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职工" sheetId="2" r:id="rId1"/>
  </sheets>
  <calcPr calcId="144525"/>
</workbook>
</file>

<file path=xl/sharedStrings.xml><?xml version="1.0" encoding="utf-8"?>
<sst xmlns="http://schemas.openxmlformats.org/spreadsheetml/2006/main" count="164" uniqueCount="76">
  <si>
    <t>昆明市医疗保险定点医药机构费用结算明细表</t>
  </si>
  <si>
    <t>经办机构：</t>
  </si>
  <si>
    <t>经开区</t>
  </si>
  <si>
    <t>拨款时间：2022年7月27日</t>
  </si>
  <si>
    <t/>
  </si>
  <si>
    <t>单位：元</t>
  </si>
  <si>
    <t>上级机构</t>
  </si>
  <si>
    <t>序号</t>
  </si>
  <si>
    <t>机构编码</t>
  </si>
  <si>
    <t>机构名称</t>
  </si>
  <si>
    <t>险种</t>
  </si>
  <si>
    <t>结算类别</t>
  </si>
  <si>
    <t>费款所属期</t>
  </si>
  <si>
    <t>医保实际支付费用</t>
  </si>
  <si>
    <t>实付合计</t>
  </si>
  <si>
    <t>结算方式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</si>
  <si>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</si>
  <si>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</si>
  <si>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</si>
  <si>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</si>
  <si>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</si>
  <si>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</si>
  <si>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</si>
  <si>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</si>
  <si>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</si>
  <si>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</si>
  <si>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P53011401063</t>
  </si>
  <si>
    <t>昆明康爵商贸有限公司康顺药店</t>
  </si>
  <si>
    <t>职工</t>
  </si>
  <si>
    <t>药店购药</t>
  </si>
  <si>
    <t>202206</t>
  </si>
  <si>
    <t>月结算</t>
  </si>
  <si>
    <t>P53011401066</t>
  </si>
  <si>
    <t>昆明民康药业有限公司经开区兴景逸园店</t>
  </si>
  <si>
    <t>P53011401190</t>
  </si>
  <si>
    <t>昆明橙尧药业有限公司</t>
  </si>
  <si>
    <t>P53011401227</t>
  </si>
  <si>
    <t>云南善本药业有限公司经开区怀信堂药店</t>
  </si>
  <si>
    <t>P53011401539</t>
  </si>
  <si>
    <t>昆明民康药业有限公司</t>
  </si>
  <si>
    <t>P53011402202</t>
  </si>
  <si>
    <t>昆明方振药业有限公司</t>
  </si>
  <si>
    <t>P53011402980</t>
  </si>
  <si>
    <t>昆明鸿济堂大药房新册店</t>
  </si>
  <si>
    <t>P53011403018</t>
  </si>
  <si>
    <t>昆明民康药业有限公司经开区东冲顶店</t>
  </si>
  <si>
    <t>P53011403194</t>
  </si>
  <si>
    <t>昆明康爵商贸有限公司康盛药店</t>
  </si>
  <si>
    <t>P53011403216</t>
  </si>
  <si>
    <t>云南龙马药业有限公司龙马大药房鸿仁堂华飞连锁店</t>
  </si>
  <si>
    <t>P53011403217</t>
  </si>
  <si>
    <t>云南龙马药业有限公司龙马大药房鸿仁堂大新册连锁店</t>
  </si>
  <si>
    <t>P53015400026</t>
  </si>
  <si>
    <t>云南亚美药业有限公司阿拉店</t>
  </si>
  <si>
    <t>P53015400027</t>
  </si>
  <si>
    <t>云南大康药业有限公司东盟森林店</t>
  </si>
  <si>
    <t>P53015400028</t>
  </si>
  <si>
    <t>云南大康药业有限公司佳逸盛景店</t>
  </si>
  <si>
    <t>P53015403445</t>
  </si>
  <si>
    <t>云南龙马药业有限公司龙马大药房鸿仁堂小新册连锁店</t>
  </si>
  <si>
    <t>P53015403876</t>
  </si>
  <si>
    <t>云南康福祥药业有限公司经开康惠馨苑店</t>
  </si>
  <si>
    <t>P53015403896</t>
  </si>
  <si>
    <t>云南万利药业有限公司昆明经开第一分公司</t>
  </si>
  <si>
    <t>P53015403909</t>
  </si>
  <si>
    <t>云南龙马药业有限公司龙马大药房鸿仁堂黄土坡连锁店</t>
  </si>
  <si>
    <t>P53015403910</t>
  </si>
  <si>
    <t>云南龙马药业有限公司龙马大药房鸿仁堂大冲连锁店</t>
  </si>
  <si>
    <t>P53015403914</t>
  </si>
  <si>
    <t>昆明御醉药业有限公司第七分公司</t>
  </si>
  <si>
    <t>P53015403915</t>
  </si>
  <si>
    <t>昆明御醉药业有限公司御醉第二分公司</t>
  </si>
  <si>
    <t>P53015403916</t>
  </si>
  <si>
    <t>昆明恒诚医药有限责任公司</t>
  </si>
  <si>
    <t>小计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</si>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</sst>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b/>
      <sz val="16"/>
      <color rgb="FF333333"/>
      <name val="仿宋"/>
      <family val="3"/>
      <charset val="134"/>
    </font>
    <font>
      <sz val="9"/>
      <color rgb="FF000000"/>
      <name val="仿宋"/>
      <family val="3"/>
      <charset val="134"/>
    </font>
    <font>
      <b/>
      <sz val="9"/>
      <color rgb="FF000000"/>
      <name val="仿宋"/>
      <family val="3"/>
      <charset val="134"/>
    </font>
    <font>
      <b/>
      <sz val="10"/>
      <color rgb="FF000000"/>
      <name val="仿宋"/>
      <family val="3"/>
      <charset val="134"/>
    </font>
    <font>
      <sz val="9"/>
      <color rgb="FF333333"/>
      <name val="仿宋"/>
      <family val="3"/>
      <charset val="134"/>
    </font>
    <font>
      <b/>
      <sz val="9"/>
      <color rgb="FF333333"/>
      <name val="仿宋"/>
      <family val="3"/>
      <charset val="134"/>
    </font>
    <font>
      <sz val="9"/>
      <color rgb="FF333333"/>
      <name val="微软雅黑"/>
      <family val="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20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tabSelected="1" workbookViewId="0">
      <selection activeCell="A30" sqref="$A30:$XFD35"/>
    </sheetView>
  </sheetViews>
  <sheetFormatPr defaultColWidth="9" defaultRowHeight="13.5"/>
  <cols>
    <col min="1" max="1" width="9.26666666666667" style="1" customWidth="1"/>
    <col min="2" max="2" width="5.125" style="1" customWidth="1"/>
    <col min="3" max="3" width="10.9833333333333" style="1" customWidth="1"/>
    <col min="4" max="4" width="12.2" style="1" customWidth="1"/>
    <col min="5" max="5" width="5.125" style="1" customWidth="1"/>
    <col min="6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  <col min="19" max="19" width="8.05" style="1" customWidth="1"/>
    <col min="20" max="16384" width="9" style="1"/>
  </cols>
  <sheetData>
    <row r="1" s="1" customFormat="1" ht="38.2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15" customHeight="1" spans="1:19">
      <c r="A2" s="3" t="s">
        <v>1</v>
      </c>
      <c r="B2" s="4" t="s">
        <v>2</v>
      </c>
      <c r="C2" s="4"/>
      <c r="D2" s="4"/>
      <c r="E2" s="4"/>
      <c r="F2" s="4"/>
      <c r="G2" s="5"/>
      <c r="H2" s="6" t="s">
        <v>3</v>
      </c>
      <c r="I2" s="6"/>
      <c r="J2" s="6"/>
      <c r="K2" s="6"/>
      <c r="L2" s="6"/>
      <c r="M2" s="4"/>
      <c r="N2" s="4"/>
      <c r="O2" s="4"/>
      <c r="P2" s="11" t="s">
        <v>4</v>
      </c>
      <c r="Q2" s="11" t="s">
        <v>4</v>
      </c>
      <c r="R2" s="5" t="s">
        <v>5</v>
      </c>
      <c r="S2" s="5"/>
    </row>
    <row r="3" s="1" customFormat="1" ht="15" customHeight="1" spans="1:19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/>
      <c r="J3" s="7"/>
      <c r="K3" s="7"/>
      <c r="L3" s="7"/>
      <c r="M3" s="7"/>
      <c r="N3" s="7"/>
      <c r="O3" s="7"/>
      <c r="P3" s="7"/>
      <c r="Q3" s="7"/>
      <c r="R3" s="7" t="s">
        <v>14</v>
      </c>
      <c r="S3" s="7" t="s">
        <v>15</v>
      </c>
    </row>
    <row r="4" s="1" customFormat="1" ht="15" customHeight="1" spans="1:19">
      <c r="A4" s="7"/>
      <c r="B4" s="7"/>
      <c r="C4" s="7"/>
      <c r="D4" s="7"/>
      <c r="E4" s="7"/>
      <c r="F4" s="7"/>
      <c r="G4" s="7"/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  <c r="P4" s="7" t="s">
        <v>24</v>
      </c>
      <c r="Q4" s="7" t="s">
        <v>25</v>
      </c>
      <c r="R4" s="7"/>
      <c r="S4" s="7"/>
    </row>
    <row r="5" s="1" customFormat="1" ht="15" customHeight="1" spans="1:19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8" t="s">
        <v>4</v>
      </c>
      <c r="B6" s="8">
        <v>1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9">
        <f>17644.1+1523.65</f>
        <v>19167.75</v>
      </c>
      <c r="I6" s="9">
        <v>0</v>
      </c>
      <c r="J6" s="9">
        <v>0</v>
      </c>
      <c r="K6" s="9">
        <v>0</v>
      </c>
      <c r="L6" s="9">
        <v>0</v>
      </c>
      <c r="M6" s="8">
        <v>0</v>
      </c>
      <c r="N6" s="9">
        <v>0</v>
      </c>
      <c r="O6" s="9">
        <v>0</v>
      </c>
      <c r="P6" s="9">
        <v>0</v>
      </c>
      <c r="Q6" s="9">
        <v>0</v>
      </c>
      <c r="R6" s="9">
        <v>19167.75</v>
      </c>
      <c r="S6" s="8" t="s">
        <v>31</v>
      </c>
    </row>
    <row r="7" s="1" customFormat="1" ht="34" customHeight="1" spans="1:19">
      <c r="A7" s="8"/>
      <c r="B7" s="8">
        <v>2</v>
      </c>
      <c r="C7" s="8" t="s">
        <v>32</v>
      </c>
      <c r="D7" s="8" t="s">
        <v>33</v>
      </c>
      <c r="E7" s="8" t="s">
        <v>28</v>
      </c>
      <c r="F7" s="8" t="s">
        <v>29</v>
      </c>
      <c r="G7" s="8" t="s">
        <v>30</v>
      </c>
      <c r="H7" s="9">
        <f>27035.03+2201</f>
        <v>29236.03</v>
      </c>
      <c r="I7" s="9">
        <v>0</v>
      </c>
      <c r="J7" s="9">
        <v>0</v>
      </c>
      <c r="K7" s="9">
        <v>0</v>
      </c>
      <c r="L7" s="9">
        <v>0</v>
      </c>
      <c r="M7" s="8">
        <v>0</v>
      </c>
      <c r="N7" s="9">
        <v>0</v>
      </c>
      <c r="O7" s="9">
        <v>0</v>
      </c>
      <c r="P7" s="9">
        <v>0</v>
      </c>
      <c r="Q7" s="9">
        <v>0</v>
      </c>
      <c r="R7" s="9">
        <v>29236.03</v>
      </c>
      <c r="S7" s="8" t="s">
        <v>31</v>
      </c>
    </row>
    <row r="8" s="1" customFormat="1" ht="23" customHeight="1" spans="1:19">
      <c r="A8" s="8"/>
      <c r="B8" s="8">
        <v>3</v>
      </c>
      <c r="C8" s="8" t="s">
        <v>34</v>
      </c>
      <c r="D8" s="8" t="s">
        <v>35</v>
      </c>
      <c r="E8" s="8" t="s">
        <v>28</v>
      </c>
      <c r="F8" s="8" t="s">
        <v>29</v>
      </c>
      <c r="G8" s="8" t="s">
        <v>30</v>
      </c>
      <c r="H8" s="9">
        <f>13174.32+369.86</f>
        <v>13544.18</v>
      </c>
      <c r="I8" s="9">
        <v>0</v>
      </c>
      <c r="J8" s="9">
        <v>0</v>
      </c>
      <c r="K8" s="9">
        <v>0</v>
      </c>
      <c r="L8" s="9">
        <v>0</v>
      </c>
      <c r="M8" s="8">
        <v>0</v>
      </c>
      <c r="N8" s="9">
        <v>0</v>
      </c>
      <c r="O8" s="9">
        <v>0</v>
      </c>
      <c r="P8" s="9">
        <v>0</v>
      </c>
      <c r="Q8" s="9">
        <v>0</v>
      </c>
      <c r="R8" s="9">
        <v>13544.18</v>
      </c>
      <c r="S8" s="8" t="s">
        <v>31</v>
      </c>
    </row>
    <row r="9" s="1" customFormat="1" ht="34" customHeight="1" spans="1:19">
      <c r="A9" s="8"/>
      <c r="B9" s="8">
        <v>4</v>
      </c>
      <c r="C9" s="8" t="s">
        <v>36</v>
      </c>
      <c r="D9" s="8" t="s">
        <v>37</v>
      </c>
      <c r="E9" s="8" t="s">
        <v>28</v>
      </c>
      <c r="F9" s="8" t="s">
        <v>29</v>
      </c>
      <c r="G9" s="8" t="s">
        <v>30</v>
      </c>
      <c r="H9" s="9">
        <f>1160+207</f>
        <v>1367</v>
      </c>
      <c r="I9" s="9">
        <v>0</v>
      </c>
      <c r="J9" s="9">
        <v>0</v>
      </c>
      <c r="K9" s="9">
        <v>0</v>
      </c>
      <c r="L9" s="9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1367</v>
      </c>
      <c r="S9" s="8" t="s">
        <v>31</v>
      </c>
    </row>
    <row r="10" s="1" customFormat="1" ht="23" customHeight="1" spans="1:19">
      <c r="A10" s="8"/>
      <c r="B10" s="8">
        <v>5</v>
      </c>
      <c r="C10" s="8" t="s">
        <v>38</v>
      </c>
      <c r="D10" s="8" t="s">
        <v>39</v>
      </c>
      <c r="E10" s="8" t="s">
        <v>28</v>
      </c>
      <c r="F10" s="8" t="s">
        <v>29</v>
      </c>
      <c r="G10" s="8" t="s">
        <v>30</v>
      </c>
      <c r="H10" s="9">
        <f>23988.2+661.66</f>
        <v>24649.86</v>
      </c>
      <c r="I10" s="9">
        <v>0</v>
      </c>
      <c r="J10" s="9">
        <v>0</v>
      </c>
      <c r="K10" s="9">
        <v>0</v>
      </c>
      <c r="L10" s="9">
        <v>0</v>
      </c>
      <c r="M10" s="8">
        <v>0</v>
      </c>
      <c r="N10" s="9">
        <v>0</v>
      </c>
      <c r="O10" s="9">
        <v>0</v>
      </c>
      <c r="P10" s="9">
        <v>0</v>
      </c>
      <c r="Q10" s="9">
        <v>0</v>
      </c>
      <c r="R10" s="9">
        <v>24649.86</v>
      </c>
      <c r="S10" s="8" t="s">
        <v>31</v>
      </c>
    </row>
    <row r="11" s="1" customFormat="1" ht="23" customHeight="1" spans="1:19">
      <c r="A11" s="8"/>
      <c r="B11" s="8">
        <v>6</v>
      </c>
      <c r="C11" s="8" t="s">
        <v>40</v>
      </c>
      <c r="D11" s="8" t="s">
        <v>41</v>
      </c>
      <c r="E11" s="8" t="s">
        <v>28</v>
      </c>
      <c r="F11" s="8" t="s">
        <v>29</v>
      </c>
      <c r="G11" s="8" t="s">
        <v>30</v>
      </c>
      <c r="H11" s="9">
        <f>24773.31+2951.51</f>
        <v>27724.82</v>
      </c>
      <c r="I11" s="9">
        <v>0</v>
      </c>
      <c r="J11" s="9">
        <v>0</v>
      </c>
      <c r="K11" s="9">
        <v>0</v>
      </c>
      <c r="L11" s="9">
        <v>0</v>
      </c>
      <c r="M11" s="8">
        <v>0</v>
      </c>
      <c r="N11" s="9">
        <v>0</v>
      </c>
      <c r="O11" s="9">
        <v>0</v>
      </c>
      <c r="P11" s="9">
        <v>0</v>
      </c>
      <c r="Q11" s="9">
        <v>0</v>
      </c>
      <c r="R11" s="9">
        <v>27724.82</v>
      </c>
      <c r="S11" s="8" t="s">
        <v>31</v>
      </c>
    </row>
    <row r="12" s="1" customFormat="1" ht="23" customHeight="1" spans="1:19">
      <c r="A12" s="8"/>
      <c r="B12" s="8">
        <v>7</v>
      </c>
      <c r="C12" s="8" t="s">
        <v>42</v>
      </c>
      <c r="D12" s="8" t="s">
        <v>43</v>
      </c>
      <c r="E12" s="8" t="s">
        <v>28</v>
      </c>
      <c r="F12" s="8" t="s">
        <v>29</v>
      </c>
      <c r="G12" s="8" t="s">
        <v>30</v>
      </c>
      <c r="H12" s="9">
        <f>5564.17+2296.43</f>
        <v>7860.6</v>
      </c>
      <c r="I12" s="9">
        <v>0</v>
      </c>
      <c r="J12" s="9">
        <v>0</v>
      </c>
      <c r="K12" s="9">
        <v>0</v>
      </c>
      <c r="L12" s="9">
        <v>0</v>
      </c>
      <c r="M12" s="8">
        <v>0</v>
      </c>
      <c r="N12" s="9">
        <v>0</v>
      </c>
      <c r="O12" s="9">
        <v>0</v>
      </c>
      <c r="P12" s="9">
        <v>0</v>
      </c>
      <c r="Q12" s="9">
        <v>0</v>
      </c>
      <c r="R12" s="9">
        <v>7860.6</v>
      </c>
      <c r="S12" s="8" t="s">
        <v>31</v>
      </c>
    </row>
    <row r="13" s="1" customFormat="1" ht="34" customHeight="1" spans="1:19">
      <c r="A13" s="8"/>
      <c r="B13" s="8">
        <v>8</v>
      </c>
      <c r="C13" s="8" t="s">
        <v>44</v>
      </c>
      <c r="D13" s="8" t="s">
        <v>45</v>
      </c>
      <c r="E13" s="8" t="s">
        <v>28</v>
      </c>
      <c r="F13" s="8" t="s">
        <v>29</v>
      </c>
      <c r="G13" s="8" t="s">
        <v>30</v>
      </c>
      <c r="H13" s="9">
        <f>13780.65+269.4</f>
        <v>14050.05</v>
      </c>
      <c r="I13" s="9">
        <v>0</v>
      </c>
      <c r="J13" s="9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9">
        <v>0</v>
      </c>
      <c r="Q13" s="9">
        <v>0</v>
      </c>
      <c r="R13" s="9">
        <v>14050.05</v>
      </c>
      <c r="S13" s="8" t="s">
        <v>31</v>
      </c>
    </row>
    <row r="14" s="1" customFormat="1" ht="23" customHeight="1" spans="1:19">
      <c r="A14" s="8"/>
      <c r="B14" s="8">
        <v>9</v>
      </c>
      <c r="C14" s="8" t="s">
        <v>46</v>
      </c>
      <c r="D14" s="8" t="s">
        <v>47</v>
      </c>
      <c r="E14" s="8" t="s">
        <v>28</v>
      </c>
      <c r="F14" s="8" t="s">
        <v>29</v>
      </c>
      <c r="G14" s="8" t="s">
        <v>30</v>
      </c>
      <c r="H14" s="9">
        <f>18009.32+2259.88</f>
        <v>20269.2</v>
      </c>
      <c r="I14" s="9">
        <v>0</v>
      </c>
      <c r="J14" s="9">
        <v>0</v>
      </c>
      <c r="K14" s="9">
        <v>0</v>
      </c>
      <c r="L14" s="9">
        <v>0</v>
      </c>
      <c r="M14" s="8">
        <v>0</v>
      </c>
      <c r="N14" s="9">
        <v>0</v>
      </c>
      <c r="O14" s="9">
        <v>0</v>
      </c>
      <c r="P14" s="9">
        <v>0</v>
      </c>
      <c r="Q14" s="9">
        <v>0</v>
      </c>
      <c r="R14" s="9">
        <v>20269.2</v>
      </c>
      <c r="S14" s="8" t="s">
        <v>31</v>
      </c>
    </row>
    <row r="15" s="1" customFormat="1" ht="34" customHeight="1" spans="1:19">
      <c r="A15" s="8"/>
      <c r="B15" s="8">
        <v>10</v>
      </c>
      <c r="C15" s="8" t="s">
        <v>48</v>
      </c>
      <c r="D15" s="8" t="s">
        <v>49</v>
      </c>
      <c r="E15" s="8" t="s">
        <v>28</v>
      </c>
      <c r="F15" s="8" t="s">
        <v>29</v>
      </c>
      <c r="G15" s="8" t="s">
        <v>30</v>
      </c>
      <c r="H15" s="9">
        <f>16402.32+5784.66</f>
        <v>22186.98</v>
      </c>
      <c r="I15" s="9">
        <v>0</v>
      </c>
      <c r="J15" s="9">
        <v>0</v>
      </c>
      <c r="K15" s="9">
        <v>0</v>
      </c>
      <c r="L15" s="9">
        <v>0</v>
      </c>
      <c r="M15" s="8">
        <v>0</v>
      </c>
      <c r="N15" s="9">
        <v>0</v>
      </c>
      <c r="O15" s="9">
        <v>0</v>
      </c>
      <c r="P15" s="9">
        <v>0</v>
      </c>
      <c r="Q15" s="9">
        <v>0</v>
      </c>
      <c r="R15" s="9">
        <v>22186.98</v>
      </c>
      <c r="S15" s="8" t="s">
        <v>31</v>
      </c>
    </row>
    <row r="16" s="1" customFormat="1" ht="34" customHeight="1" spans="1:19">
      <c r="A16" s="8"/>
      <c r="B16" s="8">
        <v>11</v>
      </c>
      <c r="C16" s="8" t="s">
        <v>50</v>
      </c>
      <c r="D16" s="8" t="s">
        <v>51</v>
      </c>
      <c r="E16" s="8" t="s">
        <v>28</v>
      </c>
      <c r="F16" s="8" t="s">
        <v>29</v>
      </c>
      <c r="G16" s="8" t="s">
        <v>30</v>
      </c>
      <c r="H16" s="9">
        <f>14587.91+1564.7</f>
        <v>16152.61</v>
      </c>
      <c r="I16" s="9">
        <v>0</v>
      </c>
      <c r="J16" s="9">
        <v>0</v>
      </c>
      <c r="K16" s="9">
        <v>0</v>
      </c>
      <c r="L16" s="9">
        <v>0</v>
      </c>
      <c r="M16" s="8">
        <v>0</v>
      </c>
      <c r="N16" s="9">
        <v>0</v>
      </c>
      <c r="O16" s="9">
        <v>0</v>
      </c>
      <c r="P16" s="9">
        <v>0</v>
      </c>
      <c r="Q16" s="9">
        <v>0</v>
      </c>
      <c r="R16" s="9">
        <v>16152.61</v>
      </c>
      <c r="S16" s="8" t="s">
        <v>31</v>
      </c>
    </row>
    <row r="17" s="1" customFormat="1" ht="23" customHeight="1" spans="1:19">
      <c r="A17" s="8"/>
      <c r="B17" s="8">
        <v>12</v>
      </c>
      <c r="C17" s="8" t="s">
        <v>52</v>
      </c>
      <c r="D17" s="8" t="s">
        <v>53</v>
      </c>
      <c r="E17" s="8" t="s">
        <v>28</v>
      </c>
      <c r="F17" s="8" t="s">
        <v>29</v>
      </c>
      <c r="G17" s="8" t="s">
        <v>30</v>
      </c>
      <c r="H17" s="9">
        <f>231+216</f>
        <v>447</v>
      </c>
      <c r="I17" s="9">
        <v>0</v>
      </c>
      <c r="J17" s="9">
        <v>0</v>
      </c>
      <c r="K17" s="9">
        <v>0</v>
      </c>
      <c r="L17" s="9">
        <v>0</v>
      </c>
      <c r="M17" s="8">
        <v>0</v>
      </c>
      <c r="N17" s="9">
        <v>0</v>
      </c>
      <c r="O17" s="9">
        <v>0</v>
      </c>
      <c r="P17" s="9">
        <v>0</v>
      </c>
      <c r="Q17" s="9">
        <v>0</v>
      </c>
      <c r="R17" s="9">
        <v>447</v>
      </c>
      <c r="S17" s="8" t="s">
        <v>31</v>
      </c>
    </row>
    <row r="18" s="1" customFormat="1" ht="23" customHeight="1" spans="1:19">
      <c r="A18" s="8"/>
      <c r="B18" s="8">
        <v>13</v>
      </c>
      <c r="C18" s="8" t="s">
        <v>54</v>
      </c>
      <c r="D18" s="8" t="s">
        <v>55</v>
      </c>
      <c r="E18" s="8" t="s">
        <v>28</v>
      </c>
      <c r="F18" s="8" t="s">
        <v>29</v>
      </c>
      <c r="G18" s="8" t="s">
        <v>30</v>
      </c>
      <c r="H18" s="9">
        <f>2254.72+167.3</f>
        <v>2422.02</v>
      </c>
      <c r="I18" s="9">
        <v>0</v>
      </c>
      <c r="J18" s="9">
        <v>0</v>
      </c>
      <c r="K18" s="9">
        <v>0</v>
      </c>
      <c r="L18" s="9">
        <v>0</v>
      </c>
      <c r="M18" s="8">
        <v>0</v>
      </c>
      <c r="N18" s="9">
        <v>0</v>
      </c>
      <c r="O18" s="9">
        <v>0</v>
      </c>
      <c r="P18" s="9">
        <v>0</v>
      </c>
      <c r="Q18" s="9">
        <v>0</v>
      </c>
      <c r="R18" s="9">
        <v>2422.02</v>
      </c>
      <c r="S18" s="8" t="s">
        <v>31</v>
      </c>
    </row>
    <row r="19" s="1" customFormat="1" ht="23" customHeight="1" spans="1:19">
      <c r="A19" s="8"/>
      <c r="B19" s="8">
        <v>14</v>
      </c>
      <c r="C19" s="8" t="s">
        <v>56</v>
      </c>
      <c r="D19" s="8" t="s">
        <v>57</v>
      </c>
      <c r="E19" s="8" t="s">
        <v>28</v>
      </c>
      <c r="F19" s="8" t="s">
        <v>29</v>
      </c>
      <c r="G19" s="8" t="s">
        <v>30</v>
      </c>
      <c r="H19" s="9">
        <f>5519.65+859.46</f>
        <v>6379.11</v>
      </c>
      <c r="I19" s="9">
        <v>0</v>
      </c>
      <c r="J19" s="9">
        <v>0</v>
      </c>
      <c r="K19" s="9">
        <v>0</v>
      </c>
      <c r="L19" s="9">
        <v>0</v>
      </c>
      <c r="M19" s="8">
        <v>0</v>
      </c>
      <c r="N19" s="9">
        <v>0</v>
      </c>
      <c r="O19" s="9">
        <v>0</v>
      </c>
      <c r="P19" s="9">
        <v>0</v>
      </c>
      <c r="Q19" s="9">
        <v>0</v>
      </c>
      <c r="R19" s="9">
        <v>6379.11</v>
      </c>
      <c r="S19" s="8" t="s">
        <v>31</v>
      </c>
    </row>
    <row r="20" s="1" customFormat="1" ht="34" customHeight="1" spans="1:19">
      <c r="A20" s="8"/>
      <c r="B20" s="8">
        <v>15</v>
      </c>
      <c r="C20" s="8" t="s">
        <v>58</v>
      </c>
      <c r="D20" s="8" t="s">
        <v>59</v>
      </c>
      <c r="E20" s="8" t="s">
        <v>28</v>
      </c>
      <c r="F20" s="8" t="s">
        <v>29</v>
      </c>
      <c r="G20" s="8" t="s">
        <v>30</v>
      </c>
      <c r="H20" s="9">
        <f>5357.24+623.3</f>
        <v>5980.54</v>
      </c>
      <c r="I20" s="9">
        <v>0</v>
      </c>
      <c r="J20" s="9">
        <v>0</v>
      </c>
      <c r="K20" s="9">
        <v>0</v>
      </c>
      <c r="L20" s="9">
        <v>0</v>
      </c>
      <c r="M20" s="8">
        <v>0</v>
      </c>
      <c r="N20" s="9">
        <v>0</v>
      </c>
      <c r="O20" s="9">
        <v>0</v>
      </c>
      <c r="P20" s="9">
        <v>0</v>
      </c>
      <c r="Q20" s="9">
        <v>0</v>
      </c>
      <c r="R20" s="9">
        <v>5980.54</v>
      </c>
      <c r="S20" s="8" t="s">
        <v>31</v>
      </c>
    </row>
    <row r="21" s="1" customFormat="1" ht="34" customHeight="1" spans="1:19">
      <c r="A21" s="8"/>
      <c r="B21" s="8">
        <v>16</v>
      </c>
      <c r="C21" s="8" t="s">
        <v>60</v>
      </c>
      <c r="D21" s="8" t="s">
        <v>61</v>
      </c>
      <c r="E21" s="8" t="s">
        <v>28</v>
      </c>
      <c r="F21" s="8" t="s">
        <v>29</v>
      </c>
      <c r="G21" s="8" t="s">
        <v>30</v>
      </c>
      <c r="H21" s="9">
        <f>2254+894</f>
        <v>3148</v>
      </c>
      <c r="I21" s="9">
        <v>0</v>
      </c>
      <c r="J21" s="9">
        <v>0</v>
      </c>
      <c r="K21" s="9">
        <v>0</v>
      </c>
      <c r="L21" s="9">
        <v>0</v>
      </c>
      <c r="M21" s="8">
        <v>0</v>
      </c>
      <c r="N21" s="9">
        <v>0</v>
      </c>
      <c r="O21" s="9">
        <v>0</v>
      </c>
      <c r="P21" s="9">
        <v>0</v>
      </c>
      <c r="Q21" s="9">
        <v>0</v>
      </c>
      <c r="R21" s="9">
        <v>3148</v>
      </c>
      <c r="S21" s="8" t="s">
        <v>31</v>
      </c>
    </row>
    <row r="22" s="1" customFormat="1" ht="34" customHeight="1" spans="1:19">
      <c r="A22" s="8"/>
      <c r="B22" s="8">
        <v>17</v>
      </c>
      <c r="C22" s="8" t="s">
        <v>62</v>
      </c>
      <c r="D22" s="8" t="s">
        <v>63</v>
      </c>
      <c r="E22" s="8" t="s">
        <v>28</v>
      </c>
      <c r="F22" s="8" t="s">
        <v>29</v>
      </c>
      <c r="G22" s="8" t="s">
        <v>30</v>
      </c>
      <c r="H22" s="9">
        <f>5101.98+497.12</f>
        <v>5599.1</v>
      </c>
      <c r="I22" s="9">
        <v>0</v>
      </c>
      <c r="J22" s="9">
        <v>0</v>
      </c>
      <c r="K22" s="9">
        <v>0</v>
      </c>
      <c r="L22" s="9">
        <v>0</v>
      </c>
      <c r="M22" s="8">
        <v>0</v>
      </c>
      <c r="N22" s="9">
        <v>0</v>
      </c>
      <c r="O22" s="9">
        <v>0</v>
      </c>
      <c r="P22" s="9">
        <v>0</v>
      </c>
      <c r="Q22" s="9">
        <v>0</v>
      </c>
      <c r="R22" s="9">
        <v>5599.1</v>
      </c>
      <c r="S22" s="8" t="s">
        <v>31</v>
      </c>
    </row>
    <row r="23" s="1" customFormat="1" ht="34" customHeight="1" spans="1:19">
      <c r="A23" s="8"/>
      <c r="B23" s="8">
        <v>18</v>
      </c>
      <c r="C23" s="8" t="s">
        <v>64</v>
      </c>
      <c r="D23" s="8" t="s">
        <v>65</v>
      </c>
      <c r="E23" s="8" t="s">
        <v>28</v>
      </c>
      <c r="F23" s="8" t="s">
        <v>29</v>
      </c>
      <c r="G23" s="8" t="s">
        <v>30</v>
      </c>
      <c r="H23" s="9">
        <f>3211.72+0</f>
        <v>3211.72</v>
      </c>
      <c r="I23" s="9">
        <v>0</v>
      </c>
      <c r="J23" s="9">
        <v>0</v>
      </c>
      <c r="K23" s="9">
        <v>0</v>
      </c>
      <c r="L23" s="9">
        <v>0</v>
      </c>
      <c r="M23" s="8">
        <v>0</v>
      </c>
      <c r="N23" s="9">
        <v>0</v>
      </c>
      <c r="O23" s="9">
        <v>0</v>
      </c>
      <c r="P23" s="9">
        <v>0</v>
      </c>
      <c r="Q23" s="9">
        <v>0</v>
      </c>
      <c r="R23" s="9">
        <v>3211.72</v>
      </c>
      <c r="S23" s="8" t="s">
        <v>31</v>
      </c>
    </row>
    <row r="24" s="1" customFormat="1" ht="34" customHeight="1" spans="1:19">
      <c r="A24" s="8"/>
      <c r="B24" s="8">
        <v>19</v>
      </c>
      <c r="C24" s="8" t="s">
        <v>66</v>
      </c>
      <c r="D24" s="8" t="s">
        <v>67</v>
      </c>
      <c r="E24" s="8" t="s">
        <v>28</v>
      </c>
      <c r="F24" s="8" t="s">
        <v>29</v>
      </c>
      <c r="G24" s="8" t="s">
        <v>30</v>
      </c>
      <c r="H24" s="9">
        <f>3432.6+201.1</f>
        <v>3633.7</v>
      </c>
      <c r="I24" s="9">
        <v>0</v>
      </c>
      <c r="J24" s="9">
        <v>0</v>
      </c>
      <c r="K24" s="9">
        <v>0</v>
      </c>
      <c r="L24" s="9">
        <v>0</v>
      </c>
      <c r="M24" s="8">
        <v>0</v>
      </c>
      <c r="N24" s="9">
        <v>0</v>
      </c>
      <c r="O24" s="9">
        <v>0</v>
      </c>
      <c r="P24" s="9">
        <v>0</v>
      </c>
      <c r="Q24" s="9">
        <v>0</v>
      </c>
      <c r="R24" s="9">
        <v>3633.7</v>
      </c>
      <c r="S24" s="8" t="s">
        <v>31</v>
      </c>
    </row>
    <row r="25" s="1" customFormat="1" ht="23" customHeight="1" spans="1:19">
      <c r="A25" s="8"/>
      <c r="B25" s="8">
        <v>20</v>
      </c>
      <c r="C25" s="8" t="s">
        <v>68</v>
      </c>
      <c r="D25" s="8" t="s">
        <v>69</v>
      </c>
      <c r="E25" s="8" t="s">
        <v>28</v>
      </c>
      <c r="F25" s="8" t="s">
        <v>29</v>
      </c>
      <c r="G25" s="8" t="s">
        <v>30</v>
      </c>
      <c r="H25" s="9">
        <f>24927.33+1950.4</f>
        <v>26877.73</v>
      </c>
      <c r="I25" s="9">
        <v>0</v>
      </c>
      <c r="J25" s="9">
        <v>0</v>
      </c>
      <c r="K25" s="9">
        <v>0</v>
      </c>
      <c r="L25" s="9">
        <v>0</v>
      </c>
      <c r="M25" s="8">
        <v>0</v>
      </c>
      <c r="N25" s="9">
        <v>0</v>
      </c>
      <c r="O25" s="9">
        <v>0</v>
      </c>
      <c r="P25" s="9">
        <v>0</v>
      </c>
      <c r="Q25" s="9">
        <v>0</v>
      </c>
      <c r="R25" s="9">
        <v>26877.73</v>
      </c>
      <c r="S25" s="8" t="s">
        <v>31</v>
      </c>
    </row>
    <row r="26" s="1" customFormat="1" ht="34" customHeight="1" spans="1:19">
      <c r="A26" s="8"/>
      <c r="B26" s="8">
        <v>21</v>
      </c>
      <c r="C26" s="8" t="s">
        <v>70</v>
      </c>
      <c r="D26" s="8" t="s">
        <v>71</v>
      </c>
      <c r="E26" s="8" t="s">
        <v>28</v>
      </c>
      <c r="F26" s="8" t="s">
        <v>29</v>
      </c>
      <c r="G26" s="8" t="s">
        <v>30</v>
      </c>
      <c r="H26" s="9">
        <f>3527.3+0</f>
        <v>3527.3</v>
      </c>
      <c r="I26" s="9">
        <v>0</v>
      </c>
      <c r="J26" s="9">
        <v>0</v>
      </c>
      <c r="K26" s="9">
        <v>0</v>
      </c>
      <c r="L26" s="9">
        <v>0</v>
      </c>
      <c r="M26" s="8">
        <v>0</v>
      </c>
      <c r="N26" s="9">
        <v>0</v>
      </c>
      <c r="O26" s="9">
        <v>0</v>
      </c>
      <c r="P26" s="9">
        <v>0</v>
      </c>
      <c r="Q26" s="9">
        <v>0</v>
      </c>
      <c r="R26" s="9">
        <v>3527.3</v>
      </c>
      <c r="S26" s="8" t="s">
        <v>31</v>
      </c>
    </row>
    <row r="27" s="1" customFormat="1" ht="23" customHeight="1" spans="1:19">
      <c r="A27" s="8"/>
      <c r="B27" s="8">
        <v>22</v>
      </c>
      <c r="C27" s="8" t="s">
        <v>72</v>
      </c>
      <c r="D27" s="8" t="s">
        <v>73</v>
      </c>
      <c r="E27" s="8" t="s">
        <v>28</v>
      </c>
      <c r="F27" s="8" t="s">
        <v>29</v>
      </c>
      <c r="G27" s="8" t="s">
        <v>30</v>
      </c>
      <c r="H27" s="9">
        <f>776.72+0</f>
        <v>776.72</v>
      </c>
      <c r="I27" s="9">
        <v>0</v>
      </c>
      <c r="J27" s="9">
        <v>0</v>
      </c>
      <c r="K27" s="9">
        <v>0</v>
      </c>
      <c r="L27" s="9">
        <v>0</v>
      </c>
      <c r="M27" s="8">
        <v>0</v>
      </c>
      <c r="N27" s="9">
        <v>0</v>
      </c>
      <c r="O27" s="9">
        <v>0</v>
      </c>
      <c r="P27" s="9">
        <v>0</v>
      </c>
      <c r="Q27" s="9">
        <v>0</v>
      </c>
      <c r="R27" s="9">
        <v>776.72</v>
      </c>
      <c r="S27" s="8" t="s">
        <v>31</v>
      </c>
    </row>
    <row r="28" s="1" customFormat="1" ht="15" customHeight="1" spans="1:19">
      <c r="A28" s="8"/>
      <c r="B28" s="10" t="s">
        <v>74</v>
      </c>
      <c r="C28" s="10"/>
      <c r="D28" s="10"/>
      <c r="E28" s="10"/>
      <c r="F28" s="10"/>
      <c r="G28" s="10"/>
      <c r="H28" s="9">
        <f>232713.59+25498.4299999999</f>
        <v>258212.02</v>
      </c>
      <c r="I28" s="9">
        <v>0</v>
      </c>
      <c r="J28" s="9">
        <v>0</v>
      </c>
      <c r="K28" s="9">
        <v>0</v>
      </c>
      <c r="L28" s="9">
        <v>0</v>
      </c>
      <c r="M28" s="8">
        <v>0</v>
      </c>
      <c r="N28" s="9">
        <v>0</v>
      </c>
      <c r="O28" s="9">
        <v>0</v>
      </c>
      <c r="P28" s="9">
        <v>0</v>
      </c>
      <c r="Q28" s="9">
        <v>0</v>
      </c>
      <c r="R28" s="9">
        <v>258212.02</v>
      </c>
      <c r="S28" s="8" t="s">
        <v>4</v>
      </c>
    </row>
    <row r="29" s="1" customFormat="1" ht="15" customHeight="1" spans="1:19">
      <c r="A29" s="10" t="s">
        <v>75</v>
      </c>
      <c r="B29" s="10"/>
      <c r="C29" s="10"/>
      <c r="D29" s="10"/>
      <c r="E29" s="10"/>
      <c r="F29" s="10"/>
      <c r="G29" s="10"/>
      <c r="H29" s="9">
        <f t="shared" ref="H29:R29" si="0">SUM(H6:H27)</f>
        <v>258212.02</v>
      </c>
      <c r="I29" s="9">
        <f t="shared" si="0"/>
        <v>0</v>
      </c>
      <c r="J29" s="9">
        <f t="shared" si="0"/>
        <v>0</v>
      </c>
      <c r="K29" s="9">
        <f t="shared" si="0"/>
        <v>0</v>
      </c>
      <c r="L29" s="9">
        <f t="shared" si="0"/>
        <v>0</v>
      </c>
      <c r="M29" s="9">
        <f t="shared" si="0"/>
        <v>0</v>
      </c>
      <c r="N29" s="9">
        <f t="shared" si="0"/>
        <v>0</v>
      </c>
      <c r="O29" s="9">
        <f t="shared" si="0"/>
        <v>0</v>
      </c>
      <c r="P29" s="9">
        <f t="shared" si="0"/>
        <v>0</v>
      </c>
      <c r="Q29" s="9">
        <f t="shared" si="0"/>
        <v>0</v>
      </c>
      <c r="R29" s="9">
        <f t="shared" si="0"/>
        <v>258212.02</v>
      </c>
      <c r="S29" s="12" t="s">
        <v>4</v>
      </c>
    </row>
  </sheetData>
  <mergeCells count="28">
    <mergeCell ref="A1:S1"/>
    <mergeCell ref="B2:F2"/>
    <mergeCell ref="H2:L2"/>
    <mergeCell ref="M2:O2"/>
    <mergeCell ref="R2:S2"/>
    <mergeCell ref="H3:Q3"/>
    <mergeCell ref="B28:G28"/>
    <mergeCell ref="A29:G29"/>
    <mergeCell ref="A3:A5"/>
    <mergeCell ref="A6:A28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2022-07-27T06:59:13Z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