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职工" sheetId="2" r:id="rId1"/>
    <sheet name="居民" sheetId="3" r:id="rId2"/>
  </sheets>
  <calcPr calcId="144525"/>
</workbook>
</file>

<file path=xl/sharedStrings.xml><?xml version="1.0" encoding="utf-8"?>
<sst xmlns="http://schemas.openxmlformats.org/spreadsheetml/2006/main" count="172" uniqueCount="55">
  <si>
    <t>昆明市医疗保险定点医药机构费用结算明细表</t>
  </si>
  <si>
    <t>经办机构：</t>
  </si>
  <si>
    <t>经开区</t>
  </si>
  <si>
    <t>拨款时间：2022年7月27日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</si>
  <si>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</si>
  <si>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</si>
  <si>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</si>
  <si>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</si>
  <si>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</si>
  <si>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</si>
  <si>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</si>
  <si>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</si>
  <si>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</si>
  <si>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</si>
  <si>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</si>
  <si>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</si>
  <si>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</si>
  <si>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</si>
  <si>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</si>
  <si>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</si>
  <si>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</si>
  <si>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</si>
  <si>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</si>
  <si>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</si>
  <si>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</si>
  <si>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</si>
  <si>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</si>
  <si>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呈贡区洛羊卫生院</t>
  </si>
  <si>
    <t>职工</t>
  </si>
  <si>
    <t>门诊</t>
  </si>
  <si>
    <t>202206</t>
  </si>
  <si>
    <t>月结算</t>
  </si>
  <si>
    <t>H53011400046</t>
  </si>
  <si>
    <t>昆明经济技术开发区八公里社区卫生服务中心</t>
  </si>
  <si>
    <t>H53011400068</t>
  </si>
  <si>
    <t>昆明市官渡区中医骨科医院</t>
  </si>
  <si>
    <t>H53011400071</t>
  </si>
  <si>
    <t>云南省荣誉军人康复医院</t>
  </si>
  <si>
    <t>H53011400228</t>
  </si>
  <si>
    <t>昆明航天医院</t>
  </si>
  <si>
    <t>住院</t>
  </si>
  <si>
    <t>月预结算</t>
  </si>
  <si>
    <t>H53011400289</t>
  </si>
  <si>
    <t>昆明经济技术开发区大石坝社区卫生服务站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</si>
  <si>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</si>
  <si>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</si>
  <si>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</si>
  <si>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</si>
  <si>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</si>
  <si>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</si>
  <si>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H53015401682</t>
  </si>
  <si>
    <t>经开社区卫生服务中心</t>
  </si>
  <si>
    <t>小计</t>
  </si>
  <si>
    <t>合计</t>
  </si>
  <si>
    <t>居民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</si>
</sst>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6"/>
      <color rgb="FF333333"/>
      <name val="仿宋"/>
      <family val="3"/>
      <charset val="134"/>
    </font>
    <font>
      <sz val="9"/>
      <color rgb="FF000000"/>
      <name val="仿宋"/>
      <family val="3"/>
      <charset val="134"/>
    </font>
    <font>
      <b/>
      <sz val="9"/>
      <color rgb="FF000000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9"/>
      <color rgb="FF333333"/>
      <name val="仿宋"/>
      <family val="3"/>
      <charset val="134"/>
    </font>
    <font>
      <b/>
      <sz val="9"/>
      <color rgb="FF333333"/>
      <name val="仿宋"/>
      <family val="3"/>
      <charset val="134"/>
    </font>
    <font>
      <sz val="9"/>
      <color rgb="FF333333"/>
      <name val="微软雅黑"/>
      <family val="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H14" sqref="H14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5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31289.04+4112.61</f>
        <v>35401.65</v>
      </c>
      <c r="I6" s="9">
        <v>11071.92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46473.57</v>
      </c>
      <c r="S6" s="8" t="s">
        <v>31</v>
      </c>
    </row>
    <row r="7" s="1" customFormat="1" ht="34" customHeight="1" spans="1:19">
      <c r="A7" s="8"/>
      <c r="B7" s="8">
        <v>2</v>
      </c>
      <c r="C7" s="8" t="s">
        <v>32</v>
      </c>
      <c r="D7" s="8" t="s">
        <v>33</v>
      </c>
      <c r="E7" s="8" t="s">
        <v>28</v>
      </c>
      <c r="F7" s="8" t="s">
        <v>29</v>
      </c>
      <c r="G7" s="8" t="s">
        <v>30</v>
      </c>
      <c r="H7" s="9">
        <f>6469.51+615.21</f>
        <v>7084.72</v>
      </c>
      <c r="I7" s="9">
        <v>4007.4</v>
      </c>
      <c r="J7" s="9">
        <v>0</v>
      </c>
      <c r="K7" s="9">
        <v>0</v>
      </c>
      <c r="L7" s="9">
        <v>0</v>
      </c>
      <c r="M7" s="8">
        <v>0</v>
      </c>
      <c r="N7" s="9">
        <v>2187.1</v>
      </c>
      <c r="O7" s="9">
        <v>0</v>
      </c>
      <c r="P7" s="9">
        <v>0</v>
      </c>
      <c r="Q7" s="9">
        <v>0</v>
      </c>
      <c r="R7" s="9">
        <v>13279.22</v>
      </c>
      <c r="S7" s="8" t="s">
        <v>31</v>
      </c>
    </row>
    <row r="8" s="1" customFormat="1" ht="23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29</v>
      </c>
      <c r="G8" s="8" t="s">
        <v>30</v>
      </c>
      <c r="H8" s="9">
        <f>2033.25+2088.62</f>
        <v>4121.87</v>
      </c>
      <c r="I8" s="9">
        <v>2359.98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6481.85</v>
      </c>
      <c r="S8" s="8" t="s">
        <v>31</v>
      </c>
    </row>
    <row r="9" s="1" customFormat="1" ht="23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29</v>
      </c>
      <c r="G9" s="8" t="s">
        <v>30</v>
      </c>
      <c r="H9" s="9">
        <f>438.81+136.64</f>
        <v>575.45</v>
      </c>
      <c r="I9" s="9">
        <v>727.46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1302.91</v>
      </c>
      <c r="S9" s="8" t="s">
        <v>31</v>
      </c>
    </row>
    <row r="10" s="1" customFormat="1" ht="15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40</v>
      </c>
      <c r="G10" s="8" t="s">
        <v>30</v>
      </c>
      <c r="H10" s="9">
        <f>0+0</f>
        <v>0</v>
      </c>
      <c r="I10" s="9">
        <v>333976.5</v>
      </c>
      <c r="J10" s="9">
        <v>0</v>
      </c>
      <c r="K10" s="9">
        <v>0</v>
      </c>
      <c r="L10" s="9">
        <v>0</v>
      </c>
      <c r="M10" s="8">
        <v>0</v>
      </c>
      <c r="N10" s="9">
        <v>0</v>
      </c>
      <c r="O10" s="9">
        <v>0</v>
      </c>
      <c r="P10" s="9">
        <v>0</v>
      </c>
      <c r="Q10" s="9">
        <v>0</v>
      </c>
      <c r="R10" s="9">
        <v>333976.5</v>
      </c>
      <c r="S10" s="8" t="s">
        <v>41</v>
      </c>
    </row>
    <row r="11" s="1" customFormat="1" ht="15" customHeight="1" spans="1:19">
      <c r="A11" s="8"/>
      <c r="B11" s="8"/>
      <c r="C11" s="8"/>
      <c r="D11" s="8"/>
      <c r="E11" s="8"/>
      <c r="F11" s="8" t="s">
        <v>29</v>
      </c>
      <c r="G11" s="8" t="s">
        <v>30</v>
      </c>
      <c r="H11" s="9">
        <f>56176.39+4998.94</f>
        <v>61175.33</v>
      </c>
      <c r="I11" s="9">
        <v>91104.34</v>
      </c>
      <c r="J11" s="9">
        <v>0</v>
      </c>
      <c r="K11" s="9">
        <v>0</v>
      </c>
      <c r="L11" s="9">
        <v>0</v>
      </c>
      <c r="M11" s="8">
        <v>0</v>
      </c>
      <c r="N11" s="9">
        <v>485.77</v>
      </c>
      <c r="O11" s="9">
        <v>0</v>
      </c>
      <c r="P11" s="9">
        <v>0</v>
      </c>
      <c r="Q11" s="9">
        <v>0</v>
      </c>
      <c r="R11" s="9">
        <v>152765.44</v>
      </c>
      <c r="S11" s="8" t="s">
        <v>31</v>
      </c>
    </row>
    <row r="12" s="1" customFormat="1" ht="34" customHeight="1" spans="1:19">
      <c r="A12" s="8"/>
      <c r="B12" s="8">
        <v>7</v>
      </c>
      <c r="C12" s="8" t="s">
        <v>42</v>
      </c>
      <c r="D12" s="8" t="s">
        <v>43</v>
      </c>
      <c r="E12" s="8" t="s">
        <v>28</v>
      </c>
      <c r="F12" s="8" t="s">
        <v>29</v>
      </c>
      <c r="G12" s="8" t="s">
        <v>30</v>
      </c>
      <c r="H12" s="9">
        <f>1022.46+0</f>
        <v>1022.46</v>
      </c>
      <c r="I12" s="9">
        <v>655.43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1677.89</v>
      </c>
      <c r="S12" s="8" t="s">
        <v>31</v>
      </c>
    </row>
    <row r="13" s="1" customFormat="1" ht="34" customHeight="1" spans="1:19">
      <c r="A13" s="8"/>
      <c r="B13" s="8">
        <v>8</v>
      </c>
      <c r="C13" s="8" t="s">
        <v>44</v>
      </c>
      <c r="D13" s="8" t="s">
        <v>45</v>
      </c>
      <c r="E13" s="8" t="s">
        <v>28</v>
      </c>
      <c r="F13" s="8" t="s">
        <v>29</v>
      </c>
      <c r="G13" s="8" t="s">
        <v>30</v>
      </c>
      <c r="H13" s="9">
        <f>2321.05+201.2</f>
        <v>2522.25</v>
      </c>
      <c r="I13" s="9">
        <v>3205.75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5728</v>
      </c>
      <c r="S13" s="8" t="s">
        <v>31</v>
      </c>
    </row>
    <row r="14" s="1" customFormat="1" ht="34" customHeight="1" spans="1:19">
      <c r="A14" s="8"/>
      <c r="B14" s="8">
        <v>9</v>
      </c>
      <c r="C14" s="8" t="s">
        <v>46</v>
      </c>
      <c r="D14" s="8" t="s">
        <v>47</v>
      </c>
      <c r="E14" s="8" t="s">
        <v>28</v>
      </c>
      <c r="F14" s="8" t="s">
        <v>29</v>
      </c>
      <c r="G14" s="8" t="s">
        <v>30</v>
      </c>
      <c r="H14" s="9">
        <f>5051.59+395.52</f>
        <v>5447.11</v>
      </c>
      <c r="I14" s="9">
        <v>3980.89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0</v>
      </c>
      <c r="P14" s="9">
        <v>0</v>
      </c>
      <c r="Q14" s="9">
        <v>0</v>
      </c>
      <c r="R14" s="9">
        <v>9428</v>
      </c>
      <c r="S14" s="8" t="s">
        <v>31</v>
      </c>
    </row>
    <row r="15" s="1" customFormat="1" ht="23" customHeight="1" spans="1:19">
      <c r="A15" s="8"/>
      <c r="B15" s="8">
        <v>10</v>
      </c>
      <c r="C15" s="8" t="s">
        <v>48</v>
      </c>
      <c r="D15" s="8" t="s">
        <v>49</v>
      </c>
      <c r="E15" s="8" t="s">
        <v>28</v>
      </c>
      <c r="F15" s="8" t="s">
        <v>29</v>
      </c>
      <c r="G15" s="8" t="s">
        <v>30</v>
      </c>
      <c r="H15" s="9">
        <f>3352.81+2149.8</f>
        <v>5502.61</v>
      </c>
      <c r="I15" s="9">
        <v>6104.26</v>
      </c>
      <c r="J15" s="9">
        <v>0</v>
      </c>
      <c r="K15" s="9">
        <v>0</v>
      </c>
      <c r="L15" s="9">
        <v>0</v>
      </c>
      <c r="M15" s="8">
        <v>0</v>
      </c>
      <c r="N15" s="9">
        <v>0</v>
      </c>
      <c r="O15" s="9">
        <v>0</v>
      </c>
      <c r="P15" s="9">
        <v>0</v>
      </c>
      <c r="Q15" s="9">
        <v>0</v>
      </c>
      <c r="R15" s="9">
        <v>11606.87</v>
      </c>
      <c r="S15" s="8" t="s">
        <v>31</v>
      </c>
    </row>
    <row r="16" s="1" customFormat="1" ht="23" customHeight="1" spans="1:19">
      <c r="A16" s="8"/>
      <c r="B16" s="8">
        <v>11</v>
      </c>
      <c r="C16" s="8" t="s">
        <v>50</v>
      </c>
      <c r="D16" s="8" t="s">
        <v>51</v>
      </c>
      <c r="E16" s="8" t="s">
        <v>28</v>
      </c>
      <c r="F16" s="8" t="s">
        <v>29</v>
      </c>
      <c r="G16" s="8" t="s">
        <v>30</v>
      </c>
      <c r="H16" s="9">
        <f>2903.98+877.28</f>
        <v>3781.26</v>
      </c>
      <c r="I16" s="9">
        <v>3557.55</v>
      </c>
      <c r="J16" s="9">
        <v>0</v>
      </c>
      <c r="K16" s="9">
        <v>0</v>
      </c>
      <c r="L16" s="9">
        <v>0</v>
      </c>
      <c r="M16" s="8">
        <v>0</v>
      </c>
      <c r="N16" s="9">
        <v>0</v>
      </c>
      <c r="O16" s="9">
        <v>0</v>
      </c>
      <c r="P16" s="9">
        <v>0</v>
      </c>
      <c r="Q16" s="9">
        <v>0</v>
      </c>
      <c r="R16" s="9">
        <v>7338.81</v>
      </c>
      <c r="S16" s="8" t="s">
        <v>31</v>
      </c>
    </row>
    <row r="17" s="1" customFormat="1" ht="15" customHeight="1" spans="1:19">
      <c r="A17" s="8"/>
      <c r="B17" s="10" t="s">
        <v>52</v>
      </c>
      <c r="C17" s="10"/>
      <c r="D17" s="10"/>
      <c r="E17" s="10"/>
      <c r="F17" s="10"/>
      <c r="G17" s="10"/>
      <c r="H17" s="9">
        <f>111058.89+15575.82</f>
        <v>126634.71</v>
      </c>
      <c r="I17" s="9">
        <v>460751.48</v>
      </c>
      <c r="J17" s="9">
        <v>0</v>
      </c>
      <c r="K17" s="9">
        <v>0</v>
      </c>
      <c r="L17" s="9">
        <v>0</v>
      </c>
      <c r="M17" s="8">
        <v>0</v>
      </c>
      <c r="N17" s="9">
        <v>2672.87</v>
      </c>
      <c r="O17" s="9">
        <v>0</v>
      </c>
      <c r="P17" s="9">
        <v>0</v>
      </c>
      <c r="Q17" s="9">
        <v>0</v>
      </c>
      <c r="R17" s="9">
        <v>590059.06</v>
      </c>
      <c r="S17" s="8" t="s">
        <v>4</v>
      </c>
    </row>
    <row r="18" s="1" customFormat="1" ht="15" customHeight="1" spans="1:19">
      <c r="A18" s="10" t="s">
        <v>53</v>
      </c>
      <c r="B18" s="10"/>
      <c r="C18" s="10"/>
      <c r="D18" s="10"/>
      <c r="E18" s="10"/>
      <c r="F18" s="10"/>
      <c r="G18" s="10"/>
      <c r="H18" s="9">
        <f t="shared" ref="H18:R18" si="0">SUM(H6:H16)</f>
        <v>126634.71</v>
      </c>
      <c r="I18" s="9">
        <f t="shared" si="0"/>
        <v>460751.48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9">
        <f t="shared" si="0"/>
        <v>2672.87</v>
      </c>
      <c r="O18" s="9">
        <f t="shared" si="0"/>
        <v>0</v>
      </c>
      <c r="P18" s="9">
        <f t="shared" si="0"/>
        <v>0</v>
      </c>
      <c r="Q18" s="9">
        <f t="shared" si="0"/>
        <v>0</v>
      </c>
      <c r="R18" s="9">
        <f t="shared" si="0"/>
        <v>590059.06</v>
      </c>
      <c r="S18" s="12" t="s">
        <v>4</v>
      </c>
    </row>
  </sheetData>
  <mergeCells count="32">
    <mergeCell ref="A1:S1"/>
    <mergeCell ref="B2:F2"/>
    <mergeCell ref="H2:K2"/>
    <mergeCell ref="M2:O2"/>
    <mergeCell ref="R2:S2"/>
    <mergeCell ref="H3:Q3"/>
    <mergeCell ref="B17:G17"/>
    <mergeCell ref="A18:G18"/>
    <mergeCell ref="A3:A5"/>
    <mergeCell ref="A6:A17"/>
    <mergeCell ref="B3:B5"/>
    <mergeCell ref="B10:B11"/>
    <mergeCell ref="C3:C5"/>
    <mergeCell ref="C10:C11"/>
    <mergeCell ref="D3:D5"/>
    <mergeCell ref="D10:D11"/>
    <mergeCell ref="E3:E5"/>
    <mergeCell ref="E10:E11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I12" sqref="I12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6"/>
      <c r="M2" s="4"/>
      <c r="N2" s="4"/>
      <c r="O2" s="4"/>
      <c r="P2" s="11" t="s">
        <v>4</v>
      </c>
      <c r="Q2" s="11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5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54</v>
      </c>
      <c r="F6" s="8" t="s">
        <v>29</v>
      </c>
      <c r="G6" s="8" t="s">
        <v>30</v>
      </c>
      <c r="H6" s="9">
        <f>1279.94+0</f>
        <v>1279.94</v>
      </c>
      <c r="I6" s="9">
        <v>20442</v>
      </c>
      <c r="J6" s="9">
        <v>0</v>
      </c>
      <c r="K6" s="9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21721.94</v>
      </c>
      <c r="S6" s="8" t="s">
        <v>31</v>
      </c>
    </row>
    <row r="7" s="1" customFormat="1" ht="34" customHeight="1" spans="1:19">
      <c r="A7" s="8"/>
      <c r="B7" s="8">
        <v>2</v>
      </c>
      <c r="C7" s="8" t="s">
        <v>32</v>
      </c>
      <c r="D7" s="8" t="s">
        <v>33</v>
      </c>
      <c r="E7" s="8" t="s">
        <v>54</v>
      </c>
      <c r="F7" s="8" t="s">
        <v>29</v>
      </c>
      <c r="G7" s="8" t="s">
        <v>30</v>
      </c>
      <c r="H7" s="9">
        <f t="shared" ref="H7:H11" si="0">0+0</f>
        <v>0</v>
      </c>
      <c r="I7" s="9">
        <v>22</v>
      </c>
      <c r="J7" s="9">
        <v>0</v>
      </c>
      <c r="K7" s="9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22</v>
      </c>
      <c r="S7" s="8" t="s">
        <v>31</v>
      </c>
    </row>
    <row r="8" s="1" customFormat="1" ht="23" customHeight="1" spans="1:19">
      <c r="A8" s="8"/>
      <c r="B8" s="8">
        <v>3</v>
      </c>
      <c r="C8" s="8" t="s">
        <v>34</v>
      </c>
      <c r="D8" s="8" t="s">
        <v>35</v>
      </c>
      <c r="E8" s="8" t="s">
        <v>54</v>
      </c>
      <c r="F8" s="8" t="s">
        <v>29</v>
      </c>
      <c r="G8" s="8" t="s">
        <v>30</v>
      </c>
      <c r="H8" s="9">
        <f t="shared" si="0"/>
        <v>0</v>
      </c>
      <c r="I8" s="9">
        <v>37704</v>
      </c>
      <c r="J8" s="9">
        <v>0</v>
      </c>
      <c r="K8" s="9">
        <v>0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37704</v>
      </c>
      <c r="S8" s="8" t="s">
        <v>31</v>
      </c>
    </row>
    <row r="9" s="1" customFormat="1" ht="15" customHeight="1" spans="1:19">
      <c r="A9" s="8"/>
      <c r="B9" s="8">
        <v>4</v>
      </c>
      <c r="C9" s="8" t="s">
        <v>38</v>
      </c>
      <c r="D9" s="8" t="s">
        <v>39</v>
      </c>
      <c r="E9" s="8" t="s">
        <v>54</v>
      </c>
      <c r="F9" s="8" t="s">
        <v>40</v>
      </c>
      <c r="G9" s="8" t="s">
        <v>30</v>
      </c>
      <c r="H9" s="9">
        <f t="shared" si="0"/>
        <v>0</v>
      </c>
      <c r="I9" s="9">
        <v>15119.1</v>
      </c>
      <c r="J9" s="9">
        <v>0</v>
      </c>
      <c r="K9" s="9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15119.1</v>
      </c>
      <c r="S9" s="8" t="s">
        <v>41</v>
      </c>
    </row>
    <row r="10" s="1" customFormat="1" ht="15" customHeight="1" spans="1:19">
      <c r="A10" s="8"/>
      <c r="B10" s="8"/>
      <c r="C10" s="8"/>
      <c r="D10" s="8"/>
      <c r="E10" s="8"/>
      <c r="F10" s="8" t="s">
        <v>29</v>
      </c>
      <c r="G10" s="8" t="s">
        <v>30</v>
      </c>
      <c r="H10" s="9">
        <f t="shared" si="0"/>
        <v>0</v>
      </c>
      <c r="I10" s="9">
        <v>945.71</v>
      </c>
      <c r="J10" s="9">
        <v>0</v>
      </c>
      <c r="K10" s="9">
        <v>0</v>
      </c>
      <c r="L10" s="9">
        <v>0</v>
      </c>
      <c r="M10" s="8">
        <v>0</v>
      </c>
      <c r="N10" s="9">
        <v>0</v>
      </c>
      <c r="O10" s="9">
        <v>786.04</v>
      </c>
      <c r="P10" s="9">
        <v>0</v>
      </c>
      <c r="Q10" s="9">
        <v>0</v>
      </c>
      <c r="R10" s="9">
        <v>1731.75</v>
      </c>
      <c r="S10" s="8" t="s">
        <v>31</v>
      </c>
    </row>
    <row r="11" s="1" customFormat="1" ht="34" customHeight="1" spans="1:19">
      <c r="A11" s="8"/>
      <c r="B11" s="8">
        <v>6</v>
      </c>
      <c r="C11" s="8" t="s">
        <v>42</v>
      </c>
      <c r="D11" s="8" t="s">
        <v>43</v>
      </c>
      <c r="E11" s="8" t="s">
        <v>54</v>
      </c>
      <c r="F11" s="8" t="s">
        <v>29</v>
      </c>
      <c r="G11" s="8" t="s">
        <v>30</v>
      </c>
      <c r="H11" s="9">
        <f t="shared" si="0"/>
        <v>0</v>
      </c>
      <c r="I11" s="9">
        <v>58</v>
      </c>
      <c r="J11" s="9">
        <v>0</v>
      </c>
      <c r="K11" s="9">
        <v>0</v>
      </c>
      <c r="L11" s="9">
        <v>0</v>
      </c>
      <c r="M11" s="8">
        <v>0</v>
      </c>
      <c r="N11" s="9">
        <v>0</v>
      </c>
      <c r="O11" s="9">
        <v>0</v>
      </c>
      <c r="P11" s="9">
        <v>0</v>
      </c>
      <c r="Q11" s="9">
        <v>0</v>
      </c>
      <c r="R11" s="9">
        <v>58</v>
      </c>
      <c r="S11" s="8" t="s">
        <v>31</v>
      </c>
    </row>
    <row r="12" s="1" customFormat="1" ht="34" customHeight="1" spans="1:19">
      <c r="A12" s="8"/>
      <c r="B12" s="8">
        <v>7</v>
      </c>
      <c r="C12" s="8" t="s">
        <v>46</v>
      </c>
      <c r="D12" s="8" t="s">
        <v>47</v>
      </c>
      <c r="E12" s="8" t="s">
        <v>54</v>
      </c>
      <c r="F12" s="8" t="s">
        <v>29</v>
      </c>
      <c r="G12" s="8" t="s">
        <v>30</v>
      </c>
      <c r="H12" s="9">
        <f>783+0</f>
        <v>783</v>
      </c>
      <c r="I12" s="9">
        <v>876</v>
      </c>
      <c r="J12" s="9">
        <v>0</v>
      </c>
      <c r="K12" s="9">
        <v>0</v>
      </c>
      <c r="L12" s="9">
        <v>0</v>
      </c>
      <c r="M12" s="8">
        <v>0</v>
      </c>
      <c r="N12" s="9">
        <v>0</v>
      </c>
      <c r="O12" s="9">
        <v>0</v>
      </c>
      <c r="P12" s="9">
        <v>0</v>
      </c>
      <c r="Q12" s="9">
        <v>0</v>
      </c>
      <c r="R12" s="9">
        <v>1659</v>
      </c>
      <c r="S12" s="8" t="s">
        <v>31</v>
      </c>
    </row>
    <row r="13" s="1" customFormat="1" ht="23" customHeight="1" spans="1:19">
      <c r="A13" s="8"/>
      <c r="B13" s="8">
        <v>8</v>
      </c>
      <c r="C13" s="8" t="s">
        <v>50</v>
      </c>
      <c r="D13" s="8" t="s">
        <v>51</v>
      </c>
      <c r="E13" s="8" t="s">
        <v>54</v>
      </c>
      <c r="F13" s="8" t="s">
        <v>29</v>
      </c>
      <c r="G13" s="8" t="s">
        <v>30</v>
      </c>
      <c r="H13" s="9">
        <f>0+0</f>
        <v>0</v>
      </c>
      <c r="I13" s="9">
        <v>22586</v>
      </c>
      <c r="J13" s="9">
        <v>0</v>
      </c>
      <c r="K13" s="9">
        <v>0</v>
      </c>
      <c r="L13" s="9">
        <v>0</v>
      </c>
      <c r="M13" s="8">
        <v>0</v>
      </c>
      <c r="N13" s="9">
        <v>0</v>
      </c>
      <c r="O13" s="9">
        <v>0</v>
      </c>
      <c r="P13" s="9">
        <v>0</v>
      </c>
      <c r="Q13" s="9">
        <v>0</v>
      </c>
      <c r="R13" s="9">
        <v>22586</v>
      </c>
      <c r="S13" s="8" t="s">
        <v>31</v>
      </c>
    </row>
    <row r="14" s="1" customFormat="1" ht="15" customHeight="1" spans="1:19">
      <c r="A14" s="8"/>
      <c r="B14" s="10" t="s">
        <v>52</v>
      </c>
      <c r="C14" s="10"/>
      <c r="D14" s="10"/>
      <c r="E14" s="10"/>
      <c r="F14" s="10"/>
      <c r="G14" s="10"/>
      <c r="H14" s="9">
        <f>2062.94+0</f>
        <v>2062.94</v>
      </c>
      <c r="I14" s="9">
        <v>97752.81</v>
      </c>
      <c r="J14" s="9">
        <v>0</v>
      </c>
      <c r="K14" s="9">
        <v>0</v>
      </c>
      <c r="L14" s="9">
        <v>0</v>
      </c>
      <c r="M14" s="8">
        <v>0</v>
      </c>
      <c r="N14" s="9">
        <v>0</v>
      </c>
      <c r="O14" s="9">
        <v>786.04</v>
      </c>
      <c r="P14" s="9">
        <v>0</v>
      </c>
      <c r="Q14" s="9">
        <v>0</v>
      </c>
      <c r="R14" s="9">
        <v>100601.79</v>
      </c>
      <c r="S14" s="8" t="s">
        <v>4</v>
      </c>
    </row>
    <row r="15" s="1" customFormat="1" ht="15" customHeight="1" spans="1:19">
      <c r="A15" s="10" t="s">
        <v>53</v>
      </c>
      <c r="B15" s="10"/>
      <c r="C15" s="10"/>
      <c r="D15" s="10"/>
      <c r="E15" s="10"/>
      <c r="F15" s="10"/>
      <c r="G15" s="10"/>
      <c r="H15" s="9">
        <f t="shared" ref="H15:R15" si="1">SUM(H6:H13)</f>
        <v>2062.94</v>
      </c>
      <c r="I15" s="9">
        <f t="shared" si="1"/>
        <v>97752.81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786.04</v>
      </c>
      <c r="P15" s="9">
        <f t="shared" si="1"/>
        <v>0</v>
      </c>
      <c r="Q15" s="9">
        <f t="shared" si="1"/>
        <v>0</v>
      </c>
      <c r="R15" s="9">
        <f t="shared" si="1"/>
        <v>100601.79</v>
      </c>
      <c r="S15" s="12" t="s">
        <v>4</v>
      </c>
    </row>
  </sheetData>
  <mergeCells count="32">
    <mergeCell ref="A1:S1"/>
    <mergeCell ref="B2:F2"/>
    <mergeCell ref="H2:L2"/>
    <mergeCell ref="M2:O2"/>
    <mergeCell ref="R2:S2"/>
    <mergeCell ref="H3:Q3"/>
    <mergeCell ref="B14:G14"/>
    <mergeCell ref="A15:G15"/>
    <mergeCell ref="A3:A5"/>
    <mergeCell ref="A6:A14"/>
    <mergeCell ref="B3:B5"/>
    <mergeCell ref="B9:B10"/>
    <mergeCell ref="C3:C5"/>
    <mergeCell ref="C9:C10"/>
    <mergeCell ref="D3:D5"/>
    <mergeCell ref="D9:D10"/>
    <mergeCell ref="E3:E5"/>
    <mergeCell ref="E9:E10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</vt:lpstr>
      <vt:lpstr>居民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2022-07-27T06:57:17Z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