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3"/>
  </bookViews>
  <sheets>
    <sheet name="职工医院8月结算" sheetId="2" r:id="rId1"/>
    <sheet name="洛羊卫生院手工预拨清算202112" sheetId="3" r:id="rId2"/>
    <sheet name="经开社区7月结算" sheetId="4" r:id="rId3"/>
    <sheet name="航天医院手工预拨清算202112" sheetId="5" r:id="rId4"/>
  </sheets>
  <calcPr calcId="144525"/>
</workbook>
</file>

<file path=xl/sharedStrings.xml><?xml version="1.0" encoding="utf-8"?>
<sst xmlns="http://schemas.openxmlformats.org/spreadsheetml/2006/main" count="193" uniqueCount="70">
  <si>
    <t>昆明市医疗保险定点医药机构费用结算明细表</t>
  </si>
  <si>
    <t>经办机构：</t>
  </si>
  <si>
    <t>经开区</t>
  </si>
  <si>
    <t>拨款时间：2022年9月29日</t>
  </si>
  <si>
    <t/>
  </si>
  <si>
    <t>单位：元</t>
  </si>
  <si>
    <t>上级机构</t>
  </si>
  <si>
    <t>序号</t>
  </si>
  <si>
    <t>机构编码</t>
  </si>
  <si>
    <t>机构名称</t>
  </si>
  <si>
    <t>险种</t>
  </si>
  <si>
    <t>结算类别</t>
  </si>
  <si>
    <t>费款所属期</t>
  </si>
  <si>
    <t>医保实际支付费用</t>
  </si>
  <si>
    <t>实付合计</t>
  </si>
  <si>
    <t>结算方式</t>
  </si>
  <si>
    <t>个人账户</t>
  </si>
  <si>
    <t>基本统筹基金支付</t>
  </si>
  <si>
    <t>离休保障基金支付</t>
  </si>
  <si>
    <t>大病统筹基金支付</t>
  </si>
  <si>
    <t>公务员补助</t>
  </si>
  <si>
    <t>在职医疗照顾人员补助</t>
  </si>
  <si>
    <t>退休医疗照顾人员补助</t>
  </si>
  <si>
    <t>医疗救助</t>
  </si>
  <si>
    <t>兜底保障</t>
  </si>
  <si>
    <t>财政补助</t>
  </si>
  <si>
    <t>H53011400045</t>
  </si>
  <si>
    <t>呈贡区洛羊卫生院</t>
  </si>
  <si>
    <t>职工</t>
  </si>
  <si>
    <t>住院</t>
  </si>
  <si>
    <t>202208</t>
  </si>
  <si>
    <t>月预结算</t>
  </si>
  <si>
    <t>门诊</t>
  </si>
  <si>
    <t>月结算</t>
  </si>
  <si>
    <t>H53011400046</t>
  </si>
  <si>
    <t>昆明经济技术开发区八公里社区卫生服务中心</t>
  </si>
  <si>
    <t>H53011400068</t>
  </si>
  <si>
    <t>昆明市官渡区中医骨科医院（阿拉社区卫生服务中心）</t>
  </si>
  <si>
    <t>H53011400071</t>
  </si>
  <si>
    <t>云南省荣誉军人康复医院</t>
  </si>
  <si>
    <t>H53011400228</t>
  </si>
  <si>
    <t>昆明航天医院</t>
  </si>
  <si>
    <t>H53011400289</t>
  </si>
  <si>
    <t>昆明经济技术开发区大石坝社区卫生服务站</t>
  </si>
  <si>
    <t>H53011400373</t>
  </si>
  <si>
    <t>昆明经济技术开发区小麻苴社区卫生服务站</t>
  </si>
  <si>
    <t>H53011400402</t>
  </si>
  <si>
    <t>昆明经济技术开发区出口加工区社区卫生服务中心</t>
  </si>
  <si>
    <t>H53015401681</t>
  </si>
  <si>
    <t>昆明市经开人民医院第一门诊部</t>
  </si>
  <si>
    <t>H53015402121</t>
  </si>
  <si>
    <t>昆明耀兴华瑞医院</t>
  </si>
  <si>
    <t>小计</t>
  </si>
  <si>
    <t>合计</t>
  </si>
  <si>
    <t>昆明市城镇职工医疗保险定点医疗机构住院费用手工预拨清算移交明细表</t>
  </si>
  <si>
    <t>经办机构：经开区</t>
  </si>
  <si>
    <t>拨款时间：2022年9月30日</t>
  </si>
  <si>
    <t>医院编码</t>
  </si>
  <si>
    <t>医院名称</t>
  </si>
  <si>
    <t>基本统筹</t>
  </si>
  <si>
    <t>大额医疗补助</t>
  </si>
  <si>
    <t>在职医疗照顾补助</t>
  </si>
  <si>
    <t>退休医疗照顾补助</t>
  </si>
  <si>
    <t>拨付合计</t>
  </si>
  <si>
    <t>备注</t>
  </si>
  <si>
    <t>手工预拨清算</t>
  </si>
  <si>
    <t>H53015401682</t>
  </si>
  <si>
    <t>经开社区卫生服务中心</t>
  </si>
  <si>
    <t>202207</t>
  </si>
  <si>
    <t>四季度结算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</si>
</sst>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s>
  <fonts count="31">
    <font>
      <sz val="11"/>
      <color indexed="8"/>
      <name val="宋体"/>
      <charset val="134"/>
      <scheme val="minor"/>
    </font>
    <font>
      <sz val="12"/>
      <name val="宋体"/>
      <charset val="134"/>
    </font>
    <font>
      <b/>
      <sz val="16"/>
      <color rgb="FF333333"/>
      <name val="仿宋"/>
      <family val="3"/>
      <charset val="134"/>
    </font>
    <font>
      <sz val="10"/>
      <color rgb="FF333333"/>
      <name val="仿宋"/>
      <family val="3"/>
      <charset val="134"/>
    </font>
    <font>
      <sz val="10"/>
      <color indexed="8"/>
      <name val="宋体"/>
      <charset val="134"/>
      <scheme val="minor"/>
    </font>
    <font>
      <sz val="11"/>
      <color theme="1"/>
      <name val="宋体"/>
      <charset val="134"/>
    </font>
    <font>
      <sz val="9"/>
      <color rgb="FF000000"/>
      <name val="仿宋"/>
      <family val="3"/>
      <charset val="134"/>
    </font>
    <font>
      <b/>
      <sz val="9"/>
      <color rgb="FF000000"/>
      <name val="仿宋"/>
      <family val="3"/>
      <charset val="134"/>
    </font>
    <font>
      <b/>
      <sz val="10"/>
      <color rgb="FF000000"/>
      <name val="仿宋"/>
      <family val="3"/>
      <charset val="134"/>
    </font>
    <font>
      <sz val="9"/>
      <color rgb="FF333333"/>
      <name val="宋体"/>
      <charset val="134"/>
      <scheme val="minor"/>
    </font>
    <font>
      <b/>
      <sz val="9"/>
      <color rgb="FF333333"/>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rgb="FF333333"/>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rgb="FF000000"/>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6"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11" borderId="0" applyNumberFormat="0" applyBorder="0" applyAlignment="0" applyProtection="0">
      <alignment vertical="center"/>
    </xf>
    <xf numFmtId="0" fontId="18" fillId="0" borderId="8" applyNumberFormat="0" applyFill="0" applyAlignment="0" applyProtection="0">
      <alignment vertical="center"/>
    </xf>
    <xf numFmtId="0" fontId="15" fillId="12" borderId="0" applyNumberFormat="0" applyBorder="0" applyAlignment="0" applyProtection="0">
      <alignment vertical="center"/>
    </xf>
    <xf numFmtId="0" fontId="24" fillId="13" borderId="9" applyNumberFormat="0" applyAlignment="0" applyProtection="0">
      <alignment vertical="center"/>
    </xf>
    <xf numFmtId="0" fontId="25" fillId="13" borderId="5" applyNumberFormat="0" applyAlignment="0" applyProtection="0">
      <alignment vertical="center"/>
    </xf>
    <xf numFmtId="0" fontId="26" fillId="14" borderId="10"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27">
    <xf numFmtId="0" fontId="0" fillId="0" borderId="0" xfId="0" applyFont="1">
      <alignment vertical="center"/>
    </xf>
    <xf numFmtId="0" fontId="0" fillId="0" borderId="0" xfId="0" applyFont="1" applyFill="1" applyBorder="1" applyAlignment="1">
      <alignment vertical="center"/>
    </xf>
    <xf numFmtId="0" fontId="1" fillId="0" borderId="0" xfId="0" applyFont="1" applyFill="1" applyBorder="1" applyAlignment="1"/>
    <xf numFmtId="0" fontId="2" fillId="2" borderId="0" xfId="0" applyFont="1" applyFill="1" applyBorder="1" applyAlignment="1">
      <alignment horizontal="center" vertical="center" wrapText="1"/>
    </xf>
    <xf numFmtId="0" fontId="3" fillId="2" borderId="1" xfId="0" applyFont="1" applyFill="1" applyBorder="1" applyAlignment="1">
      <alignment horizontal="left" vertical="center"/>
    </xf>
    <xf numFmtId="176" fontId="3" fillId="2" borderId="1" xfId="0" applyNumberFormat="1"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0" fontId="4" fillId="0" borderId="0" xfId="0" applyFont="1" applyFill="1" applyBorder="1" applyAlignment="1">
      <alignment vertical="center"/>
    </xf>
    <xf numFmtId="0" fontId="3" fillId="2" borderId="1" xfId="0" applyFont="1" applyFill="1" applyBorder="1" applyAlignment="1">
      <alignment horizontal="left" vertical="center" wrapText="1"/>
    </xf>
    <xf numFmtId="0" fontId="3" fillId="2" borderId="3" xfId="0" applyFont="1" applyFill="1" applyBorder="1" applyAlignment="1">
      <alignment horizontal="center" vertical="center" shrinkToFit="1"/>
    </xf>
    <xf numFmtId="0" fontId="0" fillId="0" borderId="0" xfId="0" applyFont="1" applyFill="1" applyBorder="1" applyAlignment="1">
      <alignment vertical="center"/>
    </xf>
    <xf numFmtId="0" fontId="5" fillId="0" borderId="0" xfId="0" applyFont="1" applyFill="1" applyBorder="1" applyAlignment="1"/>
    <xf numFmtId="0" fontId="2" fillId="2" borderId="0" xfId="0" applyFont="1" applyFill="1" applyBorder="1" applyAlignment="1">
      <alignment horizontal="center" vertical="center" wrapText="1"/>
    </xf>
    <xf numFmtId="0" fontId="6" fillId="3" borderId="1" xfId="0" applyFont="1" applyFill="1" applyBorder="1" applyAlignment="1">
      <alignment horizontal="right"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right" vertical="center" wrapText="1"/>
    </xf>
    <xf numFmtId="0" fontId="7"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2" fontId="9"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Font="1" applyFill="1" applyBorder="1" applyAlignment="1">
      <alignment vertical="center"/>
    </xf>
    <xf numFmtId="0" fontId="4"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topLeftCell="A5" workbookViewId="0">
      <selection activeCell="D15" sqref="D15"/>
    </sheetView>
  </sheetViews>
  <sheetFormatPr defaultColWidth="9" defaultRowHeight="13.5"/>
  <cols>
    <col min="1" max="1" width="9.26666666666667" style="13" customWidth="1"/>
    <col min="2" max="2" width="5.125" style="13" customWidth="1"/>
    <col min="3" max="3" width="10.9833333333333" style="13" customWidth="1"/>
    <col min="4" max="4" width="12.2" style="13" customWidth="1"/>
    <col min="5" max="5" width="5.125" style="13" customWidth="1"/>
    <col min="6" max="6" width="7.44166666666667" style="13" customWidth="1"/>
    <col min="7" max="7" width="7.56666666666667" style="13" customWidth="1"/>
    <col min="8" max="14" width="9.75833333333333" style="13" customWidth="1"/>
    <col min="15" max="16" width="8.94166666666667" style="13" customWidth="1"/>
    <col min="17" max="17" width="8" style="13" hidden="1"/>
    <col min="18" max="18" width="10.575" style="13" customWidth="1"/>
    <col min="19" max="19" width="8.05" style="13" customWidth="1"/>
    <col min="20" max="16384" width="9" style="13"/>
  </cols>
  <sheetData>
    <row r="1" s="13" customFormat="1" ht="38.25" customHeight="1" spans="1:19">
      <c r="A1" s="15" t="s">
        <v>0</v>
      </c>
      <c r="B1" s="15"/>
      <c r="C1" s="15"/>
      <c r="D1" s="15"/>
      <c r="E1" s="15"/>
      <c r="F1" s="15"/>
      <c r="G1" s="15"/>
      <c r="H1" s="15"/>
      <c r="I1" s="15"/>
      <c r="J1" s="15"/>
      <c r="K1" s="15"/>
      <c r="L1" s="15"/>
      <c r="M1" s="15"/>
      <c r="N1" s="15"/>
      <c r="O1" s="15"/>
      <c r="P1" s="15"/>
      <c r="Q1" s="15"/>
      <c r="R1" s="15"/>
      <c r="S1" s="15"/>
    </row>
    <row r="2" s="13" customFormat="1" ht="15" customHeight="1" spans="1:19">
      <c r="A2" s="16" t="s">
        <v>1</v>
      </c>
      <c r="B2" s="17" t="s">
        <v>2</v>
      </c>
      <c r="C2" s="17"/>
      <c r="D2" s="17"/>
      <c r="E2" s="17"/>
      <c r="F2" s="17"/>
      <c r="G2" s="18"/>
      <c r="H2" s="19" t="s">
        <v>3</v>
      </c>
      <c r="I2" s="19"/>
      <c r="J2" s="19"/>
      <c r="K2" s="19"/>
      <c r="L2" s="19"/>
      <c r="M2" s="17"/>
      <c r="N2" s="17"/>
      <c r="O2" s="17"/>
      <c r="P2" s="24" t="s">
        <v>4</v>
      </c>
      <c r="Q2" s="24" t="s">
        <v>4</v>
      </c>
      <c r="R2" s="18" t="s">
        <v>5</v>
      </c>
      <c r="S2" s="18"/>
    </row>
    <row r="3" s="13" customFormat="1" ht="15" customHeight="1" spans="1:19">
      <c r="A3" s="20" t="s">
        <v>6</v>
      </c>
      <c r="B3" s="20" t="s">
        <v>7</v>
      </c>
      <c r="C3" s="20" t="s">
        <v>8</v>
      </c>
      <c r="D3" s="20" t="s">
        <v>9</v>
      </c>
      <c r="E3" s="20" t="s">
        <v>10</v>
      </c>
      <c r="F3" s="20" t="s">
        <v>11</v>
      </c>
      <c r="G3" s="20" t="s">
        <v>12</v>
      </c>
      <c r="H3" s="20" t="s">
        <v>13</v>
      </c>
      <c r="I3" s="20"/>
      <c r="J3" s="20"/>
      <c r="K3" s="20"/>
      <c r="L3" s="20"/>
      <c r="M3" s="20"/>
      <c r="N3" s="20"/>
      <c r="O3" s="20"/>
      <c r="P3" s="20"/>
      <c r="Q3" s="20"/>
      <c r="R3" s="20" t="s">
        <v>14</v>
      </c>
      <c r="S3" s="20" t="s">
        <v>15</v>
      </c>
    </row>
    <row r="4" s="13" customFormat="1" ht="15" customHeight="1" spans="1:19">
      <c r="A4" s="20"/>
      <c r="B4" s="20"/>
      <c r="C4" s="20"/>
      <c r="D4" s="20"/>
      <c r="E4" s="20"/>
      <c r="F4" s="20"/>
      <c r="G4" s="20"/>
      <c r="H4" s="20" t="s">
        <v>16</v>
      </c>
      <c r="I4" s="20" t="s">
        <v>17</v>
      </c>
      <c r="J4" s="20" t="s">
        <v>18</v>
      </c>
      <c r="K4" s="20" t="s">
        <v>19</v>
      </c>
      <c r="L4" s="20" t="s">
        <v>20</v>
      </c>
      <c r="M4" s="20" t="s">
        <v>21</v>
      </c>
      <c r="N4" s="20" t="s">
        <v>22</v>
      </c>
      <c r="O4" s="20" t="s">
        <v>23</v>
      </c>
      <c r="P4" s="20" t="s">
        <v>24</v>
      </c>
      <c r="Q4" s="20" t="s">
        <v>25</v>
      </c>
      <c r="R4" s="20"/>
      <c r="S4" s="20"/>
    </row>
    <row r="5" s="13" customFormat="1" ht="21" customHeight="1" spans="1:19">
      <c r="A5" s="20"/>
      <c r="B5" s="20"/>
      <c r="C5" s="20"/>
      <c r="D5" s="20"/>
      <c r="E5" s="20"/>
      <c r="F5" s="20"/>
      <c r="G5" s="20"/>
      <c r="H5" s="20"/>
      <c r="I5" s="20"/>
      <c r="J5" s="20"/>
      <c r="K5" s="20"/>
      <c r="L5" s="20"/>
      <c r="M5" s="20"/>
      <c r="N5" s="20"/>
      <c r="O5" s="20"/>
      <c r="P5" s="20"/>
      <c r="Q5" s="20"/>
      <c r="R5" s="20"/>
      <c r="S5" s="20"/>
    </row>
    <row r="6" s="13" customFormat="1" ht="15" customHeight="1" spans="1:19">
      <c r="A6" s="21" t="s">
        <v>4</v>
      </c>
      <c r="B6" s="21">
        <v>1</v>
      </c>
      <c r="C6" s="21" t="s">
        <v>26</v>
      </c>
      <c r="D6" s="21" t="s">
        <v>27</v>
      </c>
      <c r="E6" s="21" t="s">
        <v>28</v>
      </c>
      <c r="F6" s="21" t="s">
        <v>29</v>
      </c>
      <c r="G6" s="21" t="s">
        <v>30</v>
      </c>
      <c r="H6" s="22">
        <f>0+0</f>
        <v>0</v>
      </c>
      <c r="I6" s="22">
        <v>1944.93</v>
      </c>
      <c r="J6" s="22">
        <v>0</v>
      </c>
      <c r="K6" s="22">
        <v>0</v>
      </c>
      <c r="L6" s="22">
        <v>0</v>
      </c>
      <c r="M6" s="22">
        <v>0</v>
      </c>
      <c r="N6" s="22">
        <v>0</v>
      </c>
      <c r="O6" s="22">
        <v>0</v>
      </c>
      <c r="P6" s="22">
        <v>0</v>
      </c>
      <c r="Q6" s="22">
        <v>0</v>
      </c>
      <c r="R6" s="22">
        <v>1944.93</v>
      </c>
      <c r="S6" s="21" t="s">
        <v>31</v>
      </c>
    </row>
    <row r="7" s="13" customFormat="1" ht="15" customHeight="1" spans="1:19">
      <c r="A7" s="21"/>
      <c r="B7" s="21"/>
      <c r="C7" s="21"/>
      <c r="D7" s="21"/>
      <c r="E7" s="21"/>
      <c r="F7" s="21" t="s">
        <v>32</v>
      </c>
      <c r="G7" s="21" t="s">
        <v>30</v>
      </c>
      <c r="H7" s="22">
        <f>31067.45+4239</f>
        <v>35306.45</v>
      </c>
      <c r="I7" s="22">
        <v>9726.02</v>
      </c>
      <c r="J7" s="22">
        <v>0</v>
      </c>
      <c r="K7" s="22">
        <v>0</v>
      </c>
      <c r="L7" s="22">
        <v>0</v>
      </c>
      <c r="M7" s="22">
        <v>0</v>
      </c>
      <c r="N7" s="22">
        <v>0</v>
      </c>
      <c r="O7" s="22">
        <v>0</v>
      </c>
      <c r="P7" s="22">
        <v>0</v>
      </c>
      <c r="Q7" s="22">
        <v>0</v>
      </c>
      <c r="R7" s="22">
        <v>45032.47</v>
      </c>
      <c r="S7" s="21" t="s">
        <v>33</v>
      </c>
    </row>
    <row r="8" s="13" customFormat="1" ht="34" customHeight="1" spans="1:19">
      <c r="A8" s="21"/>
      <c r="B8" s="21">
        <v>3</v>
      </c>
      <c r="C8" s="21" t="s">
        <v>34</v>
      </c>
      <c r="D8" s="21" t="s">
        <v>35</v>
      </c>
      <c r="E8" s="21" t="s">
        <v>28</v>
      </c>
      <c r="F8" s="21" t="s">
        <v>32</v>
      </c>
      <c r="G8" s="21" t="s">
        <v>30</v>
      </c>
      <c r="H8" s="22">
        <f>8002.16+377.39</f>
        <v>8379.55</v>
      </c>
      <c r="I8" s="22">
        <v>3766.97</v>
      </c>
      <c r="J8" s="22">
        <v>0</v>
      </c>
      <c r="K8" s="22">
        <v>0</v>
      </c>
      <c r="L8" s="22">
        <v>0</v>
      </c>
      <c r="M8" s="22">
        <v>0</v>
      </c>
      <c r="N8" s="22">
        <v>2941.3</v>
      </c>
      <c r="O8" s="22">
        <v>0</v>
      </c>
      <c r="P8" s="22">
        <v>0</v>
      </c>
      <c r="Q8" s="22">
        <v>0</v>
      </c>
      <c r="R8" s="22">
        <v>15087.82</v>
      </c>
      <c r="S8" s="21" t="s">
        <v>33</v>
      </c>
    </row>
    <row r="9" s="13" customFormat="1" ht="34" customHeight="1" spans="1:19">
      <c r="A9" s="21"/>
      <c r="B9" s="21">
        <v>4</v>
      </c>
      <c r="C9" s="21" t="s">
        <v>36</v>
      </c>
      <c r="D9" s="21" t="s">
        <v>37</v>
      </c>
      <c r="E9" s="21" t="s">
        <v>28</v>
      </c>
      <c r="F9" s="21" t="s">
        <v>32</v>
      </c>
      <c r="G9" s="21" t="s">
        <v>30</v>
      </c>
      <c r="H9" s="22">
        <f>2379.83+2366.53</f>
        <v>4746.36</v>
      </c>
      <c r="I9" s="22">
        <v>2991.45</v>
      </c>
      <c r="J9" s="22">
        <v>0</v>
      </c>
      <c r="K9" s="22">
        <v>0</v>
      </c>
      <c r="L9" s="22">
        <v>0</v>
      </c>
      <c r="M9" s="22">
        <v>0</v>
      </c>
      <c r="N9" s="22">
        <v>0</v>
      </c>
      <c r="O9" s="22">
        <v>0</v>
      </c>
      <c r="P9" s="22">
        <v>0</v>
      </c>
      <c r="Q9" s="22">
        <v>0</v>
      </c>
      <c r="R9" s="22">
        <v>7737.81</v>
      </c>
      <c r="S9" s="21" t="s">
        <v>33</v>
      </c>
    </row>
    <row r="10" s="13" customFormat="1" ht="23" customHeight="1" spans="1:19">
      <c r="A10" s="21"/>
      <c r="B10" s="21">
        <v>5</v>
      </c>
      <c r="C10" s="21" t="s">
        <v>38</v>
      </c>
      <c r="D10" s="21" t="s">
        <v>39</v>
      </c>
      <c r="E10" s="21" t="s">
        <v>28</v>
      </c>
      <c r="F10" s="21" t="s">
        <v>32</v>
      </c>
      <c r="G10" s="21" t="s">
        <v>30</v>
      </c>
      <c r="H10" s="22">
        <f>337.07+189.79</f>
        <v>526.86</v>
      </c>
      <c r="I10" s="22">
        <v>595.94</v>
      </c>
      <c r="J10" s="22">
        <v>0</v>
      </c>
      <c r="K10" s="22">
        <v>0</v>
      </c>
      <c r="L10" s="22">
        <v>0</v>
      </c>
      <c r="M10" s="22">
        <v>0</v>
      </c>
      <c r="N10" s="22">
        <v>0</v>
      </c>
      <c r="O10" s="22">
        <v>0</v>
      </c>
      <c r="P10" s="22">
        <v>0</v>
      </c>
      <c r="Q10" s="22">
        <v>0</v>
      </c>
      <c r="R10" s="22">
        <v>1122.8</v>
      </c>
      <c r="S10" s="21" t="s">
        <v>33</v>
      </c>
    </row>
    <row r="11" s="13" customFormat="1" ht="15" customHeight="1" spans="1:19">
      <c r="A11" s="21"/>
      <c r="B11" s="21">
        <v>6</v>
      </c>
      <c r="C11" s="21" t="s">
        <v>40</v>
      </c>
      <c r="D11" s="21" t="s">
        <v>41</v>
      </c>
      <c r="E11" s="21" t="s">
        <v>28</v>
      </c>
      <c r="F11" s="21" t="s">
        <v>29</v>
      </c>
      <c r="G11" s="21" t="s">
        <v>30</v>
      </c>
      <c r="H11" s="22">
        <f>0+0</f>
        <v>0</v>
      </c>
      <c r="I11" s="22">
        <v>329451.67</v>
      </c>
      <c r="J11" s="22">
        <v>0</v>
      </c>
      <c r="K11" s="22">
        <v>0</v>
      </c>
      <c r="L11" s="22">
        <v>0</v>
      </c>
      <c r="M11" s="22">
        <v>0</v>
      </c>
      <c r="N11" s="22">
        <v>0</v>
      </c>
      <c r="O11" s="22">
        <v>0</v>
      </c>
      <c r="P11" s="22">
        <v>0</v>
      </c>
      <c r="Q11" s="22">
        <v>0</v>
      </c>
      <c r="R11" s="22">
        <v>329451.67</v>
      </c>
      <c r="S11" s="21" t="s">
        <v>31</v>
      </c>
    </row>
    <row r="12" s="13" customFormat="1" ht="15" customHeight="1" spans="1:19">
      <c r="A12" s="21"/>
      <c r="B12" s="21"/>
      <c r="C12" s="21"/>
      <c r="D12" s="21"/>
      <c r="E12" s="21"/>
      <c r="F12" s="21" t="s">
        <v>32</v>
      </c>
      <c r="G12" s="21" t="s">
        <v>30</v>
      </c>
      <c r="H12" s="22">
        <f>52391.16+3756.33</f>
        <v>56147.49</v>
      </c>
      <c r="I12" s="22">
        <v>82720.85</v>
      </c>
      <c r="J12" s="22">
        <v>0</v>
      </c>
      <c r="K12" s="22">
        <v>165.02</v>
      </c>
      <c r="L12" s="22">
        <v>0</v>
      </c>
      <c r="M12" s="22">
        <v>0</v>
      </c>
      <c r="N12" s="22">
        <v>1073.94</v>
      </c>
      <c r="O12" s="22">
        <v>0</v>
      </c>
      <c r="P12" s="22">
        <v>0</v>
      </c>
      <c r="Q12" s="22">
        <v>0</v>
      </c>
      <c r="R12" s="22">
        <v>140107.3</v>
      </c>
      <c r="S12" s="21" t="s">
        <v>33</v>
      </c>
    </row>
    <row r="13" s="13" customFormat="1" ht="34" customHeight="1" spans="1:19">
      <c r="A13" s="21"/>
      <c r="B13" s="21">
        <v>8</v>
      </c>
      <c r="C13" s="21" t="s">
        <v>42</v>
      </c>
      <c r="D13" s="21" t="s">
        <v>43</v>
      </c>
      <c r="E13" s="21" t="s">
        <v>28</v>
      </c>
      <c r="F13" s="21" t="s">
        <v>32</v>
      </c>
      <c r="G13" s="21" t="s">
        <v>30</v>
      </c>
      <c r="H13" s="22">
        <f>1121.61+0</f>
        <v>1121.61</v>
      </c>
      <c r="I13" s="22">
        <v>690.67</v>
      </c>
      <c r="J13" s="22">
        <v>0</v>
      </c>
      <c r="K13" s="22">
        <v>0</v>
      </c>
      <c r="L13" s="22">
        <v>0</v>
      </c>
      <c r="M13" s="22">
        <v>0</v>
      </c>
      <c r="N13" s="22">
        <v>0</v>
      </c>
      <c r="O13" s="22">
        <v>0</v>
      </c>
      <c r="P13" s="22">
        <v>0</v>
      </c>
      <c r="Q13" s="22">
        <v>0</v>
      </c>
      <c r="R13" s="22">
        <v>1812.28</v>
      </c>
      <c r="S13" s="21" t="s">
        <v>33</v>
      </c>
    </row>
    <row r="14" s="13" customFormat="1" ht="34" customHeight="1" spans="1:19">
      <c r="A14" s="21"/>
      <c r="B14" s="21">
        <v>9</v>
      </c>
      <c r="C14" s="21" t="s">
        <v>44</v>
      </c>
      <c r="D14" s="21" t="s">
        <v>45</v>
      </c>
      <c r="E14" s="21" t="s">
        <v>28</v>
      </c>
      <c r="F14" s="21" t="s">
        <v>32</v>
      </c>
      <c r="G14" s="21" t="s">
        <v>30</v>
      </c>
      <c r="H14" s="22">
        <f>1348.75+539.6</f>
        <v>1888.35</v>
      </c>
      <c r="I14" s="22">
        <v>2078.65</v>
      </c>
      <c r="J14" s="22">
        <v>0</v>
      </c>
      <c r="K14" s="22">
        <v>0</v>
      </c>
      <c r="L14" s="22">
        <v>0</v>
      </c>
      <c r="M14" s="22">
        <v>0</v>
      </c>
      <c r="N14" s="22">
        <v>0</v>
      </c>
      <c r="O14" s="22">
        <v>0</v>
      </c>
      <c r="P14" s="22">
        <v>0</v>
      </c>
      <c r="Q14" s="22">
        <v>0</v>
      </c>
      <c r="R14" s="22">
        <v>3967</v>
      </c>
      <c r="S14" s="21" t="s">
        <v>33</v>
      </c>
    </row>
    <row r="15" s="13" customFormat="1" ht="34" customHeight="1" spans="1:19">
      <c r="A15" s="21"/>
      <c r="B15" s="21">
        <v>10</v>
      </c>
      <c r="C15" s="21" t="s">
        <v>46</v>
      </c>
      <c r="D15" s="21" t="s">
        <v>47</v>
      </c>
      <c r="E15" s="21" t="s">
        <v>28</v>
      </c>
      <c r="F15" s="21" t="s">
        <v>32</v>
      </c>
      <c r="G15" s="21" t="s">
        <v>30</v>
      </c>
      <c r="H15" s="22">
        <f>5143.62+307.2</f>
        <v>5450.82</v>
      </c>
      <c r="I15" s="22">
        <v>3581.18</v>
      </c>
      <c r="J15" s="22">
        <v>0</v>
      </c>
      <c r="K15" s="22">
        <v>0</v>
      </c>
      <c r="L15" s="22">
        <v>0</v>
      </c>
      <c r="M15" s="22">
        <v>0</v>
      </c>
      <c r="N15" s="22">
        <v>0</v>
      </c>
      <c r="O15" s="22">
        <v>0</v>
      </c>
      <c r="P15" s="22">
        <v>0</v>
      </c>
      <c r="Q15" s="22">
        <v>0</v>
      </c>
      <c r="R15" s="22">
        <v>9032</v>
      </c>
      <c r="S15" s="21" t="s">
        <v>33</v>
      </c>
    </row>
    <row r="16" s="13" customFormat="1" ht="23" customHeight="1" spans="1:19">
      <c r="A16" s="21"/>
      <c r="B16" s="21">
        <v>11</v>
      </c>
      <c r="C16" s="21" t="s">
        <v>48</v>
      </c>
      <c r="D16" s="21" t="s">
        <v>49</v>
      </c>
      <c r="E16" s="21" t="s">
        <v>28</v>
      </c>
      <c r="F16" s="21" t="s">
        <v>32</v>
      </c>
      <c r="G16" s="21" t="s">
        <v>30</v>
      </c>
      <c r="H16" s="22">
        <f>3368.91+3159.03</f>
        <v>6527.94</v>
      </c>
      <c r="I16" s="22">
        <v>8434.77</v>
      </c>
      <c r="J16" s="22">
        <v>0</v>
      </c>
      <c r="K16" s="22">
        <v>0</v>
      </c>
      <c r="L16" s="22">
        <v>0</v>
      </c>
      <c r="M16" s="22">
        <v>0</v>
      </c>
      <c r="N16" s="22">
        <v>0</v>
      </c>
      <c r="O16" s="22">
        <v>0</v>
      </c>
      <c r="P16" s="22">
        <v>0</v>
      </c>
      <c r="Q16" s="22">
        <v>0</v>
      </c>
      <c r="R16" s="22">
        <v>14962.71</v>
      </c>
      <c r="S16" s="21" t="s">
        <v>33</v>
      </c>
    </row>
    <row r="17" s="13" customFormat="1" ht="15" customHeight="1" spans="1:19">
      <c r="A17" s="21"/>
      <c r="B17" s="21">
        <v>12</v>
      </c>
      <c r="C17" s="21" t="s">
        <v>50</v>
      </c>
      <c r="D17" s="21" t="s">
        <v>51</v>
      </c>
      <c r="E17" s="21" t="s">
        <v>28</v>
      </c>
      <c r="F17" s="21" t="s">
        <v>29</v>
      </c>
      <c r="G17" s="21" t="s">
        <v>30</v>
      </c>
      <c r="H17" s="22">
        <f>0+0</f>
        <v>0</v>
      </c>
      <c r="I17" s="22">
        <v>2483.46</v>
      </c>
      <c r="J17" s="22">
        <v>0</v>
      </c>
      <c r="K17" s="22">
        <v>0</v>
      </c>
      <c r="L17" s="22">
        <v>0</v>
      </c>
      <c r="M17" s="22">
        <v>0</v>
      </c>
      <c r="N17" s="22">
        <v>0</v>
      </c>
      <c r="O17" s="22">
        <v>0</v>
      </c>
      <c r="P17" s="22">
        <v>0</v>
      </c>
      <c r="Q17" s="22">
        <v>0</v>
      </c>
      <c r="R17" s="22">
        <v>2483.46</v>
      </c>
      <c r="S17" s="21" t="s">
        <v>31</v>
      </c>
    </row>
    <row r="18" s="13" customFormat="1" ht="15" customHeight="1" spans="1:19">
      <c r="A18" s="21"/>
      <c r="B18" s="21"/>
      <c r="C18" s="21"/>
      <c r="D18" s="21"/>
      <c r="E18" s="21"/>
      <c r="F18" s="21" t="s">
        <v>32</v>
      </c>
      <c r="G18" s="21" t="s">
        <v>30</v>
      </c>
      <c r="H18" s="22">
        <f>2672.38+499.55</f>
        <v>3171.93</v>
      </c>
      <c r="I18" s="22">
        <v>2054.08</v>
      </c>
      <c r="J18" s="22">
        <v>0</v>
      </c>
      <c r="K18" s="22">
        <v>0</v>
      </c>
      <c r="L18" s="22">
        <v>0</v>
      </c>
      <c r="M18" s="22">
        <v>0</v>
      </c>
      <c r="N18" s="22">
        <v>0</v>
      </c>
      <c r="O18" s="22">
        <v>0</v>
      </c>
      <c r="P18" s="22">
        <v>0</v>
      </c>
      <c r="Q18" s="22">
        <v>0</v>
      </c>
      <c r="R18" s="22">
        <v>5226.01</v>
      </c>
      <c r="S18" s="21" t="s">
        <v>33</v>
      </c>
    </row>
    <row r="19" s="13" customFormat="1" ht="15" customHeight="1" spans="1:19">
      <c r="A19" s="21"/>
      <c r="B19" s="23" t="s">
        <v>52</v>
      </c>
      <c r="C19" s="23"/>
      <c r="D19" s="23"/>
      <c r="E19" s="23"/>
      <c r="F19" s="23"/>
      <c r="G19" s="23"/>
      <c r="H19" s="22">
        <f>107832.94+15434.42</f>
        <v>123267.36</v>
      </c>
      <c r="I19" s="22">
        <v>450520.64</v>
      </c>
      <c r="J19" s="22">
        <v>0</v>
      </c>
      <c r="K19" s="22">
        <v>165.02</v>
      </c>
      <c r="L19" s="22">
        <v>0</v>
      </c>
      <c r="M19" s="22">
        <v>0</v>
      </c>
      <c r="N19" s="22">
        <v>4015.24</v>
      </c>
      <c r="O19" s="22">
        <v>0</v>
      </c>
      <c r="P19" s="22">
        <v>0</v>
      </c>
      <c r="Q19" s="22">
        <v>0</v>
      </c>
      <c r="R19" s="22">
        <v>577968.26</v>
      </c>
      <c r="S19" s="21" t="s">
        <v>4</v>
      </c>
    </row>
    <row r="20" s="13" customFormat="1" ht="15" customHeight="1" spans="1:19">
      <c r="A20" s="23" t="s">
        <v>53</v>
      </c>
      <c r="B20" s="23"/>
      <c r="C20" s="23"/>
      <c r="D20" s="23"/>
      <c r="E20" s="23"/>
      <c r="F20" s="23"/>
      <c r="G20" s="23"/>
      <c r="H20" s="22">
        <f t="shared" ref="H20:R20" si="0">SUM(H6:H18)</f>
        <v>123267.36</v>
      </c>
      <c r="I20" s="22">
        <f t="shared" si="0"/>
        <v>450520.64</v>
      </c>
      <c r="J20" s="22">
        <f t="shared" si="0"/>
        <v>0</v>
      </c>
      <c r="K20" s="22">
        <f t="shared" si="0"/>
        <v>165.02</v>
      </c>
      <c r="L20" s="22">
        <f t="shared" si="0"/>
        <v>0</v>
      </c>
      <c r="M20" s="22">
        <f t="shared" si="0"/>
        <v>0</v>
      </c>
      <c r="N20" s="22">
        <f t="shared" si="0"/>
        <v>4015.24</v>
      </c>
      <c r="O20" s="22">
        <f t="shared" si="0"/>
        <v>0</v>
      </c>
      <c r="P20" s="22">
        <f t="shared" si="0"/>
        <v>0</v>
      </c>
      <c r="Q20" s="22">
        <f t="shared" si="0"/>
        <v>0</v>
      </c>
      <c r="R20" s="22">
        <f t="shared" si="0"/>
        <v>577968.26</v>
      </c>
      <c r="S20" s="21" t="s">
        <v>4</v>
      </c>
    </row>
  </sheetData>
  <mergeCells count="40">
    <mergeCell ref="A1:S1"/>
    <mergeCell ref="B2:F2"/>
    <mergeCell ref="H2:L2"/>
    <mergeCell ref="M2:O2"/>
    <mergeCell ref="R2:S2"/>
    <mergeCell ref="H3:Q3"/>
    <mergeCell ref="B19:G19"/>
    <mergeCell ref="A20:G20"/>
    <mergeCell ref="A3:A5"/>
    <mergeCell ref="A6:A19"/>
    <mergeCell ref="B3:B5"/>
    <mergeCell ref="B6:B7"/>
    <mergeCell ref="B11:B12"/>
    <mergeCell ref="B17:B18"/>
    <mergeCell ref="C3:C5"/>
    <mergeCell ref="C6:C7"/>
    <mergeCell ref="C11:C12"/>
    <mergeCell ref="C17:C18"/>
    <mergeCell ref="D3:D5"/>
    <mergeCell ref="D6:D7"/>
    <mergeCell ref="D11:D12"/>
    <mergeCell ref="D17:D18"/>
    <mergeCell ref="E3:E5"/>
    <mergeCell ref="E6:E7"/>
    <mergeCell ref="E11:E12"/>
    <mergeCell ref="E17:E18"/>
    <mergeCell ref="F3:F5"/>
    <mergeCell ref="G3:G5"/>
    <mergeCell ref="H4:H5"/>
    <mergeCell ref="I4:I5"/>
    <mergeCell ref="J4:J5"/>
    <mergeCell ref="K4:K5"/>
    <mergeCell ref="L4:L5"/>
    <mergeCell ref="M4:M5"/>
    <mergeCell ref="N4:N5"/>
    <mergeCell ref="O4:O5"/>
    <mergeCell ref="P4:P5"/>
    <mergeCell ref="Q4:Q5"/>
    <mergeCell ref="R3:R5"/>
    <mergeCell ref="S3:S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
  <sheetViews>
    <sheetView workbookViewId="0">
      <selection activeCell="F16" sqref="F16"/>
    </sheetView>
  </sheetViews>
  <sheetFormatPr defaultColWidth="9" defaultRowHeight="14.25"/>
  <cols>
    <col min="1" max="1" width="4.375" style="1" customWidth="1"/>
    <col min="2" max="2" width="8.125" style="1" customWidth="1"/>
    <col min="3" max="3" width="19.75" style="1" customWidth="1"/>
    <col min="4" max="4" width="10.75" style="1" customWidth="1"/>
    <col min="5" max="5" width="10.375" style="1" customWidth="1"/>
    <col min="6" max="6" width="8.8" style="1" customWidth="1"/>
    <col min="7" max="7" width="6.65833333333333" style="1" customWidth="1"/>
    <col min="8" max="8" width="9.00833333333333" style="1" customWidth="1"/>
    <col min="9" max="9" width="8.75" style="1" customWidth="1"/>
    <col min="10" max="10" width="10.125" style="1" customWidth="1"/>
    <col min="11" max="11" width="9.75833333333333" style="1" customWidth="1"/>
    <col min="12" max="12" width="9.25" style="1" customWidth="1"/>
    <col min="13" max="13" width="11.1" style="1" customWidth="1"/>
    <col min="14" max="14" width="4.75" style="1" customWidth="1"/>
    <col min="15" max="255" width="9" style="1"/>
    <col min="256" max="16384" width="9" style="2"/>
  </cols>
  <sheetData>
    <row r="1" s="1" customFormat="1" ht="25" customHeight="1" spans="1:14">
      <c r="A1" s="3" t="s">
        <v>54</v>
      </c>
      <c r="B1" s="3"/>
      <c r="C1" s="3"/>
      <c r="D1" s="3"/>
      <c r="E1" s="3"/>
      <c r="F1" s="3"/>
      <c r="G1" s="3"/>
      <c r="H1" s="3"/>
      <c r="I1" s="3"/>
      <c r="J1" s="3"/>
      <c r="K1" s="3"/>
      <c r="L1" s="3"/>
      <c r="M1" s="3"/>
      <c r="N1" s="3"/>
    </row>
    <row r="2" s="1" customFormat="1" ht="26" customHeight="1" spans="1:14">
      <c r="A2" s="4" t="s">
        <v>55</v>
      </c>
      <c r="B2" s="5"/>
      <c r="C2" s="5"/>
      <c r="D2" s="5"/>
      <c r="E2" s="11" t="s">
        <v>4</v>
      </c>
      <c r="F2" s="26" t="s">
        <v>56</v>
      </c>
      <c r="G2" s="26"/>
      <c r="H2" s="26"/>
      <c r="I2" s="26"/>
      <c r="J2" s="10"/>
      <c r="K2" s="10"/>
      <c r="L2" s="10"/>
      <c r="M2" s="11" t="s">
        <v>5</v>
      </c>
      <c r="N2" s="11"/>
    </row>
    <row r="3" s="1" customFormat="1" ht="30" customHeight="1" spans="1:14">
      <c r="A3" s="7" t="s">
        <v>7</v>
      </c>
      <c r="B3" s="7" t="s">
        <v>57</v>
      </c>
      <c r="C3" s="7" t="s">
        <v>58</v>
      </c>
      <c r="D3" s="7" t="s">
        <v>16</v>
      </c>
      <c r="E3" s="7" t="s">
        <v>59</v>
      </c>
      <c r="F3" s="8" t="s">
        <v>60</v>
      </c>
      <c r="G3" s="8" t="s">
        <v>20</v>
      </c>
      <c r="H3" s="8" t="s">
        <v>61</v>
      </c>
      <c r="I3" s="8" t="s">
        <v>62</v>
      </c>
      <c r="J3" s="7" t="s">
        <v>23</v>
      </c>
      <c r="K3" s="7" t="s">
        <v>63</v>
      </c>
      <c r="L3" s="7" t="s">
        <v>12</v>
      </c>
      <c r="M3" s="7" t="s">
        <v>11</v>
      </c>
      <c r="N3" s="7" t="s">
        <v>64</v>
      </c>
    </row>
    <row r="4" s="1" customFormat="1" ht="24" customHeight="1" spans="1:14">
      <c r="A4" s="7">
        <v>1</v>
      </c>
      <c r="B4" s="7" t="s">
        <v>26</v>
      </c>
      <c r="C4" s="7" t="s">
        <v>27</v>
      </c>
      <c r="D4" s="9">
        <v>9537.64</v>
      </c>
      <c r="E4" s="9">
        <v>-1435.84</v>
      </c>
      <c r="F4" s="9">
        <v>0</v>
      </c>
      <c r="G4" s="9">
        <v>0</v>
      </c>
      <c r="H4" s="9">
        <v>0</v>
      </c>
      <c r="I4" s="9">
        <v>0</v>
      </c>
      <c r="J4" s="9">
        <v>0</v>
      </c>
      <c r="K4" s="9">
        <f>SUM(D4:J4)</f>
        <v>8101.8</v>
      </c>
      <c r="L4" s="7">
        <v>202112</v>
      </c>
      <c r="M4" s="12" t="s">
        <v>65</v>
      </c>
      <c r="N4" s="7" t="s">
        <v>4</v>
      </c>
    </row>
    <row r="5" s="1" customFormat="1" ht="19" customHeight="1" spans="1:14">
      <c r="A5" s="7">
        <v>2</v>
      </c>
      <c r="B5" s="7"/>
      <c r="C5" s="7"/>
      <c r="D5" s="9"/>
      <c r="E5" s="9"/>
      <c r="F5" s="9"/>
      <c r="G5" s="9"/>
      <c r="H5" s="9"/>
      <c r="I5" s="9"/>
      <c r="J5" s="9"/>
      <c r="K5" s="9"/>
      <c r="L5" s="7"/>
      <c r="M5" s="12"/>
      <c r="N5" s="7"/>
    </row>
    <row r="6" s="1" customFormat="1" ht="19" customHeight="1" spans="1:14">
      <c r="A6" s="7">
        <v>3</v>
      </c>
      <c r="B6" s="7"/>
      <c r="C6" s="7"/>
      <c r="D6" s="9"/>
      <c r="E6" s="9"/>
      <c r="F6" s="9"/>
      <c r="G6" s="9"/>
      <c r="H6" s="9"/>
      <c r="I6" s="9"/>
      <c r="J6" s="9"/>
      <c r="K6" s="9"/>
      <c r="L6" s="7"/>
      <c r="M6" s="12"/>
      <c r="N6" s="7"/>
    </row>
    <row r="7" s="1" customFormat="1" ht="19" customHeight="1" spans="1:14">
      <c r="A7" s="7">
        <v>4</v>
      </c>
      <c r="B7" s="7"/>
      <c r="C7" s="7"/>
      <c r="D7" s="9"/>
      <c r="E7" s="9"/>
      <c r="F7" s="9"/>
      <c r="G7" s="9"/>
      <c r="H7" s="9"/>
      <c r="I7" s="9"/>
      <c r="J7" s="9"/>
      <c r="K7" s="9"/>
      <c r="L7" s="7"/>
      <c r="M7" s="12"/>
      <c r="N7" s="7"/>
    </row>
    <row r="8" s="1" customFormat="1" ht="19" customHeight="1" spans="1:14">
      <c r="A8" s="7">
        <v>5</v>
      </c>
      <c r="B8" s="7"/>
      <c r="C8" s="7"/>
      <c r="D8" s="9"/>
      <c r="E8" s="9"/>
      <c r="F8" s="9"/>
      <c r="G8" s="9"/>
      <c r="H8" s="9"/>
      <c r="I8" s="9"/>
      <c r="J8" s="9"/>
      <c r="K8" s="9"/>
      <c r="L8" s="7"/>
      <c r="M8" s="12"/>
      <c r="N8" s="7"/>
    </row>
    <row r="9" s="1" customFormat="1" ht="19" customHeight="1" spans="1:14">
      <c r="A9" s="7" t="s">
        <v>53</v>
      </c>
      <c r="B9" s="7"/>
      <c r="C9" s="7"/>
      <c r="D9" s="9">
        <f t="shared" ref="D9:K9" si="0">SUM(D4:D8)</f>
        <v>9537.64</v>
      </c>
      <c r="E9" s="9">
        <f t="shared" si="0"/>
        <v>-1435.84</v>
      </c>
      <c r="F9" s="9">
        <f t="shared" si="0"/>
        <v>0</v>
      </c>
      <c r="G9" s="9">
        <f t="shared" si="0"/>
        <v>0</v>
      </c>
      <c r="H9" s="9">
        <f t="shared" si="0"/>
        <v>0</v>
      </c>
      <c r="I9" s="9">
        <f t="shared" si="0"/>
        <v>0</v>
      </c>
      <c r="J9" s="9">
        <f t="shared" si="0"/>
        <v>0</v>
      </c>
      <c r="K9" s="9">
        <f t="shared" si="0"/>
        <v>8101.8</v>
      </c>
      <c r="L9" s="7" t="s">
        <v>4</v>
      </c>
      <c r="M9" s="12" t="s">
        <v>4</v>
      </c>
      <c r="N9" s="7" t="s">
        <v>4</v>
      </c>
    </row>
    <row r="10" s="25" customFormat="1" spans="1:256">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2"/>
    </row>
    <row r="11" s="25" customFormat="1" spans="1:256">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2"/>
    </row>
    <row r="12" s="25" customFormat="1" spans="1:256">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2"/>
    </row>
  </sheetData>
  <mergeCells count="4">
    <mergeCell ref="A1:N1"/>
    <mergeCell ref="F2:I2"/>
    <mergeCell ref="M2:N2"/>
    <mergeCell ref="A9:C9"/>
  </mergeCells>
  <dataValidations count="1">
    <dataValidation type="list" allowBlank="1" showInputMessage="1" showErrorMessage="1" sqref="L4">
      <formula1>"202111,202112"</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B2" sqref="B2:F2"/>
    </sheetView>
  </sheetViews>
  <sheetFormatPr defaultColWidth="9" defaultRowHeight="13.5"/>
  <cols>
    <col min="1" max="1" width="9.26666666666667" style="13" customWidth="1"/>
    <col min="2" max="2" width="5.125" style="13" customWidth="1"/>
    <col min="3" max="3" width="10.9833333333333" style="13" customWidth="1"/>
    <col min="4" max="4" width="12.2" style="13" customWidth="1"/>
    <col min="5" max="5" width="5.125" style="13" customWidth="1"/>
    <col min="6" max="6" width="7.44166666666667" style="13" customWidth="1"/>
    <col min="7" max="7" width="7.56666666666667" style="13" customWidth="1"/>
    <col min="8" max="14" width="9.75833333333333" style="13" customWidth="1"/>
    <col min="15" max="16" width="8.94166666666667" style="13" customWidth="1"/>
    <col min="17" max="17" width="8" style="13" hidden="1"/>
    <col min="18" max="18" width="10.575" style="13" customWidth="1"/>
    <col min="19" max="19" width="8.05" style="13" customWidth="1"/>
    <col min="20" max="16384" width="9" style="13"/>
  </cols>
  <sheetData>
    <row r="1" s="13" customFormat="1" ht="38.25" customHeight="1" spans="1:19">
      <c r="A1" s="15" t="s">
        <v>0</v>
      </c>
      <c r="B1" s="15"/>
      <c r="C1" s="15"/>
      <c r="D1" s="15"/>
      <c r="E1" s="15"/>
      <c r="F1" s="15"/>
      <c r="G1" s="15"/>
      <c r="H1" s="15"/>
      <c r="I1" s="15"/>
      <c r="J1" s="15"/>
      <c r="K1" s="15"/>
      <c r="L1" s="15"/>
      <c r="M1" s="15"/>
      <c r="N1" s="15"/>
      <c r="O1" s="15"/>
      <c r="P1" s="15"/>
      <c r="Q1" s="15"/>
      <c r="R1" s="15"/>
      <c r="S1" s="15"/>
    </row>
    <row r="2" s="13" customFormat="1" ht="15" customHeight="1" spans="1:19">
      <c r="A2" s="16" t="s">
        <v>1</v>
      </c>
      <c r="B2" s="17" t="s">
        <v>2</v>
      </c>
      <c r="C2" s="17"/>
      <c r="D2" s="17"/>
      <c r="E2" s="17"/>
      <c r="F2" s="17"/>
      <c r="G2" s="18"/>
      <c r="H2" s="19" t="s">
        <v>3</v>
      </c>
      <c r="I2" s="19"/>
      <c r="J2" s="19"/>
      <c r="K2" s="19"/>
      <c r="L2" s="16"/>
      <c r="M2" s="17"/>
      <c r="N2" s="17"/>
      <c r="O2" s="17"/>
      <c r="P2" s="24" t="s">
        <v>4</v>
      </c>
      <c r="Q2" s="24" t="s">
        <v>4</v>
      </c>
      <c r="R2" s="18" t="s">
        <v>5</v>
      </c>
      <c r="S2" s="18"/>
    </row>
    <row r="3" s="13" customFormat="1" ht="15" customHeight="1" spans="1:19">
      <c r="A3" s="20" t="s">
        <v>6</v>
      </c>
      <c r="B3" s="20" t="s">
        <v>7</v>
      </c>
      <c r="C3" s="20" t="s">
        <v>8</v>
      </c>
      <c r="D3" s="20" t="s">
        <v>9</v>
      </c>
      <c r="E3" s="20" t="s">
        <v>10</v>
      </c>
      <c r="F3" s="20" t="s">
        <v>11</v>
      </c>
      <c r="G3" s="20" t="s">
        <v>12</v>
      </c>
      <c r="H3" s="20" t="s">
        <v>13</v>
      </c>
      <c r="I3" s="20"/>
      <c r="J3" s="20"/>
      <c r="K3" s="20"/>
      <c r="L3" s="20"/>
      <c r="M3" s="20"/>
      <c r="N3" s="20"/>
      <c r="O3" s="20"/>
      <c r="P3" s="20"/>
      <c r="Q3" s="20"/>
      <c r="R3" s="20" t="s">
        <v>14</v>
      </c>
      <c r="S3" s="20" t="s">
        <v>15</v>
      </c>
    </row>
    <row r="4" s="13" customFormat="1" ht="15" customHeight="1" spans="1:19">
      <c r="A4" s="20"/>
      <c r="B4" s="20"/>
      <c r="C4" s="20"/>
      <c r="D4" s="20"/>
      <c r="E4" s="20"/>
      <c r="F4" s="20"/>
      <c r="G4" s="20"/>
      <c r="H4" s="20" t="s">
        <v>16</v>
      </c>
      <c r="I4" s="20" t="s">
        <v>17</v>
      </c>
      <c r="J4" s="20" t="s">
        <v>18</v>
      </c>
      <c r="K4" s="20" t="s">
        <v>19</v>
      </c>
      <c r="L4" s="20" t="s">
        <v>20</v>
      </c>
      <c r="M4" s="20" t="s">
        <v>21</v>
      </c>
      <c r="N4" s="20" t="s">
        <v>22</v>
      </c>
      <c r="O4" s="20" t="s">
        <v>23</v>
      </c>
      <c r="P4" s="20" t="s">
        <v>24</v>
      </c>
      <c r="Q4" s="20" t="s">
        <v>25</v>
      </c>
      <c r="R4" s="20"/>
      <c r="S4" s="20"/>
    </row>
    <row r="5" s="13" customFormat="1" ht="15" customHeight="1" spans="1:19">
      <c r="A5" s="20"/>
      <c r="B5" s="20"/>
      <c r="C5" s="20"/>
      <c r="D5" s="20"/>
      <c r="E5" s="20"/>
      <c r="F5" s="20"/>
      <c r="G5" s="20"/>
      <c r="H5" s="20"/>
      <c r="I5" s="20"/>
      <c r="J5" s="20"/>
      <c r="K5" s="20"/>
      <c r="L5" s="20"/>
      <c r="M5" s="20"/>
      <c r="N5" s="20"/>
      <c r="O5" s="20"/>
      <c r="P5" s="20"/>
      <c r="Q5" s="20"/>
      <c r="R5" s="20"/>
      <c r="S5" s="20"/>
    </row>
    <row r="6" s="13" customFormat="1" ht="23" customHeight="1" spans="1:19">
      <c r="A6" s="21" t="s">
        <v>4</v>
      </c>
      <c r="B6" s="21">
        <v>1</v>
      </c>
      <c r="C6" s="21" t="s">
        <v>66</v>
      </c>
      <c r="D6" s="21" t="s">
        <v>67</v>
      </c>
      <c r="E6" s="21" t="s">
        <v>28</v>
      </c>
      <c r="F6" s="21" t="s">
        <v>32</v>
      </c>
      <c r="G6" s="21" t="s">
        <v>68</v>
      </c>
      <c r="H6" s="22">
        <f>6878.78+3557.88</f>
        <v>10436.66</v>
      </c>
      <c r="I6" s="22">
        <v>2862.38</v>
      </c>
      <c r="J6" s="22">
        <v>0</v>
      </c>
      <c r="K6" s="22">
        <v>0</v>
      </c>
      <c r="L6" s="22">
        <v>0</v>
      </c>
      <c r="M6" s="22">
        <v>0</v>
      </c>
      <c r="N6" s="22">
        <v>0</v>
      </c>
      <c r="O6" s="22">
        <v>0</v>
      </c>
      <c r="P6" s="22">
        <v>0</v>
      </c>
      <c r="Q6" s="22">
        <v>0</v>
      </c>
      <c r="R6" s="22">
        <v>13299.04</v>
      </c>
      <c r="S6" s="21" t="s">
        <v>33</v>
      </c>
    </row>
    <row r="7" s="13" customFormat="1" ht="15" customHeight="1" spans="1:19">
      <c r="A7" s="21"/>
      <c r="B7" s="23" t="s">
        <v>52</v>
      </c>
      <c r="C7" s="23"/>
      <c r="D7" s="23"/>
      <c r="E7" s="23"/>
      <c r="F7" s="23"/>
      <c r="G7" s="23"/>
      <c r="H7" s="22">
        <f>6878.78+3557.88</f>
        <v>10436.66</v>
      </c>
      <c r="I7" s="22">
        <v>2862.38</v>
      </c>
      <c r="J7" s="22">
        <v>0</v>
      </c>
      <c r="K7" s="22">
        <v>0</v>
      </c>
      <c r="L7" s="22">
        <v>0</v>
      </c>
      <c r="M7" s="22">
        <v>0</v>
      </c>
      <c r="N7" s="22">
        <v>0</v>
      </c>
      <c r="O7" s="22">
        <v>0</v>
      </c>
      <c r="P7" s="22">
        <v>0</v>
      </c>
      <c r="Q7" s="22">
        <v>0</v>
      </c>
      <c r="R7" s="22">
        <v>13299.04</v>
      </c>
      <c r="S7" s="21" t="s">
        <v>4</v>
      </c>
    </row>
    <row r="8" s="13" customFormat="1" ht="15" customHeight="1" spans="1:19">
      <c r="A8" s="23" t="s">
        <v>53</v>
      </c>
      <c r="B8" s="23"/>
      <c r="C8" s="23"/>
      <c r="D8" s="23"/>
      <c r="E8" s="23"/>
      <c r="F8" s="23"/>
      <c r="G8" s="23"/>
      <c r="H8" s="22">
        <f t="shared" ref="H8:R8" si="0">SUM(H6)</f>
        <v>10436.66</v>
      </c>
      <c r="I8" s="22">
        <f t="shared" si="0"/>
        <v>2862.38</v>
      </c>
      <c r="J8" s="22">
        <f t="shared" si="0"/>
        <v>0</v>
      </c>
      <c r="K8" s="22">
        <f t="shared" si="0"/>
        <v>0</v>
      </c>
      <c r="L8" s="22">
        <f t="shared" si="0"/>
        <v>0</v>
      </c>
      <c r="M8" s="22">
        <f t="shared" si="0"/>
        <v>0</v>
      </c>
      <c r="N8" s="22">
        <f t="shared" si="0"/>
        <v>0</v>
      </c>
      <c r="O8" s="22">
        <f t="shared" si="0"/>
        <v>0</v>
      </c>
      <c r="P8" s="22">
        <f t="shared" si="0"/>
        <v>0</v>
      </c>
      <c r="Q8" s="22">
        <f t="shared" si="0"/>
        <v>0</v>
      </c>
      <c r="R8" s="22">
        <f t="shared" si="0"/>
        <v>13299.04</v>
      </c>
      <c r="S8" s="21" t="s">
        <v>4</v>
      </c>
    </row>
    <row r="9" s="14" customFormat="1" spans="1:19">
      <c r="A9" s="13"/>
      <c r="B9" s="13"/>
      <c r="C9" s="13"/>
      <c r="D9" s="13"/>
      <c r="E9" s="13"/>
      <c r="F9" s="13"/>
      <c r="G9" s="13"/>
      <c r="H9" s="13"/>
      <c r="I9" s="13"/>
      <c r="J9" s="13"/>
      <c r="K9" s="13"/>
      <c r="L9" s="13"/>
      <c r="M9" s="13"/>
      <c r="N9" s="13"/>
      <c r="O9" s="13"/>
      <c r="P9" s="13"/>
      <c r="Q9" s="13"/>
      <c r="R9" s="13"/>
      <c r="S9" s="13"/>
    </row>
  </sheetData>
  <mergeCells count="28">
    <mergeCell ref="A1:S1"/>
    <mergeCell ref="B2:F2"/>
    <mergeCell ref="H2:K2"/>
    <mergeCell ref="M2:O2"/>
    <mergeCell ref="R2:S2"/>
    <mergeCell ref="H3:Q3"/>
    <mergeCell ref="B7:G7"/>
    <mergeCell ref="A8:G8"/>
    <mergeCell ref="A3:A5"/>
    <mergeCell ref="A6:A7"/>
    <mergeCell ref="B3:B5"/>
    <mergeCell ref="C3:C5"/>
    <mergeCell ref="D3:D5"/>
    <mergeCell ref="E3:E5"/>
    <mergeCell ref="F3:F5"/>
    <mergeCell ref="G3:G5"/>
    <mergeCell ref="H4:H5"/>
    <mergeCell ref="I4:I5"/>
    <mergeCell ref="J4:J5"/>
    <mergeCell ref="K4:K5"/>
    <mergeCell ref="L4:L5"/>
    <mergeCell ref="M4:M5"/>
    <mergeCell ref="N4:N5"/>
    <mergeCell ref="O4:O5"/>
    <mergeCell ref="P4:P5"/>
    <mergeCell ref="Q4:Q5"/>
    <mergeCell ref="R3:R5"/>
    <mergeCell ref="S3:S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abSelected="1" workbookViewId="0">
      <selection activeCell="L24" sqref="L24"/>
    </sheetView>
  </sheetViews>
  <sheetFormatPr defaultColWidth="9" defaultRowHeight="14.25"/>
  <cols>
    <col min="1" max="1" width="4.375" style="1" customWidth="1"/>
    <col min="2" max="2" width="8.125" style="1" customWidth="1"/>
    <col min="3" max="3" width="19.75" style="1" customWidth="1"/>
    <col min="4" max="4" width="10.75" style="1" customWidth="1"/>
    <col min="5" max="5" width="10.375" style="1" customWidth="1"/>
    <col min="6" max="6" width="8.8" style="1" customWidth="1"/>
    <col min="7" max="7" width="6.65833333333333" style="1" customWidth="1"/>
    <col min="8" max="8" width="9.00833333333333" style="1" customWidth="1"/>
    <col min="9" max="9" width="8.75" style="1" customWidth="1"/>
    <col min="10" max="10" width="10.125" style="1" customWidth="1"/>
    <col min="11" max="11" width="9.75833333333333" style="1" customWidth="1"/>
    <col min="12" max="12" width="9.25" style="1" customWidth="1"/>
    <col min="13" max="13" width="11.1" style="1" customWidth="1"/>
    <col min="14" max="14" width="4.75" style="1" customWidth="1"/>
    <col min="15" max="255" width="9" style="1"/>
    <col min="256" max="16384" width="9" style="2"/>
  </cols>
  <sheetData>
    <row r="1" s="1" customFormat="1" ht="25" customHeight="1" spans="1:14">
      <c r="A1" s="3" t="s">
        <v>54</v>
      </c>
      <c r="B1" s="3"/>
      <c r="C1" s="3"/>
      <c r="D1" s="3"/>
      <c r="E1" s="3"/>
      <c r="F1" s="3"/>
      <c r="G1" s="3"/>
      <c r="H1" s="3"/>
      <c r="I1" s="3"/>
      <c r="J1" s="3"/>
      <c r="K1" s="3"/>
      <c r="L1" s="3"/>
      <c r="M1" s="3"/>
      <c r="N1" s="3"/>
    </row>
    <row r="2" s="1" customFormat="1" ht="26" customHeight="1" spans="1:14">
      <c r="A2" s="4" t="s">
        <v>1</v>
      </c>
      <c r="B2" s="5"/>
      <c r="C2" s="5" t="s">
        <v>2</v>
      </c>
      <c r="D2" s="5"/>
      <c r="E2" s="6" t="s">
        <v>56</v>
      </c>
      <c r="F2" s="6"/>
      <c r="G2" s="6"/>
      <c r="H2" s="6"/>
      <c r="I2" s="10"/>
      <c r="J2" s="10"/>
      <c r="K2" s="10"/>
      <c r="L2" s="10"/>
      <c r="M2" s="11" t="s">
        <v>5</v>
      </c>
      <c r="N2" s="11"/>
    </row>
    <row r="3" s="1" customFormat="1" ht="30" customHeight="1" spans="1:14">
      <c r="A3" s="7" t="s">
        <v>7</v>
      </c>
      <c r="B3" s="7" t="s">
        <v>57</v>
      </c>
      <c r="C3" s="7" t="s">
        <v>58</v>
      </c>
      <c r="D3" s="7" t="s">
        <v>16</v>
      </c>
      <c r="E3" s="8" t="s">
        <v>59</v>
      </c>
      <c r="F3" s="8" t="s">
        <v>60</v>
      </c>
      <c r="G3" s="8" t="s">
        <v>20</v>
      </c>
      <c r="H3" s="8" t="s">
        <v>61</v>
      </c>
      <c r="I3" s="7" t="s">
        <v>62</v>
      </c>
      <c r="J3" s="7" t="s">
        <v>23</v>
      </c>
      <c r="K3" s="7" t="s">
        <v>63</v>
      </c>
      <c r="L3" s="7" t="s">
        <v>12</v>
      </c>
      <c r="M3" s="7" t="s">
        <v>11</v>
      </c>
      <c r="N3" s="7" t="s">
        <v>64</v>
      </c>
    </row>
    <row r="4" s="1" customFormat="1" ht="24" customHeight="1" spans="1:14">
      <c r="A4" s="7">
        <v>1</v>
      </c>
      <c r="B4" s="7" t="s">
        <v>40</v>
      </c>
      <c r="C4" s="7" t="s">
        <v>41</v>
      </c>
      <c r="D4" s="9">
        <v>81021.01</v>
      </c>
      <c r="E4" s="9">
        <v>434550.56</v>
      </c>
      <c r="F4" s="9">
        <v>10751.44</v>
      </c>
      <c r="G4" s="9">
        <v>0</v>
      </c>
      <c r="H4" s="9">
        <v>0</v>
      </c>
      <c r="I4" s="9">
        <v>0</v>
      </c>
      <c r="J4" s="9">
        <v>0</v>
      </c>
      <c r="K4" s="9">
        <f>SUM(D4:J4)</f>
        <v>526323.01</v>
      </c>
      <c r="L4" s="7">
        <v>202112</v>
      </c>
      <c r="M4" s="12" t="s">
        <v>69</v>
      </c>
      <c r="N4" s="7" t="s">
        <v>4</v>
      </c>
    </row>
    <row r="5" s="1" customFormat="1" ht="19" customHeight="1" spans="1:14">
      <c r="A5" s="7">
        <v>2</v>
      </c>
      <c r="B5" s="7"/>
      <c r="C5" s="7"/>
      <c r="D5" s="9"/>
      <c r="E5" s="9"/>
      <c r="F5" s="9"/>
      <c r="G5" s="9"/>
      <c r="H5" s="9"/>
      <c r="I5" s="9"/>
      <c r="J5" s="9"/>
      <c r="K5" s="9"/>
      <c r="L5" s="7"/>
      <c r="M5" s="12"/>
      <c r="N5" s="7"/>
    </row>
    <row r="6" s="1" customFormat="1" ht="19" customHeight="1" spans="1:14">
      <c r="A6" s="7">
        <v>3</v>
      </c>
      <c r="B6" s="7"/>
      <c r="C6" s="7"/>
      <c r="D6" s="9"/>
      <c r="E6" s="9"/>
      <c r="F6" s="9"/>
      <c r="G6" s="9"/>
      <c r="H6" s="9"/>
      <c r="I6" s="9"/>
      <c r="J6" s="9"/>
      <c r="K6" s="9"/>
      <c r="L6" s="7"/>
      <c r="M6" s="12"/>
      <c r="N6" s="7"/>
    </row>
    <row r="7" s="1" customFormat="1" ht="19" customHeight="1" spans="1:14">
      <c r="A7" s="7">
        <v>4</v>
      </c>
      <c r="B7" s="7"/>
      <c r="C7" s="7"/>
      <c r="D7" s="9"/>
      <c r="E7" s="9"/>
      <c r="F7" s="9"/>
      <c r="G7" s="9"/>
      <c r="H7" s="9"/>
      <c r="I7" s="9"/>
      <c r="J7" s="9"/>
      <c r="K7" s="9"/>
      <c r="L7" s="7"/>
      <c r="M7" s="12"/>
      <c r="N7" s="7"/>
    </row>
    <row r="8" s="1" customFormat="1" ht="19" customHeight="1" spans="1:14">
      <c r="A8" s="7">
        <v>5</v>
      </c>
      <c r="B8" s="7"/>
      <c r="C8" s="7"/>
      <c r="D8" s="9"/>
      <c r="E8" s="9"/>
      <c r="F8" s="9"/>
      <c r="G8" s="9"/>
      <c r="H8" s="9"/>
      <c r="I8" s="9"/>
      <c r="J8" s="9"/>
      <c r="K8" s="9"/>
      <c r="L8" s="7"/>
      <c r="M8" s="12"/>
      <c r="N8" s="7"/>
    </row>
    <row r="9" s="1" customFormat="1" ht="19" customHeight="1" spans="1:14">
      <c r="A9" s="7" t="s">
        <v>53</v>
      </c>
      <c r="B9" s="7"/>
      <c r="C9" s="7"/>
      <c r="D9" s="9">
        <f t="shared" ref="D9:K9" si="0">SUM(D4:D8)</f>
        <v>81021.01</v>
      </c>
      <c r="E9" s="9">
        <f t="shared" si="0"/>
        <v>434550.56</v>
      </c>
      <c r="F9" s="9">
        <f t="shared" si="0"/>
        <v>10751.44</v>
      </c>
      <c r="G9" s="9">
        <f t="shared" si="0"/>
        <v>0</v>
      </c>
      <c r="H9" s="9">
        <f t="shared" si="0"/>
        <v>0</v>
      </c>
      <c r="I9" s="9">
        <f t="shared" si="0"/>
        <v>0</v>
      </c>
      <c r="J9" s="9">
        <f t="shared" si="0"/>
        <v>0</v>
      </c>
      <c r="K9" s="9">
        <f t="shared" si="0"/>
        <v>526323.01</v>
      </c>
      <c r="L9" s="7" t="s">
        <v>4</v>
      </c>
      <c r="M9" s="12" t="s">
        <v>4</v>
      </c>
      <c r="N9" s="7" t="s">
        <v>4</v>
      </c>
    </row>
  </sheetData>
  <mergeCells count="4">
    <mergeCell ref="A1:N1"/>
    <mergeCell ref="E2:H2"/>
    <mergeCell ref="M2:N2"/>
    <mergeCell ref="A9:C9"/>
  </mergeCells>
  <dataValidations count="1">
    <dataValidation type="list" allowBlank="1" showInputMessage="1" showErrorMessage="1" sqref="L4">
      <formula1>"202111,202112"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职工医院8月结算</vt:lpstr>
      <vt:lpstr>洛羊卫生院手工预拨清算202112</vt:lpstr>
      <vt:lpstr>经开社区7月结算</vt:lpstr>
      <vt:lpstr>航天医院手工预拨清算202112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LKE</cp:lastModifiedBy>
  <dcterms:created xsi:type="dcterms:W3CDTF">2022-05-18T03:38:00Z</dcterms:created>
  <dcterms:modified xsi:type="dcterms:W3CDTF">2022-09-30T06:23:46Z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0D0A27006F674B09BE1039F7D3595F0C</vt:lpwstr>
  </property>
</Properties>
</file>