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765" activeTab="3"/>
  </bookViews>
  <sheets>
    <sheet name="居民医院11月费用" sheetId="5" r:id="rId1"/>
    <sheet name="三季度结算" sheetId="6" r:id="rId2"/>
    <sheet name="2021年终二次补结算" sheetId="7" r:id="rId3"/>
    <sheet name="居民医院12月预付" sheetId="8" r:id="rId4"/>
  </sheets>
  <calcPr calcId="144525"/>
</workbook>
</file>

<file path=xl/sharedStrings.xml><?xml version="1.0" encoding="utf-8"?>
<sst xmlns="http://schemas.openxmlformats.org/spreadsheetml/2006/main" count="198" uniqueCount="68">
  <si>
    <t>昆明市医疗保险定点医药机构费用结算、内审、拨付明细表</t>
  </si>
  <si>
    <t>经办机构：</t>
  </si>
  <si>
    <t>经开区</t>
  </si>
  <si>
    <t>拨款时间：2022年12月23日</t>
  </si>
  <si>
    <t/>
  </si>
  <si>
    <t>单位：元</t>
  </si>
  <si>
    <t>上级机构</t>
  </si>
  <si>
    <t>序号</t>
  </si>
  <si>
    <t>机构编码</t>
  </si>
  <si>
    <t>机构名称</t>
  </si>
  <si>
    <t>险种</t>
  </si>
  <si>
    <t>结算类别</t>
  </si>
  <si>
    <t>费款所属期</t>
  </si>
  <si>
    <t>医保实际支付费用</t>
  </si>
  <si>
    <t>实付合计</t>
  </si>
  <si>
    <t>结算方式</t>
  </si>
  <si>
    <t>个人账户</t>
  </si>
  <si>
    <t>基本统筹基金支付</t>
  </si>
  <si>
    <t>离休保障基金支付</t>
  </si>
  <si>
    <t>大病统筹基金支付</t>
  </si>
  <si>
    <t>公务员补助</t>
  </si>
  <si>
    <t>在职医疗照顾人员补助</t>
  </si>
  <si>
    <t>退休医疗照顾人员补助</t>
  </si>
  <si>
    <t>医疗救助</t>
  </si>
  <si>
    <t>兜底保障</t>
  </si>
  <si>
    <t>财政补助</t>
  </si>
  <si>
    <t>H53011400045</t>
  </si>
  <si>
    <t>昆明市呈贡区洛羊街道社区卫生服务中心</t>
  </si>
  <si>
    <t>居民</t>
  </si>
  <si>
    <t>住院</t>
  </si>
  <si>
    <t>202211</t>
  </si>
  <si>
    <t>月预结算</t>
  </si>
  <si>
    <t>门诊</t>
  </si>
  <si>
    <t>月结算</t>
  </si>
  <si>
    <t>H53011400046</t>
  </si>
  <si>
    <t>昆明经济技术开发区八公里社区卫生服务中心</t>
  </si>
  <si>
    <t>H53011400068</t>
  </si>
  <si>
    <t>昆明市官渡区中医骨科医院（阿拉社区卫生服务中心）</t>
  </si>
  <si>
    <t>H53011400228</t>
  </si>
  <si>
    <t>昆明航天医院</t>
  </si>
  <si>
    <t>H53011400289</t>
  </si>
  <si>
    <t>昆明经济技术开发区大石坝社区卫生服务站</t>
  </si>
  <si>
    <t>H53011400402</t>
  </si>
  <si>
    <t>昆明经济技术开发区出口加工区社区卫生服务中心</t>
  </si>
  <si>
    <t>H53015402121</t>
  </si>
  <si>
    <t>昆明耀兴华瑞医院</t>
  </si>
  <si>
    <t>小计</t>
  </si>
  <si>
    <t>合计</t>
  </si>
  <si>
    <t>昆明市城乡居民医疗保险定点医疗机构住院费用手工预拨清算移交明细表</t>
  </si>
  <si>
    <t>医院编码</t>
  </si>
  <si>
    <t>医院名称</t>
  </si>
  <si>
    <t>基本统筹</t>
  </si>
  <si>
    <t>大病保险</t>
  </si>
  <si>
    <t>兜底保障补助</t>
  </si>
  <si>
    <t>拨付合计</t>
  </si>
  <si>
    <t>备注</t>
  </si>
  <si>
    <t>昆明市呈贡区洛羊街道社会卫生服务中心</t>
  </si>
  <si>
    <t>第三季度  季度结算</t>
  </si>
  <si>
    <t>昆明市城乡居民医疗保险定点医疗机构住院费用结算、内审、拨付移交明细表</t>
  </si>
  <si>
    <t>H53011400195</t>
  </si>
  <si>
    <t>昆明市经开人民医院</t>
  </si>
  <si>
    <t>年终二次补结算</t>
  </si>
  <si>
    <t>年终补清算</t>
  </si>
  <si>
    <t>合计(小计累计)</t>
  </si>
  <si>
    <t>昆明市医疗保险定点医药机构费用结算明细表</t>
  </si>
  <si>
    <t>拨款时间：2022年12月27日</t>
  </si>
  <si>
    <t>202212</t>
  </si>
  <si>
    <t>分段预付</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</si>
</sst>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176" formatCode="yyyy\.mm\.dd\ hh:mm:ss"/>
    <numFmt numFmtId="43" formatCode="_ * #,##0.00_ ;_ * \-#,##0.00_ ;_ * &quot;-&quot;??_ ;_ @_ "/>
    <numFmt numFmtId="177" formatCode="0.00_ "/>
  </numFmts>
  <fonts count="34">
    <font>
      <sz val="11"/>
      <color indexed="8"/>
      <name val="宋体"/>
      <charset val="134"/>
      <scheme val="minor"/>
    </font>
    <font>
      <b/>
      <sz val="16"/>
      <color rgb="FF333333"/>
      <name val="宋体"/>
      <charset val="134"/>
      <scheme val="minor"/>
    </font>
    <font>
      <sz val="9"/>
      <color rgb="FF000000"/>
      <name val="宋体"/>
      <charset val="134"/>
      <scheme val="minor"/>
    </font>
    <font>
      <b/>
      <sz val="9"/>
      <color rgb="FF000000"/>
      <name val="宋体"/>
      <charset val="134"/>
      <scheme val="minor"/>
    </font>
    <font>
      <b/>
      <sz val="10"/>
      <color rgb="FF000000"/>
      <name val="宋体"/>
      <charset val="134"/>
      <scheme val="minor"/>
    </font>
    <font>
      <sz val="9"/>
      <color rgb="FF333333"/>
      <name val="宋体"/>
      <charset val="134"/>
      <scheme val="minor"/>
    </font>
    <font>
      <b/>
      <sz val="9"/>
      <color rgb="FF333333"/>
      <name val="宋体"/>
      <charset val="134"/>
      <scheme val="minor"/>
    </font>
    <font>
      <sz val="11"/>
      <name val="宋体"/>
      <charset val="134"/>
    </font>
    <font>
      <sz val="12"/>
      <name val="宋体"/>
      <charset val="134"/>
    </font>
    <font>
      <b/>
      <sz val="16"/>
      <color rgb="FF333333"/>
      <name val="仿宋"/>
      <family val="3"/>
      <charset val="134"/>
    </font>
    <font>
      <sz val="10"/>
      <color rgb="FF333333"/>
      <name val="宋体"/>
      <charset val="134"/>
      <scheme val="minor"/>
    </font>
    <font>
      <sz val="10"/>
      <color indexed="8"/>
      <name val="宋体"/>
      <charset val="134"/>
      <scheme val="minor"/>
    </font>
    <font>
      <sz val="9"/>
      <color rgb="FF000000"/>
      <name val="仿宋"/>
      <family val="3"/>
      <charset val="134"/>
    </font>
    <font>
      <b/>
      <sz val="9"/>
      <color rgb="FF000000"/>
      <name val="仿宋"/>
      <family val="3"/>
      <charset val="134"/>
    </font>
    <font>
      <sz val="11"/>
      <color theme="0"/>
      <name val="宋体"/>
      <charset val="0"/>
      <scheme val="minor"/>
    </font>
    <font>
      <sz val="11"/>
      <color theme="1"/>
      <name val="宋体"/>
      <charset val="0"/>
      <scheme val="minor"/>
    </font>
    <font>
      <sz val="11"/>
      <color theme="1"/>
      <name val="宋体"/>
      <charset val="134"/>
      <scheme val="minor"/>
    </font>
    <font>
      <sz val="11"/>
      <color rgb="FF006100"/>
      <name val="宋体"/>
      <charset val="0"/>
      <scheme val="minor"/>
    </font>
    <font>
      <b/>
      <sz val="11"/>
      <color rgb="FFFFFFFF"/>
      <name val="宋体"/>
      <charset val="0"/>
      <scheme val="minor"/>
    </font>
    <font>
      <sz val="11"/>
      <color rgb="FF3F3F76"/>
      <name val="宋体"/>
      <charset val="0"/>
      <scheme val="minor"/>
    </font>
    <font>
      <u/>
      <sz val="11"/>
      <color rgb="FF0000FF"/>
      <name val="宋体"/>
      <charset val="0"/>
      <scheme val="minor"/>
    </font>
    <font>
      <sz val="11"/>
      <color rgb="FF9C0006"/>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s>
  <fills count="35">
    <fill>
      <patternFill patternType="none"/>
    </fill>
    <fill>
      <patternFill patternType="gray125"/>
    </fill>
    <fill>
      <patternFill patternType="solid">
        <fgColor rgb="FFFFFFFF"/>
        <bgColor rgb="FF333333"/>
      </patternFill>
    </fill>
    <fill>
      <patternFill patternType="solid">
        <fgColor rgb="FFFFFFFF"/>
        <bgColor rgb="FF000000"/>
      </patternFill>
    </fill>
    <fill>
      <patternFill patternType="solid">
        <fgColor theme="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4"/>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6"/>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diagonal/>
    </border>
    <border>
      <left/>
      <right style="thin">
        <color rgb="FF000000"/>
      </right>
      <top style="thin">
        <color rgb="FF000000"/>
      </top>
      <bottom/>
      <diagonal/>
    </border>
    <border>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16" fillId="0" borderId="0" applyFont="0" applyFill="0" applyBorder="0" applyAlignment="0" applyProtection="0">
      <alignment vertical="center"/>
    </xf>
    <xf numFmtId="0" fontId="15" fillId="9" borderId="0" applyNumberFormat="0" applyBorder="0" applyAlignment="0" applyProtection="0">
      <alignment vertical="center"/>
    </xf>
    <xf numFmtId="0" fontId="19" fillId="13" borderId="14"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5" fillId="5" borderId="0" applyNumberFormat="0" applyBorder="0" applyAlignment="0" applyProtection="0">
      <alignment vertical="center"/>
    </xf>
    <xf numFmtId="0" fontId="21" fillId="14" borderId="0" applyNumberFormat="0" applyBorder="0" applyAlignment="0" applyProtection="0">
      <alignment vertical="center"/>
    </xf>
    <xf numFmtId="43" fontId="16" fillId="0" borderId="0" applyFont="0" applyFill="0" applyBorder="0" applyAlignment="0" applyProtection="0">
      <alignment vertical="center"/>
    </xf>
    <xf numFmtId="0" fontId="14" fillId="16" borderId="0" applyNumberFormat="0" applyBorder="0" applyAlignment="0" applyProtection="0">
      <alignment vertical="center"/>
    </xf>
    <xf numFmtId="0" fontId="20"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20" borderId="15" applyNumberFormat="0" applyFont="0" applyAlignment="0" applyProtection="0">
      <alignment vertical="center"/>
    </xf>
    <xf numFmtId="0" fontId="14" fillId="6"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14" fillId="8" borderId="0" applyNumberFormat="0" applyBorder="0" applyAlignment="0" applyProtection="0">
      <alignment vertical="center"/>
    </xf>
    <xf numFmtId="0" fontId="24" fillId="0" borderId="18" applyNumberFormat="0" applyFill="0" applyAlignment="0" applyProtection="0">
      <alignment vertical="center"/>
    </xf>
    <xf numFmtId="0" fontId="14" fillId="23" borderId="0" applyNumberFormat="0" applyBorder="0" applyAlignment="0" applyProtection="0">
      <alignment vertical="center"/>
    </xf>
    <xf numFmtId="0" fontId="30" fillId="24" borderId="19" applyNumberFormat="0" applyAlignment="0" applyProtection="0">
      <alignment vertical="center"/>
    </xf>
    <xf numFmtId="0" fontId="32" fillId="24" borderId="14" applyNumberFormat="0" applyAlignment="0" applyProtection="0">
      <alignment vertical="center"/>
    </xf>
    <xf numFmtId="0" fontId="18" fillId="11" borderId="13" applyNumberFormat="0" applyAlignment="0" applyProtection="0">
      <alignment vertical="center"/>
    </xf>
    <xf numFmtId="0" fontId="15" fillId="27" borderId="0" applyNumberFormat="0" applyBorder="0" applyAlignment="0" applyProtection="0">
      <alignment vertical="center"/>
    </xf>
    <xf numFmtId="0" fontId="14" fillId="4" borderId="0" applyNumberFormat="0" applyBorder="0" applyAlignment="0" applyProtection="0">
      <alignment vertical="center"/>
    </xf>
    <xf numFmtId="0" fontId="33" fillId="0" borderId="20" applyNumberFormat="0" applyFill="0" applyAlignment="0" applyProtection="0">
      <alignment vertical="center"/>
    </xf>
    <xf numFmtId="0" fontId="23" fillId="0" borderId="16" applyNumberFormat="0" applyFill="0" applyAlignment="0" applyProtection="0">
      <alignment vertical="center"/>
    </xf>
    <xf numFmtId="0" fontId="17" fillId="10" borderId="0" applyNumberFormat="0" applyBorder="0" applyAlignment="0" applyProtection="0">
      <alignment vertical="center"/>
    </xf>
    <xf numFmtId="0" fontId="31" fillId="25" borderId="0" applyNumberFormat="0" applyBorder="0" applyAlignment="0" applyProtection="0">
      <alignment vertical="center"/>
    </xf>
    <xf numFmtId="0" fontId="15" fillId="22" borderId="0" applyNumberFormat="0" applyBorder="0" applyAlignment="0" applyProtection="0">
      <alignment vertical="center"/>
    </xf>
    <xf numFmtId="0" fontId="14" fillId="12"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5" fillId="15" borderId="0" applyNumberFormat="0" applyBorder="0" applyAlignment="0" applyProtection="0">
      <alignment vertical="center"/>
    </xf>
    <xf numFmtId="0" fontId="15" fillId="30" borderId="0" applyNumberFormat="0" applyBorder="0" applyAlignment="0" applyProtection="0">
      <alignment vertical="center"/>
    </xf>
    <xf numFmtId="0" fontId="14" fillId="26" borderId="0" applyNumberFormat="0" applyBorder="0" applyAlignment="0" applyProtection="0">
      <alignment vertical="center"/>
    </xf>
    <xf numFmtId="0" fontId="14" fillId="19" borderId="0" applyNumberFormat="0" applyBorder="0" applyAlignment="0" applyProtection="0">
      <alignment vertical="center"/>
    </xf>
    <xf numFmtId="0" fontId="15" fillId="31" borderId="0" applyNumberFormat="0" applyBorder="0" applyAlignment="0" applyProtection="0">
      <alignment vertical="center"/>
    </xf>
    <xf numFmtId="0" fontId="15" fillId="18" borderId="0" applyNumberFormat="0" applyBorder="0" applyAlignment="0" applyProtection="0">
      <alignment vertical="center"/>
    </xf>
    <xf numFmtId="0" fontId="14" fillId="33" borderId="0" applyNumberFormat="0" applyBorder="0" applyAlignment="0" applyProtection="0">
      <alignment vertical="center"/>
    </xf>
    <xf numFmtId="0" fontId="15" fillId="34" borderId="0" applyNumberFormat="0" applyBorder="0" applyAlignment="0" applyProtection="0">
      <alignment vertical="center"/>
    </xf>
    <xf numFmtId="0" fontId="14" fillId="17" borderId="0" applyNumberFormat="0" applyBorder="0" applyAlignment="0" applyProtection="0">
      <alignment vertical="center"/>
    </xf>
    <xf numFmtId="0" fontId="14" fillId="7" borderId="0" applyNumberFormat="0" applyBorder="0" applyAlignment="0" applyProtection="0">
      <alignment vertical="center"/>
    </xf>
    <xf numFmtId="0" fontId="15" fillId="32" borderId="0" applyNumberFormat="0" applyBorder="0" applyAlignment="0" applyProtection="0">
      <alignment vertical="center"/>
    </xf>
    <xf numFmtId="0" fontId="14" fillId="21" borderId="0" applyNumberFormat="0" applyBorder="0" applyAlignment="0" applyProtection="0">
      <alignment vertical="center"/>
    </xf>
  </cellStyleXfs>
  <cellXfs count="50">
    <xf numFmtId="0" fontId="0" fillId="0" borderId="0" xfId="0" applyFont="1">
      <alignment vertical="center"/>
    </xf>
    <xf numFmtId="0" fontId="0" fillId="0" borderId="0" xfId="0" applyFont="1" applyFill="1" applyBorder="1" applyAlignment="1">
      <alignment vertical="center"/>
    </xf>
    <xf numFmtId="0" fontId="1" fillId="2" borderId="0" xfId="0" applyFont="1" applyFill="1" applyBorder="1" applyAlignment="1">
      <alignment horizontal="center" vertical="center" wrapText="1"/>
    </xf>
    <xf numFmtId="0" fontId="2" fillId="3" borderId="1" xfId="0" applyFont="1" applyFill="1" applyBorder="1" applyAlignment="1">
      <alignment horizontal="right" vertical="center" wrapText="1"/>
    </xf>
    <xf numFmtId="0" fontId="2" fillId="3" borderId="1" xfId="0" applyFont="1" applyFill="1" applyBorder="1" applyAlignment="1">
      <alignment horizontal="left" vertical="center" wrapText="1"/>
    </xf>
    <xf numFmtId="0" fontId="3" fillId="3" borderId="1" xfId="0" applyFont="1" applyFill="1" applyBorder="1" applyAlignment="1">
      <alignment horizontal="right" vertical="center" wrapText="1"/>
    </xf>
    <xf numFmtId="0" fontId="3"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2" fontId="5"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Font="1" applyFill="1" applyBorder="1" applyAlignment="1">
      <alignment vertical="center"/>
    </xf>
    <xf numFmtId="0" fontId="7" fillId="0" borderId="0" xfId="0" applyFont="1" applyFill="1" applyBorder="1" applyAlignment="1"/>
    <xf numFmtId="0" fontId="8" fillId="0" borderId="0" xfId="0" applyFont="1" applyFill="1" applyBorder="1" applyAlignment="1">
      <alignment vertical="center"/>
    </xf>
    <xf numFmtId="0" fontId="8" fillId="0" borderId="0" xfId="0" applyFont="1" applyFill="1" applyBorder="1" applyAlignment="1"/>
    <xf numFmtId="0" fontId="9" fillId="2" borderId="0" xfId="0" applyFont="1" applyFill="1" applyBorder="1" applyAlignment="1">
      <alignment horizontal="center" vertical="center" wrapText="1"/>
    </xf>
    <xf numFmtId="0" fontId="10" fillId="2" borderId="1" xfId="0" applyFont="1" applyFill="1" applyBorder="1" applyAlignment="1">
      <alignment horizontal="left" vertical="center"/>
    </xf>
    <xf numFmtId="176" fontId="10" fillId="2" borderId="1" xfId="0" applyNumberFormat="1" applyFont="1" applyFill="1" applyBorder="1" applyAlignment="1">
      <alignment vertical="center" wrapText="1"/>
    </xf>
    <xf numFmtId="0" fontId="10" fillId="2" borderId="0" xfId="0" applyFont="1" applyFill="1" applyAlignment="1">
      <alignment horizontal="center" vertical="center" wrapText="1"/>
    </xf>
    <xf numFmtId="0" fontId="11" fillId="0" borderId="0" xfId="0" applyFont="1" applyFill="1" applyBorder="1" applyAlignment="1">
      <alignment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177" fontId="10" fillId="2" borderId="6" xfId="0" applyNumberFormat="1" applyFont="1" applyFill="1" applyBorder="1" applyAlignment="1">
      <alignment horizontal="center" vertical="center" shrinkToFit="1"/>
    </xf>
    <xf numFmtId="177" fontId="10" fillId="2" borderId="2" xfId="0" applyNumberFormat="1" applyFont="1" applyFill="1" applyBorder="1" applyAlignment="1">
      <alignment horizontal="center" vertical="center" shrinkToFit="1"/>
    </xf>
    <xf numFmtId="0" fontId="10"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77" fontId="10" fillId="2" borderId="9" xfId="0" applyNumberFormat="1" applyFont="1" applyFill="1" applyBorder="1" applyAlignment="1">
      <alignment horizontal="center" vertical="center" shrinkToFit="1"/>
    </xf>
    <xf numFmtId="0" fontId="10" fillId="2" borderId="5" xfId="0" applyFont="1" applyFill="1" applyBorder="1" applyAlignment="1">
      <alignment horizontal="center" vertical="center" wrapText="1"/>
    </xf>
    <xf numFmtId="177" fontId="10" fillId="2" borderId="10" xfId="0" applyNumberFormat="1" applyFont="1" applyFill="1" applyBorder="1" applyAlignment="1">
      <alignment horizontal="center" vertical="center" shrinkToFit="1"/>
    </xf>
    <xf numFmtId="0" fontId="10" fillId="2" borderId="1" xfId="0" applyFont="1" applyFill="1" applyBorder="1" applyAlignment="1">
      <alignment horizontal="left" vertical="center" wrapText="1"/>
    </xf>
    <xf numFmtId="0" fontId="10" fillId="2" borderId="2"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11" xfId="0" applyFont="1" applyFill="1" applyBorder="1" applyAlignment="1">
      <alignment horizontal="center" vertical="center" shrinkToFit="1"/>
    </xf>
    <xf numFmtId="0" fontId="1" fillId="2" borderId="0" xfId="0" applyFont="1" applyFill="1" applyBorder="1" applyAlignment="1">
      <alignment horizontal="center" vertical="center" wrapText="1"/>
    </xf>
    <xf numFmtId="2" fontId="10" fillId="2" borderId="2" xfId="0" applyNumberFormat="1" applyFont="1" applyFill="1" applyBorder="1" applyAlignment="1">
      <alignment horizontal="center" vertical="center" wrapText="1"/>
    </xf>
    <xf numFmtId="2" fontId="10" fillId="2" borderId="4" xfId="0" applyNumberFormat="1" applyFont="1" applyFill="1" applyBorder="1" applyAlignment="1">
      <alignment horizontal="center" vertical="center" wrapText="1"/>
    </xf>
    <xf numFmtId="0" fontId="0" fillId="0" borderId="5" xfId="0" applyFont="1" applyFill="1" applyBorder="1" applyAlignment="1">
      <alignment vertical="center"/>
    </xf>
    <xf numFmtId="0" fontId="10" fillId="2" borderId="6" xfId="0" applyFont="1" applyFill="1" applyBorder="1" applyAlignment="1">
      <alignment horizontal="center" vertical="center" wrapText="1" shrinkToFit="1"/>
    </xf>
    <xf numFmtId="0" fontId="10" fillId="2" borderId="6" xfId="0" applyFont="1" applyFill="1" applyBorder="1" applyAlignment="1">
      <alignment horizontal="center" vertical="center" shrinkToFit="1"/>
    </xf>
    <xf numFmtId="0" fontId="10" fillId="2" borderId="1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2" fillId="3" borderId="1" xfId="0" applyFont="1" applyFill="1" applyBorder="1" applyAlignment="1">
      <alignment horizontal="right" vertical="center" wrapText="1"/>
    </xf>
    <xf numFmtId="0" fontId="12" fillId="3" borderId="1" xfId="0" applyFont="1" applyFill="1" applyBorder="1" applyAlignment="1">
      <alignment horizontal="left" vertical="center" wrapText="1"/>
    </xf>
    <xf numFmtId="0" fontId="13" fillId="3" borderId="1" xfId="0" applyFont="1" applyFill="1" applyBorder="1" applyAlignment="1">
      <alignment horizontal="right" vertical="center" wrapText="1"/>
    </xf>
    <xf numFmtId="0" fontId="1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workbookViewId="0">
      <selection activeCell="I19" sqref="I19"/>
    </sheetView>
  </sheetViews>
  <sheetFormatPr defaultColWidth="9" defaultRowHeight="13.5"/>
  <cols>
    <col min="1" max="1" width="9.26666666666667" style="1" customWidth="1"/>
    <col min="2" max="2" width="5.125" style="1" customWidth="1"/>
    <col min="3" max="3" width="10.9833333333333" style="1" customWidth="1"/>
    <col min="4" max="4" width="12.2" style="1" customWidth="1"/>
    <col min="5" max="5" width="5.125" style="1" customWidth="1"/>
    <col min="6" max="6" width="7.44166666666667" style="1" customWidth="1"/>
    <col min="7" max="7" width="7.56666666666667" style="1" customWidth="1"/>
    <col min="8" max="14" width="9.75833333333333" style="1" customWidth="1"/>
    <col min="15" max="16" width="8.94166666666667" style="1" customWidth="1"/>
    <col min="17" max="17" width="8" style="1" hidden="1"/>
    <col min="18" max="18" width="10.575" style="1" customWidth="1"/>
    <col min="19" max="19" width="8.05" style="1" customWidth="1"/>
    <col min="20" max="16384" width="9" style="1"/>
  </cols>
  <sheetData>
    <row r="1" s="1" customFormat="1" ht="38.25" customHeight="1" spans="1:19">
      <c r="A1" s="44" t="s">
        <v>0</v>
      </c>
      <c r="B1" s="44"/>
      <c r="C1" s="44"/>
      <c r="D1" s="44"/>
      <c r="E1" s="44"/>
      <c r="F1" s="44"/>
      <c r="G1" s="44"/>
      <c r="H1" s="44"/>
      <c r="I1" s="44"/>
      <c r="J1" s="44"/>
      <c r="K1" s="44"/>
      <c r="L1" s="44"/>
      <c r="M1" s="44"/>
      <c r="N1" s="44"/>
      <c r="O1" s="44"/>
      <c r="P1" s="44"/>
      <c r="Q1" s="44"/>
      <c r="R1" s="44"/>
      <c r="S1" s="44"/>
    </row>
    <row r="2" s="1" customFormat="1" ht="15" customHeight="1" spans="1:19">
      <c r="A2" s="45" t="s">
        <v>1</v>
      </c>
      <c r="B2" s="46" t="s">
        <v>2</v>
      </c>
      <c r="C2" s="46"/>
      <c r="D2" s="46"/>
      <c r="E2" s="46"/>
      <c r="F2" s="46"/>
      <c r="G2" s="47"/>
      <c r="H2" s="48" t="s">
        <v>3</v>
      </c>
      <c r="I2" s="48"/>
      <c r="J2" s="48"/>
      <c r="K2" s="48"/>
      <c r="L2" s="45"/>
      <c r="M2" s="46"/>
      <c r="N2" s="46"/>
      <c r="O2" s="46"/>
      <c r="P2" s="49" t="s">
        <v>4</v>
      </c>
      <c r="Q2" s="49" t="s">
        <v>4</v>
      </c>
      <c r="R2" s="47" t="s">
        <v>5</v>
      </c>
      <c r="S2" s="47"/>
    </row>
    <row r="3" s="1" customFormat="1" ht="15" customHeight="1" spans="1:19">
      <c r="A3" s="7" t="s">
        <v>6</v>
      </c>
      <c r="B3" s="7" t="s">
        <v>7</v>
      </c>
      <c r="C3" s="7" t="s">
        <v>8</v>
      </c>
      <c r="D3" s="7" t="s">
        <v>9</v>
      </c>
      <c r="E3" s="7" t="s">
        <v>10</v>
      </c>
      <c r="F3" s="7" t="s">
        <v>11</v>
      </c>
      <c r="G3" s="7" t="s">
        <v>12</v>
      </c>
      <c r="H3" s="7" t="s">
        <v>13</v>
      </c>
      <c r="I3" s="7"/>
      <c r="J3" s="7"/>
      <c r="K3" s="7"/>
      <c r="L3" s="7"/>
      <c r="M3" s="7"/>
      <c r="N3" s="7"/>
      <c r="O3" s="7"/>
      <c r="P3" s="7"/>
      <c r="Q3" s="7"/>
      <c r="R3" s="7" t="s">
        <v>14</v>
      </c>
      <c r="S3" s="7" t="s">
        <v>15</v>
      </c>
    </row>
    <row r="4" s="1" customFormat="1" ht="15" customHeight="1" spans="1:19">
      <c r="A4" s="7"/>
      <c r="B4" s="7"/>
      <c r="C4" s="7"/>
      <c r="D4" s="7"/>
      <c r="E4" s="7"/>
      <c r="F4" s="7"/>
      <c r="G4" s="7"/>
      <c r="H4" s="7" t="s">
        <v>16</v>
      </c>
      <c r="I4" s="7" t="s">
        <v>17</v>
      </c>
      <c r="J4" s="7" t="s">
        <v>18</v>
      </c>
      <c r="K4" s="7" t="s">
        <v>19</v>
      </c>
      <c r="L4" s="7" t="s">
        <v>20</v>
      </c>
      <c r="M4" s="7" t="s">
        <v>21</v>
      </c>
      <c r="N4" s="7" t="s">
        <v>22</v>
      </c>
      <c r="O4" s="7" t="s">
        <v>23</v>
      </c>
      <c r="P4" s="7" t="s">
        <v>24</v>
      </c>
      <c r="Q4" s="7" t="s">
        <v>25</v>
      </c>
      <c r="R4" s="7"/>
      <c r="S4" s="7"/>
    </row>
    <row r="5" s="1" customFormat="1" ht="15" customHeight="1" spans="1:19">
      <c r="A5" s="7"/>
      <c r="B5" s="7"/>
      <c r="C5" s="7"/>
      <c r="D5" s="7"/>
      <c r="E5" s="7"/>
      <c r="F5" s="7"/>
      <c r="G5" s="7"/>
      <c r="H5" s="7"/>
      <c r="I5" s="7"/>
      <c r="J5" s="7"/>
      <c r="K5" s="7"/>
      <c r="L5" s="7"/>
      <c r="M5" s="7"/>
      <c r="N5" s="7"/>
      <c r="O5" s="7"/>
      <c r="P5" s="7"/>
      <c r="Q5" s="7"/>
      <c r="R5" s="7"/>
      <c r="S5" s="7"/>
    </row>
    <row r="6" s="1" customFormat="1" ht="19" customHeight="1" spans="1:19">
      <c r="A6" s="8" t="s">
        <v>4</v>
      </c>
      <c r="B6" s="8">
        <v>1</v>
      </c>
      <c r="C6" s="8" t="s">
        <v>26</v>
      </c>
      <c r="D6" s="8" t="s">
        <v>27</v>
      </c>
      <c r="E6" s="8" t="s">
        <v>28</v>
      </c>
      <c r="F6" s="8" t="s">
        <v>29</v>
      </c>
      <c r="G6" s="8" t="s">
        <v>30</v>
      </c>
      <c r="H6" s="9">
        <f t="shared" ref="H6:H12" si="0">0+0</f>
        <v>0</v>
      </c>
      <c r="I6" s="9">
        <v>10507.63</v>
      </c>
      <c r="J6" s="9">
        <v>0</v>
      </c>
      <c r="K6" s="9">
        <v>0</v>
      </c>
      <c r="L6" s="9">
        <v>0</v>
      </c>
      <c r="M6" s="9">
        <v>0</v>
      </c>
      <c r="N6" s="9">
        <v>0</v>
      </c>
      <c r="O6" s="9">
        <v>0</v>
      </c>
      <c r="P6" s="9">
        <v>0</v>
      </c>
      <c r="Q6" s="9">
        <v>0</v>
      </c>
      <c r="R6" s="9">
        <v>10507.63</v>
      </c>
      <c r="S6" s="8" t="s">
        <v>31</v>
      </c>
    </row>
    <row r="7" s="1" customFormat="1" ht="15" customHeight="1" spans="1:19">
      <c r="A7" s="8"/>
      <c r="B7" s="8"/>
      <c r="C7" s="8"/>
      <c r="D7" s="8"/>
      <c r="E7" s="8"/>
      <c r="F7" s="8" t="s">
        <v>32</v>
      </c>
      <c r="G7" s="8" t="s">
        <v>30</v>
      </c>
      <c r="H7" s="9">
        <f>5190.04+0</f>
        <v>5190.04</v>
      </c>
      <c r="I7" s="9">
        <v>20995.36</v>
      </c>
      <c r="J7" s="9">
        <v>0</v>
      </c>
      <c r="K7" s="9">
        <v>0</v>
      </c>
      <c r="L7" s="9">
        <v>0</v>
      </c>
      <c r="M7" s="9">
        <v>0</v>
      </c>
      <c r="N7" s="9">
        <v>0</v>
      </c>
      <c r="O7" s="9">
        <v>0</v>
      </c>
      <c r="P7" s="9">
        <v>0</v>
      </c>
      <c r="Q7" s="9">
        <v>0</v>
      </c>
      <c r="R7" s="9">
        <v>26185.4</v>
      </c>
      <c r="S7" s="8" t="s">
        <v>33</v>
      </c>
    </row>
    <row r="8" s="1" customFormat="1" ht="34" customHeight="1" spans="1:19">
      <c r="A8" s="8"/>
      <c r="B8" s="8">
        <v>3</v>
      </c>
      <c r="C8" s="8" t="s">
        <v>34</v>
      </c>
      <c r="D8" s="8" t="s">
        <v>35</v>
      </c>
      <c r="E8" s="8" t="s">
        <v>28</v>
      </c>
      <c r="F8" s="8" t="s">
        <v>32</v>
      </c>
      <c r="G8" s="8" t="s">
        <v>30</v>
      </c>
      <c r="H8" s="9">
        <f t="shared" si="0"/>
        <v>0</v>
      </c>
      <c r="I8" s="9">
        <v>22</v>
      </c>
      <c r="J8" s="9">
        <v>0</v>
      </c>
      <c r="K8" s="9">
        <v>0</v>
      </c>
      <c r="L8" s="9">
        <v>0</v>
      </c>
      <c r="M8" s="9">
        <v>0</v>
      </c>
      <c r="N8" s="9">
        <v>0</v>
      </c>
      <c r="O8" s="9">
        <v>0</v>
      </c>
      <c r="P8" s="9">
        <v>0</v>
      </c>
      <c r="Q8" s="9">
        <v>0</v>
      </c>
      <c r="R8" s="9">
        <v>22</v>
      </c>
      <c r="S8" s="8" t="s">
        <v>33</v>
      </c>
    </row>
    <row r="9" s="1" customFormat="1" ht="34" customHeight="1" spans="1:19">
      <c r="A9" s="8"/>
      <c r="B9" s="8">
        <v>4</v>
      </c>
      <c r="C9" s="8" t="s">
        <v>36</v>
      </c>
      <c r="D9" s="8" t="s">
        <v>37</v>
      </c>
      <c r="E9" s="8" t="s">
        <v>28</v>
      </c>
      <c r="F9" s="8" t="s">
        <v>32</v>
      </c>
      <c r="G9" s="8" t="s">
        <v>30</v>
      </c>
      <c r="H9" s="9">
        <f>231.12+0</f>
        <v>231.12</v>
      </c>
      <c r="I9" s="9">
        <v>37038</v>
      </c>
      <c r="J9" s="9">
        <v>0</v>
      </c>
      <c r="K9" s="9">
        <v>0</v>
      </c>
      <c r="L9" s="9">
        <v>0</v>
      </c>
      <c r="M9" s="9">
        <v>0</v>
      </c>
      <c r="N9" s="9">
        <v>0</v>
      </c>
      <c r="O9" s="9">
        <v>0</v>
      </c>
      <c r="P9" s="9">
        <v>0</v>
      </c>
      <c r="Q9" s="9">
        <v>0</v>
      </c>
      <c r="R9" s="9">
        <v>37269.12</v>
      </c>
      <c r="S9" s="8" t="s">
        <v>33</v>
      </c>
    </row>
    <row r="10" s="1" customFormat="1" ht="15" customHeight="1" spans="1:19">
      <c r="A10" s="8"/>
      <c r="B10" s="8">
        <v>5</v>
      </c>
      <c r="C10" s="8" t="s">
        <v>38</v>
      </c>
      <c r="D10" s="8" t="s">
        <v>39</v>
      </c>
      <c r="E10" s="8" t="s">
        <v>28</v>
      </c>
      <c r="F10" s="8" t="s">
        <v>29</v>
      </c>
      <c r="G10" s="8" t="s">
        <v>30</v>
      </c>
      <c r="H10" s="9">
        <f t="shared" si="0"/>
        <v>0</v>
      </c>
      <c r="I10" s="9">
        <v>12601.85</v>
      </c>
      <c r="J10" s="9">
        <v>0</v>
      </c>
      <c r="K10" s="9">
        <v>824.35</v>
      </c>
      <c r="L10" s="9">
        <v>0</v>
      </c>
      <c r="M10" s="9">
        <v>0</v>
      </c>
      <c r="N10" s="9">
        <v>0</v>
      </c>
      <c r="O10" s="9">
        <v>0</v>
      </c>
      <c r="P10" s="9">
        <v>0</v>
      </c>
      <c r="Q10" s="9">
        <v>0</v>
      </c>
      <c r="R10" s="9">
        <v>13426.2</v>
      </c>
      <c r="S10" s="8" t="s">
        <v>31</v>
      </c>
    </row>
    <row r="11" s="1" customFormat="1" ht="15" customHeight="1" spans="1:19">
      <c r="A11" s="8"/>
      <c r="B11" s="8"/>
      <c r="C11" s="8"/>
      <c r="D11" s="8"/>
      <c r="E11" s="8"/>
      <c r="F11" s="8" t="s">
        <v>32</v>
      </c>
      <c r="G11" s="8" t="s">
        <v>30</v>
      </c>
      <c r="H11" s="9">
        <f t="shared" si="0"/>
        <v>0</v>
      </c>
      <c r="I11" s="9">
        <v>288.24</v>
      </c>
      <c r="J11" s="9">
        <v>0</v>
      </c>
      <c r="K11" s="9">
        <v>0</v>
      </c>
      <c r="L11" s="9">
        <v>0</v>
      </c>
      <c r="M11" s="9">
        <v>0</v>
      </c>
      <c r="N11" s="9">
        <v>0</v>
      </c>
      <c r="O11" s="9">
        <v>0</v>
      </c>
      <c r="P11" s="9">
        <v>0</v>
      </c>
      <c r="Q11" s="9">
        <v>0</v>
      </c>
      <c r="R11" s="9">
        <v>288.24</v>
      </c>
      <c r="S11" s="8" t="s">
        <v>33</v>
      </c>
    </row>
    <row r="12" s="1" customFormat="1" ht="34" customHeight="1" spans="1:19">
      <c r="A12" s="8"/>
      <c r="B12" s="8">
        <v>7</v>
      </c>
      <c r="C12" s="8" t="s">
        <v>40</v>
      </c>
      <c r="D12" s="8" t="s">
        <v>41</v>
      </c>
      <c r="E12" s="8" t="s">
        <v>28</v>
      </c>
      <c r="F12" s="8" t="s">
        <v>32</v>
      </c>
      <c r="G12" s="8" t="s">
        <v>30</v>
      </c>
      <c r="H12" s="9">
        <f t="shared" si="0"/>
        <v>0</v>
      </c>
      <c r="I12" s="9">
        <v>58</v>
      </c>
      <c r="J12" s="9">
        <v>0</v>
      </c>
      <c r="K12" s="9">
        <v>0</v>
      </c>
      <c r="L12" s="9">
        <v>0</v>
      </c>
      <c r="M12" s="9">
        <v>0</v>
      </c>
      <c r="N12" s="9">
        <v>0</v>
      </c>
      <c r="O12" s="9">
        <v>0</v>
      </c>
      <c r="P12" s="9">
        <v>0</v>
      </c>
      <c r="Q12" s="9">
        <v>0</v>
      </c>
      <c r="R12" s="9">
        <v>58</v>
      </c>
      <c r="S12" s="8" t="s">
        <v>33</v>
      </c>
    </row>
    <row r="13" s="1" customFormat="1" ht="34" customHeight="1" spans="1:19">
      <c r="A13" s="8"/>
      <c r="B13" s="8">
        <v>8</v>
      </c>
      <c r="C13" s="8" t="s">
        <v>42</v>
      </c>
      <c r="D13" s="8" t="s">
        <v>43</v>
      </c>
      <c r="E13" s="8" t="s">
        <v>28</v>
      </c>
      <c r="F13" s="8" t="s">
        <v>32</v>
      </c>
      <c r="G13" s="8" t="s">
        <v>30</v>
      </c>
      <c r="H13" s="9">
        <f>90+0</f>
        <v>90</v>
      </c>
      <c r="I13" s="9">
        <v>872</v>
      </c>
      <c r="J13" s="9">
        <v>0</v>
      </c>
      <c r="K13" s="9">
        <v>0</v>
      </c>
      <c r="L13" s="9">
        <v>0</v>
      </c>
      <c r="M13" s="9">
        <v>0</v>
      </c>
      <c r="N13" s="9">
        <v>0</v>
      </c>
      <c r="O13" s="9">
        <v>0</v>
      </c>
      <c r="P13" s="9">
        <v>0</v>
      </c>
      <c r="Q13" s="9">
        <v>0</v>
      </c>
      <c r="R13" s="9">
        <v>962</v>
      </c>
      <c r="S13" s="8" t="s">
        <v>33</v>
      </c>
    </row>
    <row r="14" s="1" customFormat="1" ht="15" customHeight="1" spans="1:19">
      <c r="A14" s="8"/>
      <c r="B14" s="8">
        <v>9</v>
      </c>
      <c r="C14" s="8" t="s">
        <v>44</v>
      </c>
      <c r="D14" s="8" t="s">
        <v>45</v>
      </c>
      <c r="E14" s="8" t="s">
        <v>28</v>
      </c>
      <c r="F14" s="8" t="s">
        <v>29</v>
      </c>
      <c r="G14" s="8" t="s">
        <v>30</v>
      </c>
      <c r="H14" s="9">
        <f>0+0</f>
        <v>0</v>
      </c>
      <c r="I14" s="9">
        <v>5117.25</v>
      </c>
      <c r="J14" s="9">
        <v>0</v>
      </c>
      <c r="K14" s="9">
        <v>0</v>
      </c>
      <c r="L14" s="9">
        <v>0</v>
      </c>
      <c r="M14" s="9">
        <v>0</v>
      </c>
      <c r="N14" s="9">
        <v>0</v>
      </c>
      <c r="O14" s="9">
        <v>0</v>
      </c>
      <c r="P14" s="9">
        <v>0</v>
      </c>
      <c r="Q14" s="9">
        <v>0</v>
      </c>
      <c r="R14" s="9">
        <v>5117.25</v>
      </c>
      <c r="S14" s="8" t="s">
        <v>31</v>
      </c>
    </row>
    <row r="15" s="1" customFormat="1" ht="15" customHeight="1" spans="1:19">
      <c r="A15" s="8"/>
      <c r="B15" s="8"/>
      <c r="C15" s="8"/>
      <c r="D15" s="8"/>
      <c r="E15" s="8"/>
      <c r="F15" s="8" t="s">
        <v>32</v>
      </c>
      <c r="G15" s="8" t="s">
        <v>30</v>
      </c>
      <c r="H15" s="9">
        <f>1031.53+0</f>
        <v>1031.53</v>
      </c>
      <c r="I15" s="9">
        <v>0</v>
      </c>
      <c r="J15" s="9">
        <v>0</v>
      </c>
      <c r="K15" s="9">
        <v>0</v>
      </c>
      <c r="L15" s="9">
        <v>0</v>
      </c>
      <c r="M15" s="9">
        <v>0</v>
      </c>
      <c r="N15" s="9">
        <v>0</v>
      </c>
      <c r="O15" s="9">
        <v>0</v>
      </c>
      <c r="P15" s="9">
        <v>0</v>
      </c>
      <c r="Q15" s="9">
        <v>0</v>
      </c>
      <c r="R15" s="9">
        <v>1031.53</v>
      </c>
      <c r="S15" s="8" t="s">
        <v>33</v>
      </c>
    </row>
    <row r="16" s="1" customFormat="1" ht="15" customHeight="1" spans="1:19">
      <c r="A16" s="8"/>
      <c r="B16" s="10" t="s">
        <v>46</v>
      </c>
      <c r="C16" s="10"/>
      <c r="D16" s="10"/>
      <c r="E16" s="10"/>
      <c r="F16" s="10"/>
      <c r="G16" s="10"/>
      <c r="H16" s="9">
        <f>6542.69+0</f>
        <v>6542.69</v>
      </c>
      <c r="I16" s="9">
        <v>87500.33</v>
      </c>
      <c r="J16" s="9">
        <v>0</v>
      </c>
      <c r="K16" s="9">
        <v>824.35</v>
      </c>
      <c r="L16" s="9">
        <v>0</v>
      </c>
      <c r="M16" s="9">
        <v>0</v>
      </c>
      <c r="N16" s="9">
        <v>0</v>
      </c>
      <c r="O16" s="9">
        <v>0</v>
      </c>
      <c r="P16" s="9">
        <v>0</v>
      </c>
      <c r="Q16" s="9">
        <v>0</v>
      </c>
      <c r="R16" s="9">
        <v>94867.37</v>
      </c>
      <c r="S16" s="8" t="s">
        <v>4</v>
      </c>
    </row>
    <row r="17" s="1" customFormat="1" ht="15" customHeight="1" spans="1:19">
      <c r="A17" s="10" t="s">
        <v>47</v>
      </c>
      <c r="B17" s="10"/>
      <c r="C17" s="10"/>
      <c r="D17" s="10"/>
      <c r="E17" s="10"/>
      <c r="F17" s="10"/>
      <c r="G17" s="10"/>
      <c r="H17" s="9">
        <f t="shared" ref="H17:R17" si="1">SUM(H6:H15)</f>
        <v>6542.69</v>
      </c>
      <c r="I17" s="9">
        <f t="shared" si="1"/>
        <v>87500.33</v>
      </c>
      <c r="J17" s="9">
        <f t="shared" si="1"/>
        <v>0</v>
      </c>
      <c r="K17" s="9">
        <f t="shared" si="1"/>
        <v>824.35</v>
      </c>
      <c r="L17" s="9">
        <f t="shared" si="1"/>
        <v>0</v>
      </c>
      <c r="M17" s="9">
        <f t="shared" si="1"/>
        <v>0</v>
      </c>
      <c r="N17" s="9">
        <f t="shared" si="1"/>
        <v>0</v>
      </c>
      <c r="O17" s="9">
        <f t="shared" si="1"/>
        <v>0</v>
      </c>
      <c r="P17" s="9">
        <f t="shared" si="1"/>
        <v>0</v>
      </c>
      <c r="Q17" s="9">
        <f t="shared" si="1"/>
        <v>0</v>
      </c>
      <c r="R17" s="9">
        <f t="shared" si="1"/>
        <v>94867.37</v>
      </c>
      <c r="S17" s="8" t="s">
        <v>4</v>
      </c>
    </row>
  </sheetData>
  <mergeCells count="40">
    <mergeCell ref="A1:S1"/>
    <mergeCell ref="B2:F2"/>
    <mergeCell ref="H2:K2"/>
    <mergeCell ref="M2:O2"/>
    <mergeCell ref="R2:S2"/>
    <mergeCell ref="H3:Q3"/>
    <mergeCell ref="B16:G16"/>
    <mergeCell ref="A17:G17"/>
    <mergeCell ref="A3:A5"/>
    <mergeCell ref="A6:A16"/>
    <mergeCell ref="B3:B5"/>
    <mergeCell ref="B6:B7"/>
    <mergeCell ref="B10:B11"/>
    <mergeCell ref="B14:B15"/>
    <mergeCell ref="C3:C5"/>
    <mergeCell ref="C6:C7"/>
    <mergeCell ref="C10:C11"/>
    <mergeCell ref="C14:C15"/>
    <mergeCell ref="D3:D5"/>
    <mergeCell ref="D6:D7"/>
    <mergeCell ref="D10:D11"/>
    <mergeCell ref="D14:D15"/>
    <mergeCell ref="E3:E5"/>
    <mergeCell ref="E6:E7"/>
    <mergeCell ref="E10:E11"/>
    <mergeCell ref="E14:E15"/>
    <mergeCell ref="F3:F5"/>
    <mergeCell ref="G3:G5"/>
    <mergeCell ref="H4:H5"/>
    <mergeCell ref="I4:I5"/>
    <mergeCell ref="J4:J5"/>
    <mergeCell ref="K4:K5"/>
    <mergeCell ref="L4:L5"/>
    <mergeCell ref="M4:M5"/>
    <mergeCell ref="N4:N5"/>
    <mergeCell ref="O4:O5"/>
    <mergeCell ref="P4:P5"/>
    <mergeCell ref="Q4:Q5"/>
    <mergeCell ref="R3:R5"/>
    <mergeCell ref="S3:S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
  <sheetViews>
    <sheetView workbookViewId="0">
      <selection activeCell="E24" sqref="E24"/>
    </sheetView>
  </sheetViews>
  <sheetFormatPr defaultColWidth="9" defaultRowHeight="14.25"/>
  <cols>
    <col min="1" max="1" width="5" style="12" customWidth="1"/>
    <col min="2" max="2" width="9.2" style="12" customWidth="1"/>
    <col min="3" max="3" width="17.7" style="12" customWidth="1"/>
    <col min="4" max="4" width="11.6333333333333" style="12" customWidth="1"/>
    <col min="5" max="5" width="11.625" style="12" customWidth="1"/>
    <col min="6" max="6" width="13" style="12" customWidth="1"/>
    <col min="7" max="8" width="11.625" style="12" customWidth="1"/>
    <col min="9" max="9" width="9.875" style="12" customWidth="1"/>
    <col min="10" max="10" width="10.125" style="12" customWidth="1"/>
    <col min="11" max="11" width="9.9" style="12" customWidth="1"/>
    <col min="12" max="12" width="5.7" style="12" customWidth="1"/>
    <col min="13" max="253" width="9" style="12"/>
    <col min="254" max="16384" width="9" style="15"/>
  </cols>
  <sheetData>
    <row r="1" s="12" customFormat="1" ht="25" customHeight="1" spans="1:12">
      <c r="A1" s="37" t="s">
        <v>48</v>
      </c>
      <c r="B1" s="37"/>
      <c r="C1" s="37"/>
      <c r="D1" s="37"/>
      <c r="E1" s="37"/>
      <c r="F1" s="37"/>
      <c r="G1" s="37"/>
      <c r="H1" s="37"/>
      <c r="I1" s="37"/>
      <c r="J1" s="37"/>
      <c r="K1" s="37"/>
      <c r="L1" s="37"/>
    </row>
    <row r="2" s="12" customFormat="1" ht="26" customHeight="1" spans="1:12">
      <c r="A2" s="17" t="s">
        <v>2</v>
      </c>
      <c r="B2" s="18"/>
      <c r="C2" s="18"/>
      <c r="D2" s="18"/>
      <c r="E2" s="19" t="s">
        <v>3</v>
      </c>
      <c r="F2" s="19"/>
      <c r="G2" s="19"/>
      <c r="H2" s="20"/>
      <c r="I2" s="20"/>
      <c r="J2" s="20"/>
      <c r="K2" s="32" t="s">
        <v>5</v>
      </c>
      <c r="L2" s="32"/>
    </row>
    <row r="3" s="12" customFormat="1" ht="30" customHeight="1" spans="1:12">
      <c r="A3" s="21" t="s">
        <v>7</v>
      </c>
      <c r="B3" s="21" t="s">
        <v>49</v>
      </c>
      <c r="C3" s="21" t="s">
        <v>50</v>
      </c>
      <c r="D3" s="21" t="s">
        <v>16</v>
      </c>
      <c r="E3" s="21" t="s">
        <v>51</v>
      </c>
      <c r="F3" s="21" t="s">
        <v>52</v>
      </c>
      <c r="G3" s="21" t="s">
        <v>23</v>
      </c>
      <c r="H3" s="21" t="s">
        <v>53</v>
      </c>
      <c r="I3" s="21" t="s">
        <v>54</v>
      </c>
      <c r="J3" s="22" t="s">
        <v>12</v>
      </c>
      <c r="K3" s="21" t="s">
        <v>11</v>
      </c>
      <c r="L3" s="21" t="s">
        <v>55</v>
      </c>
    </row>
    <row r="4" s="12" customFormat="1" ht="30" customHeight="1" spans="1:12">
      <c r="A4" s="21">
        <v>1</v>
      </c>
      <c r="B4" s="21" t="s">
        <v>26</v>
      </c>
      <c r="C4" s="21" t="s">
        <v>56</v>
      </c>
      <c r="D4" s="21">
        <v>3032.42</v>
      </c>
      <c r="E4" s="38">
        <v>7232.78</v>
      </c>
      <c r="F4" s="38">
        <v>0</v>
      </c>
      <c r="G4" s="38">
        <v>0</v>
      </c>
      <c r="H4" s="38">
        <v>0</v>
      </c>
      <c r="I4" s="39">
        <f>SUM(D4:H4)</f>
        <v>10265.2</v>
      </c>
      <c r="J4" s="40">
        <v>202209</v>
      </c>
      <c r="K4" s="41" t="s">
        <v>57</v>
      </c>
      <c r="L4" s="21" t="s">
        <v>4</v>
      </c>
    </row>
    <row r="5" s="12" customFormat="1" ht="30" customHeight="1" spans="1:12">
      <c r="A5" s="21">
        <v>2</v>
      </c>
      <c r="B5" s="21" t="s">
        <v>44</v>
      </c>
      <c r="C5" s="21" t="s">
        <v>45</v>
      </c>
      <c r="D5" s="21">
        <v>0</v>
      </c>
      <c r="E5" s="38">
        <v>2116.45</v>
      </c>
      <c r="F5" s="38">
        <v>0</v>
      </c>
      <c r="G5" s="38">
        <v>0</v>
      </c>
      <c r="H5" s="38">
        <v>0</v>
      </c>
      <c r="I5" s="39">
        <f>SUM(D5:H5)</f>
        <v>2116.45</v>
      </c>
      <c r="J5" s="40">
        <v>202209</v>
      </c>
      <c r="K5" s="41" t="s">
        <v>57</v>
      </c>
      <c r="L5" s="21"/>
    </row>
    <row r="6" s="12" customFormat="1" ht="19" customHeight="1" spans="1:12">
      <c r="A6" s="21">
        <v>3</v>
      </c>
      <c r="B6" s="21"/>
      <c r="C6" s="21"/>
      <c r="D6" s="21"/>
      <c r="E6" s="38"/>
      <c r="F6" s="38"/>
      <c r="G6" s="38"/>
      <c r="H6" s="38"/>
      <c r="I6" s="39"/>
      <c r="J6" s="40"/>
      <c r="K6" s="42"/>
      <c r="L6" s="21"/>
    </row>
    <row r="7" s="12" customFormat="1" ht="19" customHeight="1" spans="1:12">
      <c r="A7" s="21">
        <v>4</v>
      </c>
      <c r="B7" s="21"/>
      <c r="C7" s="21"/>
      <c r="D7" s="21"/>
      <c r="E7" s="38"/>
      <c r="F7" s="38"/>
      <c r="G7" s="38"/>
      <c r="H7" s="38"/>
      <c r="I7" s="38"/>
      <c r="J7" s="43"/>
      <c r="K7" s="33"/>
      <c r="L7" s="21"/>
    </row>
    <row r="8" s="12" customFormat="1" ht="19" customHeight="1" spans="1:12">
      <c r="A8" s="21">
        <v>5</v>
      </c>
      <c r="B8" s="21"/>
      <c r="C8" s="21"/>
      <c r="D8" s="21"/>
      <c r="E8" s="38"/>
      <c r="F8" s="38"/>
      <c r="G8" s="38"/>
      <c r="H8" s="38"/>
      <c r="I8" s="38"/>
      <c r="J8" s="21"/>
      <c r="K8" s="33"/>
      <c r="L8" s="21"/>
    </row>
    <row r="9" s="12" customFormat="1" ht="19" customHeight="1" spans="1:12">
      <c r="A9" s="21" t="s">
        <v>47</v>
      </c>
      <c r="B9" s="21"/>
      <c r="C9" s="21"/>
      <c r="D9" s="38">
        <f t="shared" ref="D9:I9" si="0">SUM(D4:D8)</f>
        <v>3032.42</v>
      </c>
      <c r="E9" s="38">
        <f t="shared" si="0"/>
        <v>9349.23</v>
      </c>
      <c r="F9" s="38">
        <f t="shared" si="0"/>
        <v>0</v>
      </c>
      <c r="G9" s="38">
        <f t="shared" si="0"/>
        <v>0</v>
      </c>
      <c r="H9" s="38">
        <f t="shared" si="0"/>
        <v>0</v>
      </c>
      <c r="I9" s="38">
        <f t="shared" si="0"/>
        <v>12381.65</v>
      </c>
      <c r="J9" s="21" t="s">
        <v>4</v>
      </c>
      <c r="K9" s="33" t="s">
        <v>4</v>
      </c>
      <c r="L9" s="21" t="s">
        <v>4</v>
      </c>
    </row>
    <row r="10" s="13" customFormat="1" spans="1:254">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5"/>
    </row>
    <row r="11" s="13" customFormat="1" spans="1:254">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5"/>
    </row>
    <row r="12" s="13" customFormat="1" spans="1:254">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5"/>
    </row>
    <row r="13" s="13" customFormat="1" spans="1:254">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5"/>
    </row>
    <row r="14" s="13" customFormat="1" spans="1:254">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5"/>
    </row>
    <row r="15" s="12" customFormat="1" spans="254:256">
      <c r="IT15" s="15"/>
      <c r="IU15" s="15"/>
      <c r="IV15" s="15"/>
    </row>
    <row r="16" s="12" customFormat="1" spans="254:256">
      <c r="IT16" s="15"/>
      <c r="IU16" s="15"/>
      <c r="IV16" s="15"/>
    </row>
    <row r="17" s="12" customFormat="1" spans="254:256">
      <c r="IT17" s="15"/>
      <c r="IU17" s="15"/>
      <c r="IV17" s="15"/>
    </row>
    <row r="18" s="12" customFormat="1" spans="254:256">
      <c r="IT18" s="15"/>
      <c r="IU18" s="15"/>
      <c r="IV18" s="15"/>
    </row>
    <row r="19" s="12" customFormat="1" spans="254:256">
      <c r="IT19" s="15"/>
      <c r="IU19" s="15"/>
      <c r="IV19" s="15"/>
    </row>
    <row r="20" s="12" customFormat="1" spans="254:256">
      <c r="IT20" s="15"/>
      <c r="IU20" s="15"/>
      <c r="IV20" s="15"/>
    </row>
    <row r="21" s="12" customFormat="1" spans="254:256">
      <c r="IT21" s="15"/>
      <c r="IU21" s="15"/>
      <c r="IV21" s="15"/>
    </row>
    <row r="22" s="12" customFormat="1" spans="254:256">
      <c r="IT22" s="15"/>
      <c r="IU22" s="15"/>
      <c r="IV22" s="15"/>
    </row>
    <row r="23" s="12" customFormat="1" spans="254:256">
      <c r="IT23" s="15"/>
      <c r="IU23" s="15"/>
      <c r="IV23" s="15"/>
    </row>
    <row r="24" s="12" customFormat="1" spans="254:256">
      <c r="IT24" s="15"/>
      <c r="IU24" s="15"/>
      <c r="IV24" s="15"/>
    </row>
    <row r="25" s="14" customFormat="1" spans="1:254">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5"/>
    </row>
  </sheetData>
  <mergeCells count="4">
    <mergeCell ref="A1:L1"/>
    <mergeCell ref="E2:G2"/>
    <mergeCell ref="K2:L2"/>
    <mergeCell ref="A9:C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J9" sqref="J9"/>
    </sheetView>
  </sheetViews>
  <sheetFormatPr defaultColWidth="9" defaultRowHeight="14.25"/>
  <cols>
    <col min="1" max="1" width="5" style="12" customWidth="1"/>
    <col min="2" max="2" width="11.25" style="12" customWidth="1"/>
    <col min="3" max="3" width="15.5" style="12" customWidth="1"/>
    <col min="4" max="4" width="11.6333333333333" style="12" customWidth="1"/>
    <col min="5" max="5" width="11.625" style="12" customWidth="1"/>
    <col min="6" max="6" width="13" style="12" customWidth="1"/>
    <col min="7" max="8" width="11.625" style="12" customWidth="1"/>
    <col min="9" max="9" width="10" style="12" customWidth="1"/>
    <col min="10" max="10" width="9.38333333333333" style="12" customWidth="1"/>
    <col min="11" max="11" width="13" style="12" customWidth="1"/>
    <col min="12" max="12" width="5.7" style="12" customWidth="1"/>
    <col min="13" max="253" width="9" style="12"/>
    <col min="254" max="16384" width="9" style="15"/>
  </cols>
  <sheetData>
    <row r="1" s="12" customFormat="1" ht="25" customHeight="1" spans="1:12">
      <c r="A1" s="16" t="s">
        <v>58</v>
      </c>
      <c r="B1" s="16"/>
      <c r="C1" s="16"/>
      <c r="D1" s="16"/>
      <c r="E1" s="16"/>
      <c r="F1" s="16"/>
      <c r="G1" s="16"/>
      <c r="H1" s="16"/>
      <c r="I1" s="16"/>
      <c r="J1" s="16"/>
      <c r="K1" s="16"/>
      <c r="L1" s="16"/>
    </row>
    <row r="2" s="12" customFormat="1" ht="26" customHeight="1" spans="1:12">
      <c r="A2" s="17" t="s">
        <v>2</v>
      </c>
      <c r="B2" s="18"/>
      <c r="C2" s="18"/>
      <c r="D2" s="18"/>
      <c r="E2" s="19" t="s">
        <v>3</v>
      </c>
      <c r="F2" s="19"/>
      <c r="G2" s="19"/>
      <c r="H2" s="20"/>
      <c r="I2" s="20"/>
      <c r="J2" s="20"/>
      <c r="K2" s="32" t="s">
        <v>5</v>
      </c>
      <c r="L2" s="32"/>
    </row>
    <row r="3" s="12" customFormat="1" ht="30" customHeight="1" spans="1:12">
      <c r="A3" s="21" t="s">
        <v>7</v>
      </c>
      <c r="B3" s="22" t="s">
        <v>49</v>
      </c>
      <c r="C3" s="22" t="s">
        <v>50</v>
      </c>
      <c r="D3" s="21" t="s">
        <v>16</v>
      </c>
      <c r="E3" s="21" t="s">
        <v>51</v>
      </c>
      <c r="F3" s="21" t="s">
        <v>52</v>
      </c>
      <c r="G3" s="21" t="s">
        <v>23</v>
      </c>
      <c r="H3" s="21" t="s">
        <v>53</v>
      </c>
      <c r="I3" s="21" t="s">
        <v>54</v>
      </c>
      <c r="J3" s="21" t="s">
        <v>12</v>
      </c>
      <c r="K3" s="21" t="s">
        <v>11</v>
      </c>
      <c r="L3" s="21" t="s">
        <v>55</v>
      </c>
    </row>
    <row r="4" s="12" customFormat="1" ht="19" customHeight="1" spans="1:12">
      <c r="A4" s="23">
        <v>1</v>
      </c>
      <c r="B4" s="24" t="s">
        <v>59</v>
      </c>
      <c r="C4" s="24" t="s">
        <v>60</v>
      </c>
      <c r="D4" s="25">
        <v>0</v>
      </c>
      <c r="E4" s="26">
        <v>73517.14</v>
      </c>
      <c r="F4" s="26">
        <v>992.1</v>
      </c>
      <c r="G4" s="26">
        <v>0</v>
      </c>
      <c r="H4" s="26">
        <v>0</v>
      </c>
      <c r="I4" s="26">
        <f>SUM(D4:H4)</f>
        <v>74509.24</v>
      </c>
      <c r="J4" s="21">
        <v>202112</v>
      </c>
      <c r="K4" s="33" t="s">
        <v>61</v>
      </c>
      <c r="L4" s="21" t="s">
        <v>4</v>
      </c>
    </row>
    <row r="5" s="12" customFormat="1" ht="19" customHeight="1" spans="1:12">
      <c r="A5" s="23">
        <v>2</v>
      </c>
      <c r="B5" s="24"/>
      <c r="C5" s="24"/>
      <c r="D5" s="25"/>
      <c r="E5" s="26"/>
      <c r="F5" s="26">
        <v>0</v>
      </c>
      <c r="G5" s="26">
        <v>0</v>
      </c>
      <c r="H5" s="26">
        <v>0</v>
      </c>
      <c r="I5" s="26">
        <f>SUM(D5:H5)</f>
        <v>0</v>
      </c>
      <c r="J5" s="21">
        <v>202112</v>
      </c>
      <c r="K5" s="33" t="s">
        <v>62</v>
      </c>
      <c r="L5" s="21"/>
    </row>
    <row r="6" s="12" customFormat="1" ht="19" customHeight="1" spans="1:12">
      <c r="A6" s="27" t="s">
        <v>46</v>
      </c>
      <c r="B6" s="28"/>
      <c r="C6" s="28"/>
      <c r="D6" s="29">
        <f t="shared" ref="D6:I6" si="0">D4+D5</f>
        <v>0</v>
      </c>
      <c r="E6" s="29">
        <f t="shared" si="0"/>
        <v>73517.14</v>
      </c>
      <c r="F6" s="29">
        <f t="shared" si="0"/>
        <v>992.1</v>
      </c>
      <c r="G6" s="29">
        <f t="shared" si="0"/>
        <v>0</v>
      </c>
      <c r="H6" s="29">
        <f t="shared" si="0"/>
        <v>0</v>
      </c>
      <c r="I6" s="29">
        <f t="shared" si="0"/>
        <v>74509.24</v>
      </c>
      <c r="J6" s="22">
        <v>202112</v>
      </c>
      <c r="K6" s="34"/>
      <c r="L6" s="22"/>
    </row>
    <row r="7" s="12" customFormat="1" ht="19" customHeight="1" spans="1:12">
      <c r="A7" s="30" t="s">
        <v>63</v>
      </c>
      <c r="B7" s="30"/>
      <c r="C7" s="30"/>
      <c r="D7" s="31">
        <f t="shared" ref="D7:G7" si="1">SUM(D6)</f>
        <v>0</v>
      </c>
      <c r="E7" s="31">
        <f t="shared" si="1"/>
        <v>73517.14</v>
      </c>
      <c r="F7" s="31">
        <f t="shared" si="1"/>
        <v>992.1</v>
      </c>
      <c r="G7" s="31">
        <f t="shared" si="1"/>
        <v>0</v>
      </c>
      <c r="H7" s="31">
        <f>SUM(H4:H6)</f>
        <v>0</v>
      </c>
      <c r="I7" s="31">
        <f>SUM(I6)</f>
        <v>74509.24</v>
      </c>
      <c r="J7" s="35"/>
      <c r="K7" s="36"/>
      <c r="L7" s="35"/>
    </row>
    <row r="8" s="13" customFormat="1" spans="1:254">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5"/>
    </row>
    <row r="9" s="13" customFormat="1" spans="1:254">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5"/>
    </row>
    <row r="10" s="13" customFormat="1" spans="1:254">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5"/>
    </row>
    <row r="11" s="13" customFormat="1" spans="1:254">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5"/>
    </row>
    <row r="12" s="13" customFormat="1" spans="1:254">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5"/>
    </row>
    <row r="13" s="12" customFormat="1" spans="254:256">
      <c r="IT13" s="15"/>
      <c r="IU13" s="15"/>
      <c r="IV13" s="15"/>
    </row>
    <row r="14" s="12" customFormat="1" spans="254:256">
      <c r="IT14" s="15"/>
      <c r="IU14" s="15"/>
      <c r="IV14" s="15"/>
    </row>
    <row r="15" s="12" customFormat="1" spans="254:256">
      <c r="IT15" s="15"/>
      <c r="IU15" s="15"/>
      <c r="IV15" s="15"/>
    </row>
    <row r="16" s="12" customFormat="1" spans="254:256">
      <c r="IT16" s="15"/>
      <c r="IU16" s="15"/>
      <c r="IV16" s="15"/>
    </row>
    <row r="17" s="12" customFormat="1" spans="254:256">
      <c r="IT17" s="15"/>
      <c r="IU17" s="15"/>
      <c r="IV17" s="15"/>
    </row>
    <row r="18" s="12" customFormat="1" spans="254:256">
      <c r="IT18" s="15"/>
      <c r="IU18" s="15"/>
      <c r="IV18" s="15"/>
    </row>
    <row r="19" s="12" customFormat="1" spans="254:256">
      <c r="IT19" s="15"/>
      <c r="IU19" s="15"/>
      <c r="IV19" s="15"/>
    </row>
    <row r="20" s="12" customFormat="1" spans="254:256">
      <c r="IT20" s="15"/>
      <c r="IU20" s="15"/>
      <c r="IV20" s="15"/>
    </row>
    <row r="21" s="12" customFormat="1" spans="254:256">
      <c r="IT21" s="15"/>
      <c r="IU21" s="15"/>
      <c r="IV21" s="15"/>
    </row>
    <row r="22" s="12" customFormat="1" spans="254:256">
      <c r="IT22" s="15"/>
      <c r="IU22" s="15"/>
      <c r="IV22" s="15"/>
    </row>
    <row r="23" s="14" customFormat="1" spans="1:254">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5"/>
    </row>
  </sheetData>
  <mergeCells count="6">
    <mergeCell ref="A1:L1"/>
    <mergeCell ref="E2:G2"/>
    <mergeCell ref="K2:L2"/>
    <mergeCell ref="A7:C7"/>
    <mergeCell ref="B4:B6"/>
    <mergeCell ref="C4:C6"/>
  </mergeCells>
  <dataValidations count="1">
    <dataValidation allowBlank="1" showInputMessage="1" showErrorMessage="1" sqref="J4 J6"/>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4"/>
  <sheetViews>
    <sheetView tabSelected="1" workbookViewId="0">
      <selection activeCell="H18" sqref="H18"/>
    </sheetView>
  </sheetViews>
  <sheetFormatPr defaultColWidth="9" defaultRowHeight="13.5"/>
  <cols>
    <col min="1" max="1" width="9.26666666666667" style="1" customWidth="1"/>
    <col min="2" max="2" width="5.125" style="1" customWidth="1"/>
    <col min="3" max="3" width="10.9833333333333" style="1" customWidth="1"/>
    <col min="4" max="4" width="12.2" style="1" customWidth="1"/>
    <col min="5" max="5" width="5.125" style="1" customWidth="1"/>
    <col min="6" max="6" width="7.44166666666667" style="1" customWidth="1"/>
    <col min="7" max="7" width="7.56666666666667" style="1" customWidth="1"/>
    <col min="8" max="14" width="9.75833333333333" style="1" customWidth="1"/>
    <col min="15" max="16" width="8.94166666666667" style="1" customWidth="1"/>
    <col min="17" max="17" width="8" style="1" hidden="1"/>
    <col min="18" max="18" width="10.575" style="1" customWidth="1"/>
    <col min="19" max="19" width="8.05" style="1" customWidth="1"/>
    <col min="20" max="16384" width="9" style="1"/>
  </cols>
  <sheetData>
    <row r="1" s="1" customFormat="1" ht="38.25" customHeight="1" spans="1:19">
      <c r="A1" s="2" t="s">
        <v>64</v>
      </c>
      <c r="B1" s="2"/>
      <c r="C1" s="2"/>
      <c r="D1" s="2"/>
      <c r="E1" s="2"/>
      <c r="F1" s="2"/>
      <c r="G1" s="2"/>
      <c r="H1" s="2"/>
      <c r="I1" s="2"/>
      <c r="J1" s="2"/>
      <c r="K1" s="2"/>
      <c r="L1" s="2"/>
      <c r="M1" s="2"/>
      <c r="N1" s="2"/>
      <c r="O1" s="2"/>
      <c r="P1" s="2"/>
      <c r="Q1" s="2"/>
      <c r="R1" s="2"/>
      <c r="S1" s="2"/>
    </row>
    <row r="2" s="1" customFormat="1" ht="15" customHeight="1" spans="1:19">
      <c r="A2" s="3" t="s">
        <v>1</v>
      </c>
      <c r="B2" s="4" t="s">
        <v>2</v>
      </c>
      <c r="C2" s="4"/>
      <c r="D2" s="4"/>
      <c r="E2" s="4"/>
      <c r="F2" s="4"/>
      <c r="G2" s="5"/>
      <c r="H2" s="6" t="s">
        <v>65</v>
      </c>
      <c r="I2" s="6"/>
      <c r="J2" s="6"/>
      <c r="K2" s="6"/>
      <c r="L2" s="6"/>
      <c r="M2" s="4"/>
      <c r="N2" s="4"/>
      <c r="O2" s="4"/>
      <c r="P2" s="11" t="s">
        <v>4</v>
      </c>
      <c r="Q2" s="11" t="s">
        <v>4</v>
      </c>
      <c r="R2" s="5" t="s">
        <v>5</v>
      </c>
      <c r="S2" s="5"/>
    </row>
    <row r="3" s="1" customFormat="1" ht="15" customHeight="1" spans="1:19">
      <c r="A3" s="7" t="s">
        <v>6</v>
      </c>
      <c r="B3" s="7" t="s">
        <v>7</v>
      </c>
      <c r="C3" s="7" t="s">
        <v>8</v>
      </c>
      <c r="D3" s="7" t="s">
        <v>9</v>
      </c>
      <c r="E3" s="7" t="s">
        <v>10</v>
      </c>
      <c r="F3" s="7" t="s">
        <v>11</v>
      </c>
      <c r="G3" s="7" t="s">
        <v>12</v>
      </c>
      <c r="H3" s="7" t="s">
        <v>13</v>
      </c>
      <c r="I3" s="7"/>
      <c r="J3" s="7"/>
      <c r="K3" s="7"/>
      <c r="L3" s="7"/>
      <c r="M3" s="7"/>
      <c r="N3" s="7"/>
      <c r="O3" s="7"/>
      <c r="P3" s="7"/>
      <c r="Q3" s="7"/>
      <c r="R3" s="7" t="s">
        <v>14</v>
      </c>
      <c r="S3" s="7" t="s">
        <v>15</v>
      </c>
    </row>
    <row r="4" s="1" customFormat="1" ht="15" customHeight="1" spans="1:19">
      <c r="A4" s="7"/>
      <c r="B4" s="7"/>
      <c r="C4" s="7"/>
      <c r="D4" s="7"/>
      <c r="E4" s="7"/>
      <c r="F4" s="7"/>
      <c r="G4" s="7"/>
      <c r="H4" s="7" t="s">
        <v>16</v>
      </c>
      <c r="I4" s="7" t="s">
        <v>17</v>
      </c>
      <c r="J4" s="7" t="s">
        <v>18</v>
      </c>
      <c r="K4" s="7" t="s">
        <v>19</v>
      </c>
      <c r="L4" s="7" t="s">
        <v>20</v>
      </c>
      <c r="M4" s="7" t="s">
        <v>21</v>
      </c>
      <c r="N4" s="7" t="s">
        <v>22</v>
      </c>
      <c r="O4" s="7" t="s">
        <v>23</v>
      </c>
      <c r="P4" s="7" t="s">
        <v>24</v>
      </c>
      <c r="Q4" s="7" t="s">
        <v>25</v>
      </c>
      <c r="R4" s="7"/>
      <c r="S4" s="7"/>
    </row>
    <row r="5" s="1" customFormat="1" ht="15" customHeight="1" spans="1:19">
      <c r="A5" s="7"/>
      <c r="B5" s="7"/>
      <c r="C5" s="7"/>
      <c r="D5" s="7"/>
      <c r="E5" s="7"/>
      <c r="F5" s="7"/>
      <c r="G5" s="7"/>
      <c r="H5" s="7"/>
      <c r="I5" s="7"/>
      <c r="J5" s="7"/>
      <c r="K5" s="7"/>
      <c r="L5" s="7"/>
      <c r="M5" s="7"/>
      <c r="N5" s="7"/>
      <c r="O5" s="7"/>
      <c r="P5" s="7"/>
      <c r="Q5" s="7"/>
      <c r="R5" s="7"/>
      <c r="S5" s="7"/>
    </row>
    <row r="6" s="1" customFormat="1" ht="19" customHeight="1" spans="1:19">
      <c r="A6" s="8" t="s">
        <v>4</v>
      </c>
      <c r="B6" s="8">
        <v>1</v>
      </c>
      <c r="C6" s="8" t="s">
        <v>26</v>
      </c>
      <c r="D6" s="8" t="s">
        <v>27</v>
      </c>
      <c r="E6" s="8" t="s">
        <v>28</v>
      </c>
      <c r="F6" s="8" t="s">
        <v>29</v>
      </c>
      <c r="G6" s="8" t="s">
        <v>66</v>
      </c>
      <c r="H6" s="9">
        <f>738.46+0</f>
        <v>738.46</v>
      </c>
      <c r="I6" s="9">
        <v>7590.23</v>
      </c>
      <c r="J6" s="9">
        <v>0</v>
      </c>
      <c r="K6" s="9">
        <v>0</v>
      </c>
      <c r="L6" s="9">
        <v>0</v>
      </c>
      <c r="M6" s="9">
        <v>0</v>
      </c>
      <c r="N6" s="9">
        <v>0</v>
      </c>
      <c r="O6" s="9">
        <v>0</v>
      </c>
      <c r="P6" s="9">
        <v>0</v>
      </c>
      <c r="Q6" s="9">
        <v>0</v>
      </c>
      <c r="R6" s="9">
        <v>8328.69</v>
      </c>
      <c r="S6" s="8" t="s">
        <v>67</v>
      </c>
    </row>
    <row r="7" s="1" customFormat="1" ht="15" customHeight="1" spans="1:19">
      <c r="A7" s="8"/>
      <c r="B7" s="8"/>
      <c r="C7" s="8"/>
      <c r="D7" s="8"/>
      <c r="E7" s="8"/>
      <c r="F7" s="8" t="s">
        <v>32</v>
      </c>
      <c r="G7" s="8" t="s">
        <v>66</v>
      </c>
      <c r="H7" s="9">
        <f>2662.61+0</f>
        <v>2662.61</v>
      </c>
      <c r="I7" s="9">
        <v>3549.38</v>
      </c>
      <c r="J7" s="9">
        <v>0</v>
      </c>
      <c r="K7" s="9">
        <v>0</v>
      </c>
      <c r="L7" s="9">
        <v>0</v>
      </c>
      <c r="M7" s="9">
        <v>0</v>
      </c>
      <c r="N7" s="9">
        <v>0</v>
      </c>
      <c r="O7" s="9">
        <v>0</v>
      </c>
      <c r="P7" s="9">
        <v>0</v>
      </c>
      <c r="Q7" s="9">
        <v>0</v>
      </c>
      <c r="R7" s="9">
        <v>6211.99</v>
      </c>
      <c r="S7" s="8" t="s">
        <v>67</v>
      </c>
    </row>
    <row r="8" s="1" customFormat="1" ht="34" customHeight="1" spans="1:19">
      <c r="A8" s="8"/>
      <c r="B8" s="8">
        <v>3</v>
      </c>
      <c r="C8" s="8" t="s">
        <v>36</v>
      </c>
      <c r="D8" s="8" t="s">
        <v>37</v>
      </c>
      <c r="E8" s="8" t="s">
        <v>28</v>
      </c>
      <c r="F8" s="8" t="s">
        <v>32</v>
      </c>
      <c r="G8" s="8" t="s">
        <v>66</v>
      </c>
      <c r="H8" s="9">
        <f>267.87+0</f>
        <v>267.87</v>
      </c>
      <c r="I8" s="9">
        <v>21567.09</v>
      </c>
      <c r="J8" s="9">
        <v>0</v>
      </c>
      <c r="K8" s="9">
        <v>0</v>
      </c>
      <c r="L8" s="9">
        <v>0</v>
      </c>
      <c r="M8" s="9">
        <v>0</v>
      </c>
      <c r="N8" s="9">
        <v>0</v>
      </c>
      <c r="O8" s="9">
        <v>0</v>
      </c>
      <c r="P8" s="9">
        <v>0</v>
      </c>
      <c r="Q8" s="9">
        <v>0</v>
      </c>
      <c r="R8" s="9">
        <v>21834.96</v>
      </c>
      <c r="S8" s="8" t="s">
        <v>67</v>
      </c>
    </row>
    <row r="9" s="1" customFormat="1" ht="15" customHeight="1" spans="1:19">
      <c r="A9" s="8"/>
      <c r="B9" s="8">
        <v>4</v>
      </c>
      <c r="C9" s="8" t="s">
        <v>38</v>
      </c>
      <c r="D9" s="8" t="s">
        <v>39</v>
      </c>
      <c r="E9" s="8" t="s">
        <v>28</v>
      </c>
      <c r="F9" s="8" t="s">
        <v>29</v>
      </c>
      <c r="G9" s="8" t="s">
        <v>66</v>
      </c>
      <c r="H9" s="9">
        <f>0+0</f>
        <v>0</v>
      </c>
      <c r="I9" s="9">
        <v>11777.51</v>
      </c>
      <c r="J9" s="9">
        <v>0</v>
      </c>
      <c r="K9" s="9">
        <v>0</v>
      </c>
      <c r="L9" s="9">
        <v>0</v>
      </c>
      <c r="M9" s="9">
        <v>0</v>
      </c>
      <c r="N9" s="9">
        <v>0</v>
      </c>
      <c r="O9" s="9">
        <v>1468.34</v>
      </c>
      <c r="P9" s="9">
        <v>0</v>
      </c>
      <c r="Q9" s="9">
        <v>0</v>
      </c>
      <c r="R9" s="9">
        <v>13245.85</v>
      </c>
      <c r="S9" s="8" t="s">
        <v>67</v>
      </c>
    </row>
    <row r="10" s="1" customFormat="1" ht="15" customHeight="1" spans="1:19">
      <c r="A10" s="8"/>
      <c r="B10" s="8"/>
      <c r="C10" s="8"/>
      <c r="D10" s="8"/>
      <c r="E10" s="8"/>
      <c r="F10" s="8" t="s">
        <v>32</v>
      </c>
      <c r="G10" s="8" t="s">
        <v>66</v>
      </c>
      <c r="H10" s="9">
        <f>81.81+0</f>
        <v>81.81</v>
      </c>
      <c r="I10" s="9">
        <v>539.93</v>
      </c>
      <c r="J10" s="9">
        <v>0</v>
      </c>
      <c r="K10" s="9">
        <v>39.2</v>
      </c>
      <c r="L10" s="9">
        <v>0</v>
      </c>
      <c r="M10" s="9">
        <v>0</v>
      </c>
      <c r="N10" s="9">
        <v>0</v>
      </c>
      <c r="O10" s="9">
        <v>0</v>
      </c>
      <c r="P10" s="9">
        <v>0</v>
      </c>
      <c r="Q10" s="9">
        <v>0</v>
      </c>
      <c r="R10" s="9">
        <v>660.94</v>
      </c>
      <c r="S10" s="8" t="s">
        <v>67</v>
      </c>
    </row>
    <row r="11" s="1" customFormat="1" ht="15" customHeight="1" spans="1:19">
      <c r="A11" s="8"/>
      <c r="B11" s="8">
        <v>6</v>
      </c>
      <c r="C11" s="8" t="s">
        <v>44</v>
      </c>
      <c r="D11" s="8" t="s">
        <v>45</v>
      </c>
      <c r="E11" s="8" t="s">
        <v>28</v>
      </c>
      <c r="F11" s="8" t="s">
        <v>29</v>
      </c>
      <c r="G11" s="8" t="s">
        <v>66</v>
      </c>
      <c r="H11" s="9">
        <f>23.42+0</f>
        <v>23.42</v>
      </c>
      <c r="I11" s="9">
        <v>15104.98</v>
      </c>
      <c r="J11" s="9">
        <v>0</v>
      </c>
      <c r="K11" s="9">
        <v>384.5</v>
      </c>
      <c r="L11" s="9">
        <v>0</v>
      </c>
      <c r="M11" s="9">
        <v>0</v>
      </c>
      <c r="N11" s="9">
        <v>0</v>
      </c>
      <c r="O11" s="9">
        <v>0</v>
      </c>
      <c r="P11" s="9">
        <v>0</v>
      </c>
      <c r="Q11" s="9">
        <v>0</v>
      </c>
      <c r="R11" s="9">
        <v>15512.9</v>
      </c>
      <c r="S11" s="8" t="s">
        <v>67</v>
      </c>
    </row>
    <row r="12" s="1" customFormat="1" ht="15" customHeight="1" spans="1:19">
      <c r="A12" s="8"/>
      <c r="B12" s="8"/>
      <c r="C12" s="8"/>
      <c r="D12" s="8"/>
      <c r="E12" s="8"/>
      <c r="F12" s="8" t="s">
        <v>32</v>
      </c>
      <c r="G12" s="8" t="s">
        <v>66</v>
      </c>
      <c r="H12" s="9">
        <f>299.34+0</f>
        <v>299.34</v>
      </c>
      <c r="I12" s="9">
        <v>0</v>
      </c>
      <c r="J12" s="9">
        <v>0</v>
      </c>
      <c r="K12" s="9">
        <v>0</v>
      </c>
      <c r="L12" s="9">
        <v>0</v>
      </c>
      <c r="M12" s="9">
        <v>0</v>
      </c>
      <c r="N12" s="9">
        <v>0</v>
      </c>
      <c r="O12" s="9">
        <v>0</v>
      </c>
      <c r="P12" s="9">
        <v>0</v>
      </c>
      <c r="Q12" s="9">
        <v>0</v>
      </c>
      <c r="R12" s="9">
        <v>299.34</v>
      </c>
      <c r="S12" s="8" t="s">
        <v>67</v>
      </c>
    </row>
    <row r="13" s="1" customFormat="1" ht="15" customHeight="1" spans="1:19">
      <c r="A13" s="8"/>
      <c r="B13" s="10" t="s">
        <v>46</v>
      </c>
      <c r="C13" s="10"/>
      <c r="D13" s="10"/>
      <c r="E13" s="10"/>
      <c r="F13" s="10"/>
      <c r="G13" s="10"/>
      <c r="H13" s="9">
        <f>4073.51+0</f>
        <v>4073.51</v>
      </c>
      <c r="I13" s="9">
        <v>60129.12</v>
      </c>
      <c r="J13" s="9">
        <v>0</v>
      </c>
      <c r="K13" s="9">
        <v>423.7</v>
      </c>
      <c r="L13" s="9">
        <v>0</v>
      </c>
      <c r="M13" s="9">
        <v>0</v>
      </c>
      <c r="N13" s="9">
        <v>0</v>
      </c>
      <c r="O13" s="9">
        <v>1468.34</v>
      </c>
      <c r="P13" s="9">
        <v>0</v>
      </c>
      <c r="Q13" s="9">
        <v>0</v>
      </c>
      <c r="R13" s="9">
        <v>66094.67</v>
      </c>
      <c r="S13" s="8" t="s">
        <v>4</v>
      </c>
    </row>
    <row r="14" s="1" customFormat="1" ht="15" customHeight="1" spans="1:19">
      <c r="A14" s="10" t="s">
        <v>47</v>
      </c>
      <c r="B14" s="10"/>
      <c r="C14" s="10"/>
      <c r="D14" s="10"/>
      <c r="E14" s="10"/>
      <c r="F14" s="10"/>
      <c r="G14" s="10"/>
      <c r="H14" s="9">
        <f t="shared" ref="H14:R14" si="0">SUM(H6:H12)</f>
        <v>4073.51</v>
      </c>
      <c r="I14" s="9">
        <f t="shared" si="0"/>
        <v>60129.12</v>
      </c>
      <c r="J14" s="9">
        <f t="shared" si="0"/>
        <v>0</v>
      </c>
      <c r="K14" s="9">
        <f t="shared" si="0"/>
        <v>423.7</v>
      </c>
      <c r="L14" s="9">
        <f t="shared" si="0"/>
        <v>0</v>
      </c>
      <c r="M14" s="9">
        <f t="shared" si="0"/>
        <v>0</v>
      </c>
      <c r="N14" s="9">
        <f t="shared" si="0"/>
        <v>0</v>
      </c>
      <c r="O14" s="9">
        <f t="shared" si="0"/>
        <v>1468.34</v>
      </c>
      <c r="P14" s="9">
        <f t="shared" si="0"/>
        <v>0</v>
      </c>
      <c r="Q14" s="9">
        <f t="shared" si="0"/>
        <v>0</v>
      </c>
      <c r="R14" s="9">
        <f t="shared" si="0"/>
        <v>66094.67</v>
      </c>
      <c r="S14" s="8" t="s">
        <v>4</v>
      </c>
    </row>
  </sheetData>
  <mergeCells count="40">
    <mergeCell ref="A1:S1"/>
    <mergeCell ref="B2:F2"/>
    <mergeCell ref="H2:L2"/>
    <mergeCell ref="M2:O2"/>
    <mergeCell ref="R2:S2"/>
    <mergeCell ref="H3:Q3"/>
    <mergeCell ref="B13:G13"/>
    <mergeCell ref="A14:G14"/>
    <mergeCell ref="A3:A5"/>
    <mergeCell ref="A6:A13"/>
    <mergeCell ref="B3:B5"/>
    <mergeCell ref="B6:B7"/>
    <mergeCell ref="B9:B10"/>
    <mergeCell ref="B11:B12"/>
    <mergeCell ref="C3:C5"/>
    <mergeCell ref="C6:C7"/>
    <mergeCell ref="C9:C10"/>
    <mergeCell ref="C11:C12"/>
    <mergeCell ref="D3:D5"/>
    <mergeCell ref="D6:D7"/>
    <mergeCell ref="D9:D10"/>
    <mergeCell ref="D11:D12"/>
    <mergeCell ref="E3:E5"/>
    <mergeCell ref="E6:E7"/>
    <mergeCell ref="E9:E10"/>
    <mergeCell ref="E11:E12"/>
    <mergeCell ref="F3:F5"/>
    <mergeCell ref="G3:G5"/>
    <mergeCell ref="H4:H5"/>
    <mergeCell ref="I4:I5"/>
    <mergeCell ref="J4:J5"/>
    <mergeCell ref="K4:K5"/>
    <mergeCell ref="L4:L5"/>
    <mergeCell ref="M4:M5"/>
    <mergeCell ref="N4:N5"/>
    <mergeCell ref="O4:O5"/>
    <mergeCell ref="P4:P5"/>
    <mergeCell ref="Q4:Q5"/>
    <mergeCell ref="R3:R5"/>
    <mergeCell ref="S3:S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居民医院11月费用</vt:lpstr>
      <vt:lpstr>三季度结算</vt:lpstr>
      <vt:lpstr>2021年终二次补结算</vt:lpstr>
      <vt:lpstr>居民医院12月预付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LKE</cp:lastModifiedBy>
  <dcterms:created xsi:type="dcterms:W3CDTF">2022-05-18T03:38:00Z</dcterms:created>
  <dcterms:modified xsi:type="dcterms:W3CDTF">2022-12-30T06:46:59Z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ICV">
    <vt:lpwstr>0D0A27006F674B09BE1039F7D3595F0C</vt:lpwstr>
  </property>
</Properties>
</file>