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765"/>
  </bookViews>
  <sheets>
    <sheet name="职工药店12月费用结算" sheetId="6" r:id="rId1"/>
  </sheets>
  <calcPr calcId="144525"/>
</workbook>
</file>

<file path=xl/sharedStrings.xml><?xml version="1.0" encoding="utf-8"?>
<sst xmlns="http://schemas.openxmlformats.org/spreadsheetml/2006/main" count="170" uniqueCount="78">
  <si>
    <t>昆明市医疗保险定点医药机构费用结算、内审、拨付明细表</t>
  </si>
  <si>
    <t>经办机构：</t>
  </si>
  <si>
    <t>经开区</t>
  </si>
  <si>
    <t>拨款时间：2023年1月31日</t>
  </si>
  <si>
    <t/>
  </si>
  <si>
    <t>单位：元</t>
  </si>
  <si>
    <t>上级机构</t>
  </si>
  <si>
    <t>序号</t>
  </si>
  <si>
    <t>机构编码</t>
  </si>
  <si>
    <t>机构名称</t>
  </si>
  <si>
    <t>险种</t>
  </si>
  <si>
    <t>结算类别</t>
  </si>
  <si>
    <t>费款所属期</t>
  </si>
  <si>
    <t>医保实际支付费用</t>
  </si>
  <si>
    <t>实付合计</t>
  </si>
  <si>
    <t>结算方式</t>
  </si>
  <si>
    <t>个人账户</t>
  </si>
  <si>
    <t>基本统筹基金支付</t>
  </si>
  <si>
    <t>离休保障基金支付</t>
  </si>
  <si>
    <t>大病统筹基金支付</t>
  </si>
  <si>
    <t>公务员补助</t>
  </si>
  <si>
    <t>在职医疗照顾人员补助</t>
  </si>
  <si>
    <t>退休医疗照顾人员补助</t>
  </si>
  <si>
    <t>医疗救助</t>
  </si>
  <si>
    <t>兜底保障</t>
  </si>
  <si>
    <t>财政补助</t>
  </si>
  <si>
    <t>P53011401063</t>
  </si>
  <si>
    <t>昆明康爵商贸有限公司康顺药店</t>
  </si>
  <si>
    <t>职工</t>
  </si>
  <si>
    <t>药店购药</t>
  </si>
  <si>
    <t>202212</t>
  </si>
  <si>
    <t>月结算</t>
  </si>
  <si>
    <t>P53011401066</t>
  </si>
  <si>
    <t>昆明民康药业有限公司经开区兴景逸园店</t>
  </si>
  <si>
    <t>P53011401190</t>
  </si>
  <si>
    <t>昆明橙尧药业有限公司</t>
  </si>
  <si>
    <t>P53011401227</t>
  </si>
  <si>
    <t>云南善本药业有限公司经开区怀信堂药店</t>
  </si>
  <si>
    <t>P53011401539</t>
  </si>
  <si>
    <t>昆明民康药业有限公司</t>
  </si>
  <si>
    <t>P53011402202</t>
  </si>
  <si>
    <t>昆明方振药业有限公司</t>
  </si>
  <si>
    <t>P53011402980</t>
  </si>
  <si>
    <t>昆明鸿济堂大药房新册店</t>
  </si>
  <si>
    <t>P53011403018</t>
  </si>
  <si>
    <t>昆明民康药业有限公司经开区东冲顶店</t>
  </si>
  <si>
    <t>P53011403194</t>
  </si>
  <si>
    <t>昆明康爵商贸有限公司康盛药店</t>
  </si>
  <si>
    <t>P53011403216</t>
  </si>
  <si>
    <t>云南龙马药业有限公司龙马大药房鸿仁堂华飞连锁店</t>
  </si>
  <si>
    <t>P53011403217</t>
  </si>
  <si>
    <t>云南龙马药业有限公司龙马大药房鸿仁堂大新册连锁店</t>
  </si>
  <si>
    <t>P53015400026</t>
  </si>
  <si>
    <t>云南亚美药业有限公司阿拉店</t>
  </si>
  <si>
    <t>P53015400027</t>
  </si>
  <si>
    <t>云南大康药业有限公司东盟森林店</t>
  </si>
  <si>
    <t>P53015400028</t>
  </si>
  <si>
    <t>云南大康药业有限公司佳逸盛景店</t>
  </si>
  <si>
    <t>P53015403445</t>
  </si>
  <si>
    <t>云南龙马药业有限公司龙马大药房鸿仁堂小新册连锁店</t>
  </si>
  <si>
    <t>P53015403876</t>
  </si>
  <si>
    <t>云南康福祥药业有限公司经开康惠馨苑店</t>
  </si>
  <si>
    <t>P53015403896</t>
  </si>
  <si>
    <t>云南万利药业有限公司昆明经开第一分公司</t>
  </si>
  <si>
    <t>P53015403909</t>
  </si>
  <si>
    <t>云南龙马药业有限公司龙马大药房鸿仁堂黄土坡连锁店</t>
  </si>
  <si>
    <t>P53015403910</t>
  </si>
  <si>
    <t>云南龙马药业有限公司龙马大药房鸿仁堂大冲连锁店</t>
  </si>
  <si>
    <t>P53015403914</t>
  </si>
  <si>
    <t>昆明御醉药业有限公司第七分公司</t>
  </si>
  <si>
    <t>P53015403915</t>
  </si>
  <si>
    <t>昆明御醉药业有限公司御醉第二分公司</t>
  </si>
  <si>
    <t>P53015403916</t>
  </si>
  <si>
    <t>昆明恒诚医药有限责任公司</t>
  </si>
  <si>
    <t>P53015403995</t>
  </si>
  <si>
    <t>云南龙马药业有限公司龙马大药房经开区东盟森林连锁店</t>
  </si>
  <si>
    <t>小计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</si>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</sst>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16"/>
      <color rgb="FF333333"/>
      <name val="仿宋"/>
      <family val="3"/>
      <charset val="134"/>
    </font>
    <font>
      <sz val="9"/>
      <color rgb="FF000000"/>
      <name val="仿宋"/>
      <family val="3"/>
      <charset val="134"/>
    </font>
    <font>
      <b/>
      <sz val="9"/>
      <color rgb="FF000000"/>
      <name val="仿宋"/>
      <family val="3"/>
      <charset val="134"/>
    </font>
    <font>
      <b/>
      <sz val="10"/>
      <color rgb="FF000000"/>
      <name val="宋体"/>
      <charset val="134"/>
      <scheme val="minor"/>
    </font>
    <font>
      <sz val="9"/>
      <color rgb="FF333333"/>
      <name val="宋体"/>
      <charset val="134"/>
      <scheme val="minor"/>
    </font>
    <font>
      <b/>
      <sz val="9"/>
      <color rgb="FF33333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333333"/>
      </patternFill>
    </fill>
    <fill>
      <patternFill patternType="solid">
        <fgColor rgb="FFFFFFFF"/>
        <bgColor rgb="FF000000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8" fillId="5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12" borderId="6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10" borderId="4" applyNumberFormat="0" applyAlignment="0" applyProtection="0">
      <alignment vertical="center"/>
    </xf>
    <xf numFmtId="0" fontId="14" fillId="10" borderId="3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</cellStyleXfs>
  <cellXfs count="12">
    <xf numFmtId="0" fontId="0" fillId="0" borderId="0" xfId="0" applyFont="1">
      <alignment vertical="center"/>
    </xf>
    <xf numFmtId="0" fontId="0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"/>
  <sheetViews>
    <sheetView tabSelected="1" topLeftCell="A22" workbookViewId="0">
      <selection activeCell="F15" sqref="F15"/>
    </sheetView>
  </sheetViews>
  <sheetFormatPr defaultColWidth="9" defaultRowHeight="13.5"/>
  <cols>
    <col min="1" max="1" width="9.26666666666667" style="1" customWidth="1"/>
    <col min="2" max="2" width="5.125" style="1" customWidth="1"/>
    <col min="3" max="3" width="10.9833333333333" style="1" customWidth="1"/>
    <col min="4" max="4" width="12.2" style="1" customWidth="1"/>
    <col min="5" max="5" width="5.125" style="1" customWidth="1"/>
    <col min="6" max="6" width="7.44166666666667" style="1" customWidth="1"/>
    <col min="7" max="7" width="7.56666666666667" style="1" customWidth="1"/>
    <col min="8" max="14" width="9.75833333333333" style="1" customWidth="1"/>
    <col min="15" max="16" width="8.94166666666667" style="1" customWidth="1"/>
    <col min="17" max="17" width="8" style="1" hidden="1"/>
    <col min="18" max="18" width="10.575" style="1" customWidth="1"/>
    <col min="19" max="19" width="8.05" style="1" customWidth="1"/>
    <col min="20" max="16384" width="9" style="1"/>
  </cols>
  <sheetData>
    <row r="1" s="1" customFormat="1" ht="38.25" customHeight="1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="1" customFormat="1" ht="15" customHeight="1" spans="1:19">
      <c r="A2" s="3" t="s">
        <v>1</v>
      </c>
      <c r="B2" s="4" t="s">
        <v>2</v>
      </c>
      <c r="C2" s="4"/>
      <c r="D2" s="4"/>
      <c r="E2" s="4"/>
      <c r="F2" s="4"/>
      <c r="G2" s="5"/>
      <c r="H2" s="6" t="s">
        <v>3</v>
      </c>
      <c r="I2" s="6"/>
      <c r="J2" s="6"/>
      <c r="K2" s="6"/>
      <c r="L2" s="6"/>
      <c r="M2" s="4"/>
      <c r="N2" s="4"/>
      <c r="O2" s="4"/>
      <c r="P2" s="11" t="s">
        <v>4</v>
      </c>
      <c r="Q2" s="11" t="s">
        <v>4</v>
      </c>
      <c r="R2" s="5" t="s">
        <v>5</v>
      </c>
      <c r="S2" s="5"/>
    </row>
    <row r="3" s="1" customFormat="1" ht="15" customHeight="1" spans="1:19">
      <c r="A3" s="7" t="s">
        <v>6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7" t="s">
        <v>13</v>
      </c>
      <c r="I3" s="7"/>
      <c r="J3" s="7"/>
      <c r="K3" s="7"/>
      <c r="L3" s="7"/>
      <c r="M3" s="7"/>
      <c r="N3" s="7"/>
      <c r="O3" s="7"/>
      <c r="P3" s="7"/>
      <c r="Q3" s="7"/>
      <c r="R3" s="7" t="s">
        <v>14</v>
      </c>
      <c r="S3" s="7" t="s">
        <v>15</v>
      </c>
    </row>
    <row r="4" s="1" customFormat="1" ht="15" customHeight="1" spans="1:19">
      <c r="A4" s="7"/>
      <c r="B4" s="7"/>
      <c r="C4" s="7"/>
      <c r="D4" s="7"/>
      <c r="E4" s="7"/>
      <c r="F4" s="7"/>
      <c r="G4" s="7"/>
      <c r="H4" s="7" t="s">
        <v>16</v>
      </c>
      <c r="I4" s="7" t="s">
        <v>17</v>
      </c>
      <c r="J4" s="7" t="s">
        <v>18</v>
      </c>
      <c r="K4" s="7" t="s">
        <v>19</v>
      </c>
      <c r="L4" s="7" t="s">
        <v>20</v>
      </c>
      <c r="M4" s="7" t="s">
        <v>21</v>
      </c>
      <c r="N4" s="7" t="s">
        <v>22</v>
      </c>
      <c r="O4" s="7" t="s">
        <v>23</v>
      </c>
      <c r="P4" s="7" t="s">
        <v>24</v>
      </c>
      <c r="Q4" s="7" t="s">
        <v>25</v>
      </c>
      <c r="R4" s="7"/>
      <c r="S4" s="7"/>
    </row>
    <row r="5" s="1" customFormat="1" ht="15" customHeight="1" spans="1:19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="1" customFormat="1" ht="23" customHeight="1" spans="1:19">
      <c r="A6" s="8" t="s">
        <v>4</v>
      </c>
      <c r="B6" s="8">
        <v>1</v>
      </c>
      <c r="C6" s="8" t="s">
        <v>26</v>
      </c>
      <c r="D6" s="8" t="s">
        <v>27</v>
      </c>
      <c r="E6" s="8" t="s">
        <v>28</v>
      </c>
      <c r="F6" s="8" t="s">
        <v>29</v>
      </c>
      <c r="G6" s="8" t="s">
        <v>30</v>
      </c>
      <c r="H6" s="9">
        <f>11603.03+429.6</f>
        <v>12032.63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12032.63</v>
      </c>
      <c r="S6" s="8" t="s">
        <v>31</v>
      </c>
    </row>
    <row r="7" s="1" customFormat="1" ht="34" customHeight="1" spans="1:19">
      <c r="A7" s="8"/>
      <c r="B7" s="8">
        <v>2</v>
      </c>
      <c r="C7" s="8" t="s">
        <v>32</v>
      </c>
      <c r="D7" s="8" t="s">
        <v>33</v>
      </c>
      <c r="E7" s="8" t="s">
        <v>28</v>
      </c>
      <c r="F7" s="8" t="s">
        <v>29</v>
      </c>
      <c r="G7" s="8" t="s">
        <v>30</v>
      </c>
      <c r="H7" s="9">
        <f>9717.74+567.76</f>
        <v>10285.5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10285.5</v>
      </c>
      <c r="S7" s="8" t="s">
        <v>31</v>
      </c>
    </row>
    <row r="8" s="1" customFormat="1" ht="23" customHeight="1" spans="1:19">
      <c r="A8" s="8"/>
      <c r="B8" s="8">
        <v>3</v>
      </c>
      <c r="C8" s="8" t="s">
        <v>34</v>
      </c>
      <c r="D8" s="8" t="s">
        <v>35</v>
      </c>
      <c r="E8" s="8" t="s">
        <v>28</v>
      </c>
      <c r="F8" s="8" t="s">
        <v>29</v>
      </c>
      <c r="G8" s="8" t="s">
        <v>30</v>
      </c>
      <c r="H8" s="9">
        <f>5316.5+553.7</f>
        <v>5870.2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5870.2</v>
      </c>
      <c r="S8" s="8" t="s">
        <v>31</v>
      </c>
    </row>
    <row r="9" s="1" customFormat="1" ht="34" customHeight="1" spans="1:19">
      <c r="A9" s="8"/>
      <c r="B9" s="8">
        <v>4</v>
      </c>
      <c r="C9" s="8" t="s">
        <v>36</v>
      </c>
      <c r="D9" s="8" t="s">
        <v>37</v>
      </c>
      <c r="E9" s="8" t="s">
        <v>28</v>
      </c>
      <c r="F9" s="8" t="s">
        <v>29</v>
      </c>
      <c r="G9" s="8" t="s">
        <v>30</v>
      </c>
      <c r="H9" s="9">
        <f>1082+75</f>
        <v>1157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1157</v>
      </c>
      <c r="S9" s="8" t="s">
        <v>31</v>
      </c>
    </row>
    <row r="10" s="1" customFormat="1" ht="23" customHeight="1" spans="1:19">
      <c r="A10" s="8"/>
      <c r="B10" s="8">
        <v>5</v>
      </c>
      <c r="C10" s="8" t="s">
        <v>38</v>
      </c>
      <c r="D10" s="8" t="s">
        <v>39</v>
      </c>
      <c r="E10" s="8" t="s">
        <v>28</v>
      </c>
      <c r="F10" s="8" t="s">
        <v>29</v>
      </c>
      <c r="G10" s="8" t="s">
        <v>30</v>
      </c>
      <c r="H10" s="9">
        <f>11807.96+0</f>
        <v>11807.96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11807.96</v>
      </c>
      <c r="S10" s="8" t="s">
        <v>31</v>
      </c>
    </row>
    <row r="11" s="1" customFormat="1" ht="23" customHeight="1" spans="1:19">
      <c r="A11" s="8"/>
      <c r="B11" s="8">
        <v>6</v>
      </c>
      <c r="C11" s="8" t="s">
        <v>40</v>
      </c>
      <c r="D11" s="8" t="s">
        <v>41</v>
      </c>
      <c r="E11" s="8" t="s">
        <v>28</v>
      </c>
      <c r="F11" s="8" t="s">
        <v>29</v>
      </c>
      <c r="G11" s="8" t="s">
        <v>30</v>
      </c>
      <c r="H11" s="9">
        <f>5988.7+536.2</f>
        <v>6524.9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6524.9</v>
      </c>
      <c r="S11" s="8" t="s">
        <v>31</v>
      </c>
    </row>
    <row r="12" s="1" customFormat="1" ht="23" customHeight="1" spans="1:19">
      <c r="A12" s="8"/>
      <c r="B12" s="8">
        <v>7</v>
      </c>
      <c r="C12" s="8" t="s">
        <v>42</v>
      </c>
      <c r="D12" s="8" t="s">
        <v>43</v>
      </c>
      <c r="E12" s="8" t="s">
        <v>28</v>
      </c>
      <c r="F12" s="8" t="s">
        <v>29</v>
      </c>
      <c r="G12" s="8" t="s">
        <v>30</v>
      </c>
      <c r="H12" s="9">
        <f>2111.2+562</f>
        <v>2673.2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2673.2</v>
      </c>
      <c r="S12" s="8" t="s">
        <v>31</v>
      </c>
    </row>
    <row r="13" s="1" customFormat="1" ht="34" customHeight="1" spans="1:19">
      <c r="A13" s="8"/>
      <c r="B13" s="8">
        <v>8</v>
      </c>
      <c r="C13" s="8" t="s">
        <v>44</v>
      </c>
      <c r="D13" s="8" t="s">
        <v>45</v>
      </c>
      <c r="E13" s="8" t="s">
        <v>28</v>
      </c>
      <c r="F13" s="8" t="s">
        <v>29</v>
      </c>
      <c r="G13" s="8" t="s">
        <v>30</v>
      </c>
      <c r="H13" s="9">
        <f>6041.4+840</f>
        <v>6881.4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6881.4</v>
      </c>
      <c r="S13" s="8" t="s">
        <v>31</v>
      </c>
    </row>
    <row r="14" s="1" customFormat="1" ht="23" customHeight="1" spans="1:19">
      <c r="A14" s="8"/>
      <c r="B14" s="8">
        <v>9</v>
      </c>
      <c r="C14" s="8" t="s">
        <v>46</v>
      </c>
      <c r="D14" s="8" t="s">
        <v>47</v>
      </c>
      <c r="E14" s="8" t="s">
        <v>28</v>
      </c>
      <c r="F14" s="8" t="s">
        <v>29</v>
      </c>
      <c r="G14" s="8" t="s">
        <v>30</v>
      </c>
      <c r="H14" s="9">
        <f>17211.04+2162.06</f>
        <v>19373.1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19373.1</v>
      </c>
      <c r="S14" s="8" t="s">
        <v>31</v>
      </c>
    </row>
    <row r="15" s="1" customFormat="1" ht="34" customHeight="1" spans="1:19">
      <c r="A15" s="8"/>
      <c r="B15" s="8">
        <v>10</v>
      </c>
      <c r="C15" s="8" t="s">
        <v>48</v>
      </c>
      <c r="D15" s="8" t="s">
        <v>49</v>
      </c>
      <c r="E15" s="8" t="s">
        <v>28</v>
      </c>
      <c r="F15" s="8" t="s">
        <v>29</v>
      </c>
      <c r="G15" s="8" t="s">
        <v>30</v>
      </c>
      <c r="H15" s="9">
        <f>6715.28+2427.4</f>
        <v>9142.68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9142.68</v>
      </c>
      <c r="S15" s="8" t="s">
        <v>31</v>
      </c>
    </row>
    <row r="16" s="1" customFormat="1" ht="34" customHeight="1" spans="1:19">
      <c r="A16" s="8"/>
      <c r="B16" s="8">
        <v>11</v>
      </c>
      <c r="C16" s="8" t="s">
        <v>50</v>
      </c>
      <c r="D16" s="8" t="s">
        <v>51</v>
      </c>
      <c r="E16" s="8" t="s">
        <v>28</v>
      </c>
      <c r="F16" s="8" t="s">
        <v>29</v>
      </c>
      <c r="G16" s="8" t="s">
        <v>30</v>
      </c>
      <c r="H16" s="9">
        <f>5816.24+1262.96</f>
        <v>7079.2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7079.2</v>
      </c>
      <c r="S16" s="8" t="s">
        <v>31</v>
      </c>
    </row>
    <row r="17" s="1" customFormat="1" ht="23" customHeight="1" spans="1:19">
      <c r="A17" s="8"/>
      <c r="B17" s="8">
        <v>12</v>
      </c>
      <c r="C17" s="8" t="s">
        <v>52</v>
      </c>
      <c r="D17" s="8" t="s">
        <v>53</v>
      </c>
      <c r="E17" s="8" t="s">
        <v>28</v>
      </c>
      <c r="F17" s="8" t="s">
        <v>29</v>
      </c>
      <c r="G17" s="8" t="s">
        <v>30</v>
      </c>
      <c r="H17" s="9">
        <f>1696+146</f>
        <v>1842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1842</v>
      </c>
      <c r="S17" s="8" t="s">
        <v>31</v>
      </c>
    </row>
    <row r="18" s="1" customFormat="1" ht="23" customHeight="1" spans="1:19">
      <c r="A18" s="8"/>
      <c r="B18" s="8">
        <v>13</v>
      </c>
      <c r="C18" s="8" t="s">
        <v>54</v>
      </c>
      <c r="D18" s="8" t="s">
        <v>55</v>
      </c>
      <c r="E18" s="8" t="s">
        <v>28</v>
      </c>
      <c r="F18" s="8" t="s">
        <v>29</v>
      </c>
      <c r="G18" s="8" t="s">
        <v>30</v>
      </c>
      <c r="H18" s="9">
        <f>1264.6+0</f>
        <v>1264.6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1264.6</v>
      </c>
      <c r="S18" s="8" t="s">
        <v>31</v>
      </c>
    </row>
    <row r="19" s="1" customFormat="1" ht="23" customHeight="1" spans="1:19">
      <c r="A19" s="8"/>
      <c r="B19" s="8">
        <v>14</v>
      </c>
      <c r="C19" s="8" t="s">
        <v>56</v>
      </c>
      <c r="D19" s="8" t="s">
        <v>57</v>
      </c>
      <c r="E19" s="8" t="s">
        <v>28</v>
      </c>
      <c r="F19" s="8" t="s">
        <v>29</v>
      </c>
      <c r="G19" s="8" t="s">
        <v>30</v>
      </c>
      <c r="H19" s="9">
        <f>2404.93+462.19</f>
        <v>2867.12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2867.12</v>
      </c>
      <c r="S19" s="8" t="s">
        <v>31</v>
      </c>
    </row>
    <row r="20" s="1" customFormat="1" ht="34" customHeight="1" spans="1:19">
      <c r="A20" s="8"/>
      <c r="B20" s="8">
        <v>15</v>
      </c>
      <c r="C20" s="8" t="s">
        <v>58</v>
      </c>
      <c r="D20" s="8" t="s">
        <v>59</v>
      </c>
      <c r="E20" s="8" t="s">
        <v>28</v>
      </c>
      <c r="F20" s="8" t="s">
        <v>29</v>
      </c>
      <c r="G20" s="8" t="s">
        <v>30</v>
      </c>
      <c r="H20" s="9">
        <f>2746.6+142.4</f>
        <v>2889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2889</v>
      </c>
      <c r="S20" s="8" t="s">
        <v>31</v>
      </c>
    </row>
    <row r="21" s="1" customFormat="1" ht="34" customHeight="1" spans="1:19">
      <c r="A21" s="8"/>
      <c r="B21" s="8">
        <v>16</v>
      </c>
      <c r="C21" s="8" t="s">
        <v>60</v>
      </c>
      <c r="D21" s="8" t="s">
        <v>61</v>
      </c>
      <c r="E21" s="8" t="s">
        <v>28</v>
      </c>
      <c r="F21" s="8" t="s">
        <v>29</v>
      </c>
      <c r="G21" s="8" t="s">
        <v>30</v>
      </c>
      <c r="H21" s="9">
        <f>3600.42+0</f>
        <v>3600.42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3600.42</v>
      </c>
      <c r="S21" s="8" t="s">
        <v>31</v>
      </c>
    </row>
    <row r="22" s="1" customFormat="1" ht="34" customHeight="1" spans="1:19">
      <c r="A22" s="8"/>
      <c r="B22" s="8">
        <v>17</v>
      </c>
      <c r="C22" s="8" t="s">
        <v>62</v>
      </c>
      <c r="D22" s="8" t="s">
        <v>63</v>
      </c>
      <c r="E22" s="8" t="s">
        <v>28</v>
      </c>
      <c r="F22" s="8" t="s">
        <v>29</v>
      </c>
      <c r="G22" s="8" t="s">
        <v>30</v>
      </c>
      <c r="H22" s="9">
        <f>1947.44+102.56</f>
        <v>2050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2050</v>
      </c>
      <c r="S22" s="8" t="s">
        <v>31</v>
      </c>
    </row>
    <row r="23" s="1" customFormat="1" ht="34" customHeight="1" spans="1:19">
      <c r="A23" s="8"/>
      <c r="B23" s="8">
        <v>18</v>
      </c>
      <c r="C23" s="8" t="s">
        <v>64</v>
      </c>
      <c r="D23" s="8" t="s">
        <v>65</v>
      </c>
      <c r="E23" s="8" t="s">
        <v>28</v>
      </c>
      <c r="F23" s="8" t="s">
        <v>29</v>
      </c>
      <c r="G23" s="8" t="s">
        <v>30</v>
      </c>
      <c r="H23" s="9">
        <f>1284.5+0</f>
        <v>1284.5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1284.5</v>
      </c>
      <c r="S23" s="8" t="s">
        <v>31</v>
      </c>
    </row>
    <row r="24" s="1" customFormat="1" ht="34" customHeight="1" spans="1:19">
      <c r="A24" s="8"/>
      <c r="B24" s="8">
        <v>19</v>
      </c>
      <c r="C24" s="8" t="s">
        <v>66</v>
      </c>
      <c r="D24" s="8" t="s">
        <v>67</v>
      </c>
      <c r="E24" s="8" t="s">
        <v>28</v>
      </c>
      <c r="F24" s="8" t="s">
        <v>29</v>
      </c>
      <c r="G24" s="8" t="s">
        <v>30</v>
      </c>
      <c r="H24" s="9">
        <f>1139.4+0</f>
        <v>1139.4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1139.4</v>
      </c>
      <c r="S24" s="8" t="s">
        <v>31</v>
      </c>
    </row>
    <row r="25" s="1" customFormat="1" ht="23" customHeight="1" spans="1:19">
      <c r="A25" s="8"/>
      <c r="B25" s="8">
        <v>20</v>
      </c>
      <c r="C25" s="8" t="s">
        <v>68</v>
      </c>
      <c r="D25" s="8" t="s">
        <v>69</v>
      </c>
      <c r="E25" s="8" t="s">
        <v>28</v>
      </c>
      <c r="F25" s="8" t="s">
        <v>29</v>
      </c>
      <c r="G25" s="8" t="s">
        <v>30</v>
      </c>
      <c r="H25" s="9">
        <f>13238.65+1160.1</f>
        <v>14398.75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14398.75</v>
      </c>
      <c r="S25" s="8" t="s">
        <v>31</v>
      </c>
    </row>
    <row r="26" s="1" customFormat="1" ht="34" customHeight="1" spans="1:19">
      <c r="A26" s="8"/>
      <c r="B26" s="8">
        <v>21</v>
      </c>
      <c r="C26" s="8" t="s">
        <v>70</v>
      </c>
      <c r="D26" s="8" t="s">
        <v>71</v>
      </c>
      <c r="E26" s="8" t="s">
        <v>28</v>
      </c>
      <c r="F26" s="8" t="s">
        <v>29</v>
      </c>
      <c r="G26" s="8" t="s">
        <v>30</v>
      </c>
      <c r="H26" s="9">
        <f>1811.2+0</f>
        <v>1811.2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1811.2</v>
      </c>
      <c r="S26" s="8" t="s">
        <v>31</v>
      </c>
    </row>
    <row r="27" s="1" customFormat="1" ht="23" customHeight="1" spans="1:19">
      <c r="A27" s="8"/>
      <c r="B27" s="8">
        <v>22</v>
      </c>
      <c r="C27" s="8" t="s">
        <v>72</v>
      </c>
      <c r="D27" s="8" t="s">
        <v>73</v>
      </c>
      <c r="E27" s="8" t="s">
        <v>28</v>
      </c>
      <c r="F27" s="8" t="s">
        <v>29</v>
      </c>
      <c r="G27" s="8" t="s">
        <v>30</v>
      </c>
      <c r="H27" s="9">
        <f>1977.2+136.8</f>
        <v>2114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2114</v>
      </c>
      <c r="S27" s="8" t="s">
        <v>31</v>
      </c>
    </row>
    <row r="28" s="1" customFormat="1" ht="45" customHeight="1" spans="1:19">
      <c r="A28" s="8"/>
      <c r="B28" s="8">
        <v>23</v>
      </c>
      <c r="C28" s="8" t="s">
        <v>74</v>
      </c>
      <c r="D28" s="8" t="s">
        <v>75</v>
      </c>
      <c r="E28" s="8" t="s">
        <v>28</v>
      </c>
      <c r="F28" s="8" t="s">
        <v>29</v>
      </c>
      <c r="G28" s="8" t="s">
        <v>30</v>
      </c>
      <c r="H28" s="9">
        <f>5172.3+162.2</f>
        <v>5334.5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5334.5</v>
      </c>
      <c r="S28" s="8" t="s">
        <v>31</v>
      </c>
    </row>
    <row r="29" s="1" customFormat="1" ht="15" customHeight="1" spans="1:19">
      <c r="A29" s="8"/>
      <c r="B29" s="10" t="s">
        <v>76</v>
      </c>
      <c r="C29" s="10"/>
      <c r="D29" s="10"/>
      <c r="E29" s="10"/>
      <c r="F29" s="10"/>
      <c r="G29" s="10"/>
      <c r="H29" s="9">
        <f>121694.329999999+11728.93</f>
        <v>133423.259999999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133423.26</v>
      </c>
      <c r="S29" s="8" t="s">
        <v>4</v>
      </c>
    </row>
    <row r="30" s="1" customFormat="1" ht="15" customHeight="1" spans="1:19">
      <c r="A30" s="10" t="s">
        <v>77</v>
      </c>
      <c r="B30" s="10"/>
      <c r="C30" s="10"/>
      <c r="D30" s="10"/>
      <c r="E30" s="10"/>
      <c r="F30" s="10"/>
      <c r="G30" s="10"/>
      <c r="H30" s="9">
        <f t="shared" ref="H30:R30" si="0">SUM(H6:H28)</f>
        <v>133423.26</v>
      </c>
      <c r="I30" s="9">
        <f t="shared" si="0"/>
        <v>0</v>
      </c>
      <c r="J30" s="9">
        <f t="shared" si="0"/>
        <v>0</v>
      </c>
      <c r="K30" s="9">
        <f t="shared" si="0"/>
        <v>0</v>
      </c>
      <c r="L30" s="9">
        <f t="shared" si="0"/>
        <v>0</v>
      </c>
      <c r="M30" s="9">
        <f t="shared" si="0"/>
        <v>0</v>
      </c>
      <c r="N30" s="9">
        <f t="shared" si="0"/>
        <v>0</v>
      </c>
      <c r="O30" s="9">
        <f t="shared" si="0"/>
        <v>0</v>
      </c>
      <c r="P30" s="9">
        <f t="shared" si="0"/>
        <v>0</v>
      </c>
      <c r="Q30" s="9">
        <f t="shared" si="0"/>
        <v>0</v>
      </c>
      <c r="R30" s="9">
        <f t="shared" si="0"/>
        <v>133423.26</v>
      </c>
      <c r="S30" s="8" t="s">
        <v>4</v>
      </c>
    </row>
  </sheetData>
  <mergeCells count="28">
    <mergeCell ref="A1:S1"/>
    <mergeCell ref="B2:F2"/>
    <mergeCell ref="H2:L2"/>
    <mergeCell ref="M2:O2"/>
    <mergeCell ref="R2:S2"/>
    <mergeCell ref="H3:Q3"/>
    <mergeCell ref="B29:G29"/>
    <mergeCell ref="A30:G30"/>
    <mergeCell ref="A3:A5"/>
    <mergeCell ref="A6:A29"/>
    <mergeCell ref="B3:B5"/>
    <mergeCell ref="C3:C5"/>
    <mergeCell ref="D3:D5"/>
    <mergeCell ref="E3:E5"/>
    <mergeCell ref="F3:F5"/>
    <mergeCell ref="G3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3:R5"/>
    <mergeCell ref="S3:S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职工药店12月费用结算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LKE</cp:lastModifiedBy>
  <dcterms:created xsi:type="dcterms:W3CDTF">2022-05-18T03:38:00Z</dcterms:created>
  <dcterms:modified xsi:type="dcterms:W3CDTF">2023-02-01T06:43:44Z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  <property fmtid="{D5CDD505-2E9C-101B-9397-08002B2CF9AE}" pid="3" name="ICV">
    <vt:lpwstr>0D0A27006F674B09BE1039F7D3595F0C</vt:lpwstr>
  </property>
</Properties>
</file>