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 activeTab="1"/>
  </bookViews>
  <sheets>
    <sheet name="职工门诊1月结算" sheetId="8" r:id="rId1"/>
    <sheet name="职工住院1月结算" sheetId="9" r:id="rId2"/>
  </sheets>
  <calcPr calcId="144525"/>
</workbook>
</file>

<file path=xl/sharedStrings.xml><?xml version="1.0" encoding="utf-8"?>
<sst xmlns="http://schemas.openxmlformats.org/spreadsheetml/2006/main" count="119" uniqueCount="61">
  <si>
    <t>昆明市医疗保险定点医药机构费用结算、内审、拨付明细表</t>
  </si>
  <si>
    <t>经办机构：</t>
  </si>
  <si>
    <t>经开区</t>
  </si>
  <si>
    <t>拨款时间：2023年2月24日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</si>
  <si>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</si>
  <si>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</si>
  <si>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</si>
  <si>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</si>
  <si>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</si>
  <si>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</si>
  <si>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</si>
  <si>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</si>
  <si>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</si>
  <si>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</si>
  <si>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</si>
  <si>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</si>
  <si>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</si>
  <si>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</si>
  <si>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</si>
  <si>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</si>
  <si>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</si>
  <si>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</si>
  <si>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</si>
  <si>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</si>
  <si>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</si>
  <si>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</si>
  <si>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</si>
  <si>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</si>
  <si>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职工</t>
  </si>
  <si>
    <t>门诊</t>
  </si>
  <si>
    <t>202301</t>
  </si>
  <si>
    <t>月结算</t>
  </si>
  <si>
    <t>H53011400046</t>
  </si>
  <si>
    <t>昆明经济技术开发区八公里社区卫生服务中心</t>
  </si>
  <si>
    <t>H53011400068</t>
  </si>
  <si>
    <t>官渡区阿拉街道社区卫生服务中心（昆明市官渡区中医骨科医院）</t>
  </si>
  <si>
    <t>H53011400071</t>
  </si>
  <si>
    <t>云南省荣誉军人康复医院</t>
  </si>
  <si>
    <t>H53011400228</t>
  </si>
  <si>
    <t>昆明航天医院</t>
  </si>
  <si>
    <t>H53011400371</t>
  </si>
  <si>
    <t>昆明经济技术开发区昌宏社区新广丰社区卫生服务站</t>
  </si>
  <si>
    <t>H53011400402</t>
  </si>
  <si>
    <t>昆明经济技术开发区出口加工区社区卫生服务中心</t>
  </si>
  <si>
    <t>H53015401681</t>
  </si>
  <si>
    <t>昆明市经开人民医院第一门诊部</t>
  </si>
  <si>
    <t>H53015402121</t>
  </si>
  <si>
    <t>昆明耀兴华瑞医院</t>
  </si>
  <si>
    <t>小计</t>
  </si>
  <si>
    <t>合计</t>
  </si>
  <si>
    <t>昆明市城镇职工医疗保险定点医疗机构住院费用手工结算、内审、拨付移交明细表</t>
  </si>
  <si>
    <t>拨款时间：2023年2月27日</t>
  </si>
  <si>
    <t>医院编码</t>
  </si>
  <si>
    <t>医院名称</t>
  </si>
  <si>
    <t>基本统筹</t>
  </si>
  <si>
    <t>大额医疗补助</t>
  </si>
  <si>
    <t>在职医疗照顾补助</t>
  </si>
  <si>
    <t>退休医疗照顾补助</t>
  </si>
  <si>
    <t>拨付合计</t>
  </si>
  <si>
    <t>备注</t>
  </si>
  <si>
    <t>手工结算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</si>
</sst>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\.mm\.dd\ hh:mm:ss"/>
  </numFmts>
  <fonts count="33"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6"/>
      <color rgb="FF333333"/>
      <name val="仿宋"/>
      <family val="3"/>
      <charset val="134"/>
    </font>
    <font>
      <sz val="10"/>
      <color rgb="FF333333"/>
      <name val="仿宋"/>
      <family val="3"/>
      <charset val="134"/>
    </font>
    <font>
      <sz val="10"/>
      <color indexed="8"/>
      <name val="宋体"/>
      <charset val="134"/>
      <scheme val="minor"/>
    </font>
    <font>
      <sz val="10"/>
      <color rgb="FF333333"/>
      <name val="宋体"/>
      <charset val="134"/>
      <scheme val="minor"/>
    </font>
    <font>
      <b/>
      <sz val="16"/>
      <color rgb="FF333333"/>
      <name val="仿宋"/>
      <charset val="134"/>
    </font>
    <font>
      <sz val="9"/>
      <color rgb="FF000000"/>
      <name val="仿宋"/>
      <charset val="134"/>
    </font>
    <font>
      <b/>
      <sz val="9"/>
      <color rgb="FF000000"/>
      <name val="仿宋"/>
      <charset val="134"/>
    </font>
    <font>
      <b/>
      <sz val="10"/>
      <color rgb="FF000000"/>
      <name val="仿宋"/>
      <charset val="134"/>
    </font>
    <font>
      <sz val="9"/>
      <color rgb="FF333333"/>
      <name val="宋体"/>
      <charset val="134"/>
      <scheme val="major"/>
    </font>
    <font>
      <b/>
      <sz val="9"/>
      <color rgb="FF333333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2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8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28" fillId="19" borderId="3" applyNumberFormat="0" applyAlignment="0" applyProtection="0">
      <alignment vertical="center"/>
    </xf>
    <xf numFmtId="0" fontId="27" fillId="20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76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workbookViewId="0">
      <selection activeCell="F12" sqref="F12"/>
    </sheetView>
  </sheetViews>
  <sheetFormatPr defaultColWidth="9" defaultRowHeight="13.5"/>
  <cols>
    <col min="1" max="1" width="9.26666666666667" style="13" customWidth="1"/>
    <col min="2" max="2" width="5.125" style="13" customWidth="1"/>
    <col min="3" max="3" width="10.9833333333333" style="13" customWidth="1"/>
    <col min="4" max="4" width="12.2" style="13" customWidth="1"/>
    <col min="5" max="5" width="5.125" style="13" customWidth="1"/>
    <col min="6" max="6" width="7.44166666666667" style="13" customWidth="1"/>
    <col min="7" max="7" width="7.56666666666667" style="13" customWidth="1"/>
    <col min="8" max="14" width="9.75833333333333" style="13" customWidth="1"/>
    <col min="15" max="16" width="8.94166666666667" style="13" customWidth="1"/>
    <col min="17" max="17" width="8" style="13" hidden="1"/>
    <col min="18" max="18" width="10.575" style="13" customWidth="1"/>
    <col min="19" max="19" width="8.05" style="13" customWidth="1"/>
    <col min="20" max="16384" width="9" style="13"/>
  </cols>
  <sheetData>
    <row r="1" s="13" customFormat="1" ht="38.25" customHeight="1" spans="1:19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="13" customFormat="1" ht="15" customHeight="1" spans="1:19">
      <c r="A2" s="15" t="s">
        <v>1</v>
      </c>
      <c r="B2" s="16" t="s">
        <v>2</v>
      </c>
      <c r="C2" s="16"/>
      <c r="D2" s="16"/>
      <c r="E2" s="16"/>
      <c r="F2" s="16"/>
      <c r="G2" s="17"/>
      <c r="H2" s="18" t="s">
        <v>3</v>
      </c>
      <c r="I2" s="18"/>
      <c r="J2" s="18"/>
      <c r="K2" s="18"/>
      <c r="L2" s="15"/>
      <c r="M2" s="16"/>
      <c r="N2" s="16"/>
      <c r="O2" s="16"/>
      <c r="P2" s="23" t="s">
        <v>4</v>
      </c>
      <c r="Q2" s="23" t="s">
        <v>4</v>
      </c>
      <c r="R2" s="17" t="s">
        <v>5</v>
      </c>
      <c r="S2" s="17"/>
    </row>
    <row r="3" s="13" customFormat="1" ht="15" customHeight="1" spans="1:19">
      <c r="A3" s="19" t="s">
        <v>6</v>
      </c>
      <c r="B3" s="19" t="s">
        <v>7</v>
      </c>
      <c r="C3" s="19" t="s">
        <v>8</v>
      </c>
      <c r="D3" s="19" t="s">
        <v>9</v>
      </c>
      <c r="E3" s="19" t="s">
        <v>10</v>
      </c>
      <c r="F3" s="19" t="s">
        <v>11</v>
      </c>
      <c r="G3" s="19" t="s">
        <v>12</v>
      </c>
      <c r="H3" s="19" t="s">
        <v>13</v>
      </c>
      <c r="I3" s="19"/>
      <c r="J3" s="19"/>
      <c r="K3" s="19"/>
      <c r="L3" s="19"/>
      <c r="M3" s="19"/>
      <c r="N3" s="19"/>
      <c r="O3" s="19"/>
      <c r="P3" s="19"/>
      <c r="Q3" s="19"/>
      <c r="R3" s="19" t="s">
        <v>14</v>
      </c>
      <c r="S3" s="19" t="s">
        <v>15</v>
      </c>
    </row>
    <row r="4" s="13" customFormat="1" ht="15" customHeight="1" spans="1:19">
      <c r="A4" s="19"/>
      <c r="B4" s="19"/>
      <c r="C4" s="19"/>
      <c r="D4" s="19"/>
      <c r="E4" s="19"/>
      <c r="F4" s="19"/>
      <c r="G4" s="19"/>
      <c r="H4" s="19" t="s">
        <v>16</v>
      </c>
      <c r="I4" s="19" t="s">
        <v>17</v>
      </c>
      <c r="J4" s="19" t="s">
        <v>18</v>
      </c>
      <c r="K4" s="19" t="s">
        <v>19</v>
      </c>
      <c r="L4" s="19" t="s">
        <v>20</v>
      </c>
      <c r="M4" s="19" t="s">
        <v>21</v>
      </c>
      <c r="N4" s="19" t="s">
        <v>22</v>
      </c>
      <c r="O4" s="19" t="s">
        <v>23</v>
      </c>
      <c r="P4" s="19" t="s">
        <v>24</v>
      </c>
      <c r="Q4" s="19" t="s">
        <v>25</v>
      </c>
      <c r="R4" s="19"/>
      <c r="S4" s="19"/>
    </row>
    <row r="5" s="13" customFormat="1" ht="15" customHeight="1" spans="1:19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="13" customFormat="1" ht="34" customHeight="1" spans="1:19">
      <c r="A6" s="20" t="s">
        <v>4</v>
      </c>
      <c r="B6" s="20">
        <v>1</v>
      </c>
      <c r="C6" s="20" t="s">
        <v>26</v>
      </c>
      <c r="D6" s="20" t="s">
        <v>27</v>
      </c>
      <c r="E6" s="20" t="s">
        <v>28</v>
      </c>
      <c r="F6" s="20" t="s">
        <v>29</v>
      </c>
      <c r="G6" s="20" t="s">
        <v>30</v>
      </c>
      <c r="H6" s="21">
        <f>40766.19+4227.37</f>
        <v>44993.56</v>
      </c>
      <c r="I6" s="21">
        <v>9354.32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54347.88</v>
      </c>
      <c r="S6" s="20" t="s">
        <v>31</v>
      </c>
    </row>
    <row r="7" s="13" customFormat="1" ht="34" customHeight="1" spans="1:19">
      <c r="A7" s="20"/>
      <c r="B7" s="20">
        <v>2</v>
      </c>
      <c r="C7" s="20" t="s">
        <v>32</v>
      </c>
      <c r="D7" s="20" t="s">
        <v>33</v>
      </c>
      <c r="E7" s="20" t="s">
        <v>28</v>
      </c>
      <c r="F7" s="20" t="s">
        <v>29</v>
      </c>
      <c r="G7" s="20" t="s">
        <v>30</v>
      </c>
      <c r="H7" s="21">
        <f>2597.34+408.88</f>
        <v>3006.22</v>
      </c>
      <c r="I7" s="21">
        <v>1835.14</v>
      </c>
      <c r="J7" s="21">
        <v>0</v>
      </c>
      <c r="K7" s="21">
        <v>0</v>
      </c>
      <c r="L7" s="21">
        <v>0</v>
      </c>
      <c r="M7" s="21">
        <v>0</v>
      </c>
      <c r="N7" s="21">
        <v>2599.51</v>
      </c>
      <c r="O7" s="21">
        <v>0</v>
      </c>
      <c r="P7" s="21">
        <v>0</v>
      </c>
      <c r="Q7" s="21">
        <v>0</v>
      </c>
      <c r="R7" s="21">
        <v>7440.87</v>
      </c>
      <c r="S7" s="20" t="s">
        <v>31</v>
      </c>
    </row>
    <row r="8" s="13" customFormat="1" ht="45" customHeight="1" spans="1:19">
      <c r="A8" s="20"/>
      <c r="B8" s="20">
        <v>3</v>
      </c>
      <c r="C8" s="20" t="s">
        <v>34</v>
      </c>
      <c r="D8" s="20" t="s">
        <v>35</v>
      </c>
      <c r="E8" s="20" t="s">
        <v>28</v>
      </c>
      <c r="F8" s="20" t="s">
        <v>29</v>
      </c>
      <c r="G8" s="20" t="s">
        <v>30</v>
      </c>
      <c r="H8" s="21">
        <f>2966.47+2368.62</f>
        <v>5335.09</v>
      </c>
      <c r="I8" s="21">
        <v>2426.23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7761.32</v>
      </c>
      <c r="S8" s="20" t="s">
        <v>31</v>
      </c>
    </row>
    <row r="9" s="13" customFormat="1" ht="23" customHeight="1" spans="1:19">
      <c r="A9" s="20"/>
      <c r="B9" s="20">
        <v>4</v>
      </c>
      <c r="C9" s="20" t="s">
        <v>36</v>
      </c>
      <c r="D9" s="20" t="s">
        <v>37</v>
      </c>
      <c r="E9" s="20" t="s">
        <v>28</v>
      </c>
      <c r="F9" s="20" t="s">
        <v>29</v>
      </c>
      <c r="G9" s="20" t="s">
        <v>30</v>
      </c>
      <c r="H9" s="21">
        <f>602.05+300.69</f>
        <v>902.74</v>
      </c>
      <c r="I9" s="21">
        <v>614.62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1517.36</v>
      </c>
      <c r="S9" s="20" t="s">
        <v>31</v>
      </c>
    </row>
    <row r="10" s="13" customFormat="1" ht="15" customHeight="1" spans="1:19">
      <c r="A10" s="20"/>
      <c r="B10" s="20">
        <v>5</v>
      </c>
      <c r="C10" s="20" t="s">
        <v>38</v>
      </c>
      <c r="D10" s="20" t="s">
        <v>39</v>
      </c>
      <c r="E10" s="20" t="s">
        <v>28</v>
      </c>
      <c r="F10" s="20" t="s">
        <v>29</v>
      </c>
      <c r="G10" s="20" t="s">
        <v>30</v>
      </c>
      <c r="H10" s="21">
        <f>76328.19+3744.16</f>
        <v>80072.35</v>
      </c>
      <c r="I10" s="21">
        <v>61789.78</v>
      </c>
      <c r="J10" s="21">
        <v>0</v>
      </c>
      <c r="K10" s="21">
        <v>0</v>
      </c>
      <c r="L10" s="21">
        <v>0</v>
      </c>
      <c r="M10" s="21">
        <v>0</v>
      </c>
      <c r="N10" s="21">
        <v>546.99</v>
      </c>
      <c r="O10" s="21">
        <v>0</v>
      </c>
      <c r="P10" s="21">
        <v>0</v>
      </c>
      <c r="Q10" s="21">
        <v>0</v>
      </c>
      <c r="R10" s="21">
        <v>142409.12</v>
      </c>
      <c r="S10" s="20" t="s">
        <v>31</v>
      </c>
    </row>
    <row r="11" s="13" customFormat="1" ht="34" customHeight="1" spans="1:19">
      <c r="A11" s="20"/>
      <c r="B11" s="20">
        <v>6</v>
      </c>
      <c r="C11" s="20" t="s">
        <v>40</v>
      </c>
      <c r="D11" s="20" t="s">
        <v>41</v>
      </c>
      <c r="E11" s="20" t="s">
        <v>28</v>
      </c>
      <c r="F11" s="20" t="s">
        <v>29</v>
      </c>
      <c r="G11" s="20" t="s">
        <v>30</v>
      </c>
      <c r="H11" s="21">
        <f>200.24+0</f>
        <v>200.24</v>
      </c>
      <c r="I11" s="21">
        <v>200.7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400.94</v>
      </c>
      <c r="S11" s="20" t="s">
        <v>31</v>
      </c>
    </row>
    <row r="12" s="13" customFormat="1" ht="34" customHeight="1" spans="1:19">
      <c r="A12" s="20"/>
      <c r="B12" s="20">
        <v>7</v>
      </c>
      <c r="C12" s="20" t="s">
        <v>42</v>
      </c>
      <c r="D12" s="20" t="s">
        <v>43</v>
      </c>
      <c r="E12" s="20" t="s">
        <v>28</v>
      </c>
      <c r="F12" s="20" t="s">
        <v>29</v>
      </c>
      <c r="G12" s="20" t="s">
        <v>30</v>
      </c>
      <c r="H12" s="21">
        <f>2936.15+724.08</f>
        <v>3660.23</v>
      </c>
      <c r="I12" s="21">
        <v>2630.77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6291</v>
      </c>
      <c r="S12" s="20" t="s">
        <v>31</v>
      </c>
    </row>
    <row r="13" s="13" customFormat="1" ht="23" customHeight="1" spans="1:19">
      <c r="A13" s="20"/>
      <c r="B13" s="20">
        <v>8</v>
      </c>
      <c r="C13" s="20" t="s">
        <v>44</v>
      </c>
      <c r="D13" s="20" t="s">
        <v>45</v>
      </c>
      <c r="E13" s="20" t="s">
        <v>28</v>
      </c>
      <c r="F13" s="20" t="s">
        <v>29</v>
      </c>
      <c r="G13" s="20" t="s">
        <v>30</v>
      </c>
      <c r="H13" s="21">
        <f>4266.97+2902.69</f>
        <v>7169.66</v>
      </c>
      <c r="I13" s="21">
        <v>3721.75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10891.41</v>
      </c>
      <c r="S13" s="20" t="s">
        <v>31</v>
      </c>
    </row>
    <row r="14" s="13" customFormat="1" ht="15" customHeight="1" spans="1:19">
      <c r="A14" s="20"/>
      <c r="B14" s="20">
        <v>9</v>
      </c>
      <c r="C14" s="20" t="s">
        <v>46</v>
      </c>
      <c r="D14" s="20" t="s">
        <v>47</v>
      </c>
      <c r="E14" s="20" t="s">
        <v>28</v>
      </c>
      <c r="F14" s="20" t="s">
        <v>29</v>
      </c>
      <c r="G14" s="20" t="s">
        <v>30</v>
      </c>
      <c r="H14" s="21">
        <f>7710.61+482.2</f>
        <v>8192.81</v>
      </c>
      <c r="I14" s="21">
        <v>6045.57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14238.38</v>
      </c>
      <c r="S14" s="20" t="s">
        <v>31</v>
      </c>
    </row>
    <row r="15" s="13" customFormat="1" ht="15" customHeight="1" spans="1:19">
      <c r="A15" s="20"/>
      <c r="B15" s="22" t="s">
        <v>48</v>
      </c>
      <c r="C15" s="22"/>
      <c r="D15" s="22"/>
      <c r="E15" s="22"/>
      <c r="F15" s="22"/>
      <c r="G15" s="22"/>
      <c r="H15" s="21">
        <f>138374.21+15158.69</f>
        <v>153532.9</v>
      </c>
      <c r="I15" s="21">
        <v>88618.88</v>
      </c>
      <c r="J15" s="21">
        <v>0</v>
      </c>
      <c r="K15" s="21">
        <v>0</v>
      </c>
      <c r="L15" s="21">
        <v>0</v>
      </c>
      <c r="M15" s="21">
        <v>0</v>
      </c>
      <c r="N15" s="21">
        <v>3146.5</v>
      </c>
      <c r="O15" s="21">
        <v>0</v>
      </c>
      <c r="P15" s="21">
        <v>0</v>
      </c>
      <c r="Q15" s="21">
        <v>0</v>
      </c>
      <c r="R15" s="21">
        <v>245298.28</v>
      </c>
      <c r="S15" s="20" t="s">
        <v>4</v>
      </c>
    </row>
    <row r="16" s="13" customFormat="1" ht="15" customHeight="1" spans="1:19">
      <c r="A16" s="22" t="s">
        <v>49</v>
      </c>
      <c r="B16" s="22"/>
      <c r="C16" s="22"/>
      <c r="D16" s="22"/>
      <c r="E16" s="22"/>
      <c r="F16" s="22"/>
      <c r="G16" s="22"/>
      <c r="H16" s="21">
        <f t="shared" ref="H16:R16" si="0">SUM(H6:H14)</f>
        <v>153532.9</v>
      </c>
      <c r="I16" s="21">
        <f t="shared" si="0"/>
        <v>88618.88</v>
      </c>
      <c r="J16" s="21">
        <f t="shared" si="0"/>
        <v>0</v>
      </c>
      <c r="K16" s="21">
        <f t="shared" si="0"/>
        <v>0</v>
      </c>
      <c r="L16" s="21">
        <f t="shared" si="0"/>
        <v>0</v>
      </c>
      <c r="M16" s="21">
        <f t="shared" si="0"/>
        <v>0</v>
      </c>
      <c r="N16" s="21">
        <f t="shared" si="0"/>
        <v>3146.5</v>
      </c>
      <c r="O16" s="21">
        <f t="shared" si="0"/>
        <v>0</v>
      </c>
      <c r="P16" s="21">
        <f t="shared" si="0"/>
        <v>0</v>
      </c>
      <c r="Q16" s="21">
        <f t="shared" si="0"/>
        <v>0</v>
      </c>
      <c r="R16" s="21">
        <f t="shared" si="0"/>
        <v>245298.28</v>
      </c>
      <c r="S16" s="20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15:G15"/>
    <mergeCell ref="A16:G16"/>
    <mergeCell ref="A3:A5"/>
    <mergeCell ref="A6:A15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12"/>
  <sheetViews>
    <sheetView tabSelected="1" workbookViewId="0">
      <selection activeCell="K16" sqref="K16"/>
    </sheetView>
  </sheetViews>
  <sheetFormatPr defaultColWidth="9" defaultRowHeight="14.25"/>
  <cols>
    <col min="1" max="1" width="4.375" style="1" customWidth="1"/>
    <col min="2" max="2" width="8.125" style="1" customWidth="1"/>
    <col min="3" max="3" width="19.75" style="1" customWidth="1"/>
    <col min="4" max="4" width="10.75" style="1" customWidth="1"/>
    <col min="5" max="5" width="10.375" style="1" customWidth="1"/>
    <col min="6" max="6" width="8.8" style="1" customWidth="1"/>
    <col min="7" max="7" width="6.65833333333333" style="1" customWidth="1"/>
    <col min="8" max="8" width="9.00833333333333" style="1" customWidth="1"/>
    <col min="9" max="9" width="8.75" style="1" customWidth="1"/>
    <col min="10" max="10" width="10.125" style="1" customWidth="1"/>
    <col min="11" max="11" width="9.75833333333333" style="1" customWidth="1"/>
    <col min="12" max="12" width="10.25" style="1" customWidth="1"/>
    <col min="13" max="13" width="11.1" style="1" customWidth="1"/>
    <col min="14" max="14" width="4.75" style="1" customWidth="1"/>
    <col min="15" max="234" width="9" style="1"/>
    <col min="235" max="16384" width="9" style="3"/>
  </cols>
  <sheetData>
    <row r="1" s="1" customFormat="1" ht="25" customHeight="1" spans="1:14">
      <c r="A1" s="4" t="s">
        <v>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6" customHeight="1" spans="1:14">
      <c r="A2" s="5" t="s">
        <v>2</v>
      </c>
      <c r="B2" s="6"/>
      <c r="C2" s="6"/>
      <c r="D2" s="6"/>
      <c r="E2" s="7" t="s">
        <v>4</v>
      </c>
      <c r="F2" s="8" t="s">
        <v>51</v>
      </c>
      <c r="G2" s="8"/>
      <c r="H2" s="8"/>
      <c r="I2" s="8"/>
      <c r="J2" s="11"/>
      <c r="K2" s="11"/>
      <c r="L2" s="11"/>
      <c r="M2" s="7" t="s">
        <v>5</v>
      </c>
      <c r="N2" s="7"/>
    </row>
    <row r="3" s="1" customFormat="1" ht="30" customHeight="1" spans="1:14">
      <c r="A3" s="9" t="s">
        <v>7</v>
      </c>
      <c r="B3" s="9" t="s">
        <v>52</v>
      </c>
      <c r="C3" s="9" t="s">
        <v>53</v>
      </c>
      <c r="D3" s="9" t="s">
        <v>16</v>
      </c>
      <c r="E3" s="9" t="s">
        <v>54</v>
      </c>
      <c r="F3" s="9" t="s">
        <v>55</v>
      </c>
      <c r="G3" s="9" t="s">
        <v>20</v>
      </c>
      <c r="H3" s="9" t="s">
        <v>56</v>
      </c>
      <c r="I3" s="9" t="s">
        <v>57</v>
      </c>
      <c r="J3" s="9" t="s">
        <v>23</v>
      </c>
      <c r="K3" s="9" t="s">
        <v>58</v>
      </c>
      <c r="L3" s="9" t="s">
        <v>12</v>
      </c>
      <c r="M3" s="9" t="s">
        <v>11</v>
      </c>
      <c r="N3" s="9" t="s">
        <v>59</v>
      </c>
    </row>
    <row r="4" s="1" customFormat="1" ht="19" customHeight="1" spans="1:14">
      <c r="A4" s="9">
        <v>1</v>
      </c>
      <c r="B4" s="9" t="s">
        <v>38</v>
      </c>
      <c r="C4" s="9" t="s">
        <v>39</v>
      </c>
      <c r="D4" s="10">
        <v>0</v>
      </c>
      <c r="E4" s="10">
        <v>282680.09</v>
      </c>
      <c r="F4" s="10">
        <v>7463.71</v>
      </c>
      <c r="G4" s="10">
        <v>0</v>
      </c>
      <c r="H4" s="10">
        <v>0</v>
      </c>
      <c r="I4" s="10">
        <v>0</v>
      </c>
      <c r="J4" s="10">
        <v>0</v>
      </c>
      <c r="K4" s="10">
        <f t="shared" ref="K4:K6" si="0">SUM(D4:J4)</f>
        <v>290143.8</v>
      </c>
      <c r="L4" s="12">
        <v>202301</v>
      </c>
      <c r="M4" s="12" t="s">
        <v>60</v>
      </c>
      <c r="N4" s="9" t="s">
        <v>4</v>
      </c>
    </row>
    <row r="5" s="1" customFormat="1" ht="19" customHeight="1" spans="1:14">
      <c r="A5" s="9">
        <v>2</v>
      </c>
      <c r="B5" s="9" t="s">
        <v>46</v>
      </c>
      <c r="C5" s="9" t="s">
        <v>47</v>
      </c>
      <c r="D5" s="10">
        <v>0</v>
      </c>
      <c r="E5" s="10">
        <v>59218.9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f t="shared" si="0"/>
        <v>59218.9</v>
      </c>
      <c r="L5" s="12">
        <v>202301</v>
      </c>
      <c r="M5" s="12" t="s">
        <v>60</v>
      </c>
      <c r="N5" s="9"/>
    </row>
    <row r="6" s="1" customFormat="1" ht="29" customHeight="1" spans="1:14">
      <c r="A6" s="9">
        <v>3</v>
      </c>
      <c r="B6" s="9" t="s">
        <v>26</v>
      </c>
      <c r="C6" s="9" t="s">
        <v>27</v>
      </c>
      <c r="D6" s="10">
        <v>0</v>
      </c>
      <c r="E6" s="10">
        <v>20596.35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f t="shared" si="0"/>
        <v>20596.35</v>
      </c>
      <c r="L6" s="12">
        <v>202301</v>
      </c>
      <c r="M6" s="12" t="s">
        <v>60</v>
      </c>
      <c r="N6" s="9"/>
    </row>
    <row r="7" s="1" customFormat="1" ht="19" customHeight="1" spans="1:14">
      <c r="A7" s="9">
        <v>4</v>
      </c>
      <c r="B7" s="9"/>
      <c r="C7" s="9"/>
      <c r="D7" s="10"/>
      <c r="E7" s="10"/>
      <c r="F7" s="10"/>
      <c r="G7" s="10"/>
      <c r="H7" s="10"/>
      <c r="I7" s="10"/>
      <c r="J7" s="10"/>
      <c r="K7" s="10"/>
      <c r="L7" s="9"/>
      <c r="M7" s="12"/>
      <c r="N7" s="9"/>
    </row>
    <row r="8" s="1" customFormat="1" ht="19" customHeight="1" spans="1:14">
      <c r="A8" s="9">
        <v>5</v>
      </c>
      <c r="B8" s="9"/>
      <c r="C8" s="9"/>
      <c r="D8" s="10"/>
      <c r="E8" s="10"/>
      <c r="F8" s="10"/>
      <c r="G8" s="10"/>
      <c r="H8" s="10"/>
      <c r="I8" s="10"/>
      <c r="J8" s="10"/>
      <c r="K8" s="10"/>
      <c r="L8" s="9"/>
      <c r="M8" s="12"/>
      <c r="N8" s="9"/>
    </row>
    <row r="9" s="1" customFormat="1" ht="19" customHeight="1" spans="1:14">
      <c r="A9" s="9" t="s">
        <v>49</v>
      </c>
      <c r="B9" s="9"/>
      <c r="C9" s="9"/>
      <c r="D9" s="10">
        <f t="shared" ref="D9:K9" si="1">SUM(D4:D8)</f>
        <v>0</v>
      </c>
      <c r="E9" s="10">
        <f t="shared" si="1"/>
        <v>362495.34</v>
      </c>
      <c r="F9" s="10">
        <f t="shared" si="1"/>
        <v>7463.71</v>
      </c>
      <c r="G9" s="10">
        <f t="shared" si="1"/>
        <v>0</v>
      </c>
      <c r="H9" s="10">
        <f t="shared" si="1"/>
        <v>0</v>
      </c>
      <c r="I9" s="10">
        <f t="shared" si="1"/>
        <v>0</v>
      </c>
      <c r="J9" s="10">
        <f t="shared" si="1"/>
        <v>0</v>
      </c>
      <c r="K9" s="10">
        <f t="shared" si="1"/>
        <v>369959.05</v>
      </c>
      <c r="L9" s="9" t="s">
        <v>4</v>
      </c>
      <c r="M9" s="12" t="s">
        <v>4</v>
      </c>
      <c r="N9" s="9" t="s">
        <v>4</v>
      </c>
    </row>
    <row r="10" s="2" customFormat="1" spans="1:23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3"/>
    </row>
    <row r="11" s="2" customFormat="1" spans="1:2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3"/>
    </row>
    <row r="12" s="2" customFormat="1" spans="1:23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3"/>
    </row>
  </sheetData>
  <mergeCells count="4">
    <mergeCell ref="A1:N1"/>
    <mergeCell ref="F2:I2"/>
    <mergeCell ref="M2:N2"/>
    <mergeCell ref="A9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职工门诊1月结算</vt:lpstr>
      <vt:lpstr>职工住院1月结算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2023-02-27T08:24:57Z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