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765"/>
  </bookViews>
  <sheets>
    <sheet name="职工5月结算" sheetId="8" r:id="rId1"/>
    <sheet name="职工5月结算（扣款）" sheetId="12" r:id="rId2"/>
  </sheets>
  <calcPr calcId="144525"/>
</workbook>
</file>

<file path=xl/sharedStrings.xml><?xml version="1.0" encoding="utf-8"?>
<sst xmlns="http://schemas.openxmlformats.org/spreadsheetml/2006/main" count="160" uniqueCount="61">
  <si>
    <t>昆明市医疗保险定点医药机构费用结算明细表</t>
  </si>
  <si>
    <t>经办机构：</t>
  </si>
  <si>
    <t>经开区</t>
  </si>
  <si>
    <t>拨款时间：2023年6月26日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</si>
  <si>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</si>
  <si>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</si>
  <si>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</si>
  <si>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</si>
  <si>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</si>
  <si>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</si>
  <si>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</si>
  <si>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</si>
  <si>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</si>
  <si>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</si>
  <si>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</si>
  <si>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</si>
  <si>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</si>
  <si>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</si>
  <si>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</si>
  <si>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</si>
  <si>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</si>
  <si>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</si>
  <si>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</si>
  <si>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</si>
  <si>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</si>
  <si>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</si>
  <si>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</si>
  <si>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</si>
  <si>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职工</t>
  </si>
  <si>
    <t>门诊</t>
  </si>
  <si>
    <t>202305</t>
  </si>
  <si>
    <t>月结算</t>
  </si>
  <si>
    <t>H53011400046</t>
  </si>
  <si>
    <t>昆明经济技术开发区八公里社区卫生服务中心</t>
  </si>
  <si>
    <t>H53011400068</t>
  </si>
  <si>
    <t>官渡区阿拉街道社区卫生服务中心（昆明市官渡区中医骨科医院）</t>
  </si>
  <si>
    <t>H53011400071</t>
  </si>
  <si>
    <t>云南省荣誉军人康复医院</t>
  </si>
  <si>
    <t>H53011400289</t>
  </si>
  <si>
    <t>昆明经济技术开发区大石坝社区卫生服务站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</si>
  <si>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</si>
  <si>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</si>
  <si>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</si>
  <si>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</si>
  <si>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</si>
  <si>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</si>
  <si>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</si>
  <si>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</si>
  <si>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</si>
  <si>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</si>
  <si>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住院</t>
  </si>
  <si>
    <t>月预结算</t>
  </si>
  <si>
    <t>H53015402221</t>
  </si>
  <si>
    <t>经开仁兴诊所</t>
  </si>
  <si>
    <t>小计</t>
  </si>
  <si>
    <t>合计</t>
  </si>
  <si>
    <t>H53011400195</t>
  </si>
  <si>
    <t>昆明市经开人民医院</t>
  </si>
  <si>
    <t>生育住院</t>
  </si>
  <si>
    <t>H53011400228</t>
  </si>
  <si>
    <t>昆明航天医院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</si>
</sst>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J9" sqref="J9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44509.83+5601.98</f>
        <v>50111.81</v>
      </c>
      <c r="I6" s="9">
        <v>14593.1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64704.91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6069.21+1253.94</f>
        <v>7323.15</v>
      </c>
      <c r="I7" s="9">
        <v>5619.12</v>
      </c>
      <c r="J7" s="9">
        <v>0</v>
      </c>
      <c r="K7" s="9">
        <v>0</v>
      </c>
      <c r="L7" s="9">
        <v>0</v>
      </c>
      <c r="M7" s="9">
        <v>0</v>
      </c>
      <c r="N7" s="9">
        <v>998.26</v>
      </c>
      <c r="O7" s="9">
        <v>0</v>
      </c>
      <c r="P7" s="9">
        <v>0</v>
      </c>
      <c r="Q7" s="9">
        <v>0</v>
      </c>
      <c r="R7" s="9">
        <v>13940.53</v>
      </c>
      <c r="S7" s="8" t="s">
        <v>31</v>
      </c>
    </row>
    <row r="8" s="1" customFormat="1" ht="45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3404.87+3150.81</f>
        <v>6555.68</v>
      </c>
      <c r="I8" s="9">
        <v>3202.71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9758.39</v>
      </c>
      <c r="S8" s="8" t="s">
        <v>31</v>
      </c>
    </row>
    <row r="9" s="1" customFormat="1" ht="23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1631.78+187.21</f>
        <v>1818.99</v>
      </c>
      <c r="I9" s="9">
        <v>2310.54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4129.53</v>
      </c>
      <c r="S9" s="8" t="s">
        <v>31</v>
      </c>
    </row>
    <row r="10" s="1" customFormat="1" ht="34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164.11+0</f>
        <v>164.11</v>
      </c>
      <c r="I10" s="9">
        <v>6.05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170.16</v>
      </c>
      <c r="S10" s="8" t="s">
        <v>31</v>
      </c>
    </row>
    <row r="11" s="1" customFormat="1" ht="34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841.37+0</f>
        <v>841.37</v>
      </c>
      <c r="I11" s="9">
        <v>749.12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1590.49</v>
      </c>
      <c r="S11" s="8" t="s">
        <v>31</v>
      </c>
    </row>
    <row r="12" s="1" customFormat="1" ht="34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3298.37+1824.23</f>
        <v>5122.6</v>
      </c>
      <c r="I12" s="9">
        <v>1086.5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6209.1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9501.47+956.1</f>
        <v>10457.57</v>
      </c>
      <c r="I13" s="9">
        <v>6441.34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16898.91</v>
      </c>
      <c r="S13" s="8" t="s">
        <v>31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3782.68+3643.06</f>
        <v>7425.74</v>
      </c>
      <c r="I14" s="9">
        <v>6673.43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14099.17</v>
      </c>
      <c r="S14" s="8" t="s">
        <v>31</v>
      </c>
    </row>
    <row r="15" s="1" customFormat="1" ht="15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50</v>
      </c>
      <c r="G15" s="8" t="s">
        <v>30</v>
      </c>
      <c r="H15" s="9">
        <f>1327.15+0</f>
        <v>1327.15</v>
      </c>
      <c r="I15" s="9">
        <v>25220.78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26547.93</v>
      </c>
      <c r="S15" s="8" t="s">
        <v>51</v>
      </c>
    </row>
    <row r="16" s="1" customFormat="1" ht="15" customHeight="1" spans="1:19">
      <c r="A16" s="8"/>
      <c r="B16" s="8"/>
      <c r="C16" s="8"/>
      <c r="D16" s="8"/>
      <c r="E16" s="8"/>
      <c r="F16" s="8" t="s">
        <v>29</v>
      </c>
      <c r="G16" s="8" t="s">
        <v>30</v>
      </c>
      <c r="H16" s="9">
        <f>9475.48+859.74</f>
        <v>10335.22</v>
      </c>
      <c r="I16" s="9">
        <v>10302.26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20637.48</v>
      </c>
      <c r="S16" s="8" t="s">
        <v>31</v>
      </c>
    </row>
    <row r="17" s="1" customFormat="1" ht="15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30</v>
      </c>
      <c r="H17" s="9">
        <f>3856.27+0</f>
        <v>3856.27</v>
      </c>
      <c r="I17" s="9">
        <v>3121.45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6977.72</v>
      </c>
      <c r="S17" s="8" t="s">
        <v>31</v>
      </c>
    </row>
    <row r="18" s="1" customFormat="1" ht="15" customHeight="1" spans="1:19">
      <c r="A18" s="8"/>
      <c r="B18" s="10" t="s">
        <v>54</v>
      </c>
      <c r="C18" s="10"/>
      <c r="D18" s="10"/>
      <c r="E18" s="10"/>
      <c r="F18" s="10"/>
      <c r="G18" s="10"/>
      <c r="H18" s="9">
        <f>87862.59+17477.07</f>
        <v>105339.66</v>
      </c>
      <c r="I18" s="9">
        <v>79326.4</v>
      </c>
      <c r="J18" s="9">
        <v>0</v>
      </c>
      <c r="K18" s="9">
        <v>0</v>
      </c>
      <c r="L18" s="9">
        <v>0</v>
      </c>
      <c r="M18" s="9">
        <v>0</v>
      </c>
      <c r="N18" s="9">
        <v>998.26</v>
      </c>
      <c r="O18" s="9">
        <v>0</v>
      </c>
      <c r="P18" s="9">
        <v>0</v>
      </c>
      <c r="Q18" s="9">
        <v>0</v>
      </c>
      <c r="R18" s="9">
        <v>185664.32</v>
      </c>
      <c r="S18" s="8" t="s">
        <v>4</v>
      </c>
    </row>
    <row r="19" s="1" customFormat="1" ht="15" customHeight="1" spans="1:19">
      <c r="A19" s="10" t="s">
        <v>55</v>
      </c>
      <c r="B19" s="10"/>
      <c r="C19" s="10"/>
      <c r="D19" s="10"/>
      <c r="E19" s="10"/>
      <c r="F19" s="10"/>
      <c r="G19" s="10"/>
      <c r="H19" s="9">
        <f t="shared" ref="H19:R19" si="0">SUM(H6:H17)</f>
        <v>105339.66</v>
      </c>
      <c r="I19" s="9">
        <f t="shared" si="0"/>
        <v>79326.4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998.26</v>
      </c>
      <c r="O19" s="9">
        <f t="shared" si="0"/>
        <v>0</v>
      </c>
      <c r="P19" s="9">
        <f t="shared" si="0"/>
        <v>0</v>
      </c>
      <c r="Q19" s="9">
        <f t="shared" si="0"/>
        <v>0</v>
      </c>
      <c r="R19" s="9">
        <f t="shared" si="0"/>
        <v>185664.32</v>
      </c>
      <c r="S19" s="8" t="s">
        <v>4</v>
      </c>
    </row>
  </sheetData>
  <mergeCells count="32">
    <mergeCell ref="A1:S1"/>
    <mergeCell ref="B2:F2"/>
    <mergeCell ref="H2:K2"/>
    <mergeCell ref="M2:O2"/>
    <mergeCell ref="R2:S2"/>
    <mergeCell ref="H3:Q3"/>
    <mergeCell ref="B18:G18"/>
    <mergeCell ref="A19:G19"/>
    <mergeCell ref="A3:A5"/>
    <mergeCell ref="A6:A18"/>
    <mergeCell ref="B3:B5"/>
    <mergeCell ref="B15:B16"/>
    <mergeCell ref="C3:C5"/>
    <mergeCell ref="C15:C16"/>
    <mergeCell ref="D3:D5"/>
    <mergeCell ref="D15:D16"/>
    <mergeCell ref="E3:E5"/>
    <mergeCell ref="E15:E16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J17" sqref="J17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50</v>
      </c>
      <c r="G6" s="8" t="s">
        <v>30</v>
      </c>
      <c r="H6" s="9">
        <f>3169.52+306.73</f>
        <v>3476.25</v>
      </c>
      <c r="I6" s="9">
        <v>10915.65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14391.9</v>
      </c>
      <c r="S6" s="8" t="s">
        <v>51</v>
      </c>
    </row>
    <row r="7" s="1" customFormat="1" ht="15" customHeight="1" spans="1:19">
      <c r="A7" s="8"/>
      <c r="B7" s="8">
        <v>2</v>
      </c>
      <c r="C7" s="8" t="s">
        <v>56</v>
      </c>
      <c r="D7" s="8" t="s">
        <v>57</v>
      </c>
      <c r="E7" s="8" t="s">
        <v>28</v>
      </c>
      <c r="F7" s="8" t="s">
        <v>50</v>
      </c>
      <c r="G7" s="8" t="s">
        <v>30</v>
      </c>
      <c r="H7" s="9">
        <f>57195.7+2924.98</f>
        <v>60120.68</v>
      </c>
      <c r="I7" s="9">
        <v>300513.52</v>
      </c>
      <c r="J7" s="9">
        <v>0</v>
      </c>
      <c r="K7" s="9">
        <v>-1186.92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359447.28</v>
      </c>
      <c r="S7" s="8" t="s">
        <v>51</v>
      </c>
    </row>
    <row r="8" s="1" customFormat="1" ht="15" customHeight="1" spans="1:19">
      <c r="A8" s="8"/>
      <c r="B8" s="8"/>
      <c r="C8" s="8"/>
      <c r="D8" s="8"/>
      <c r="E8" s="8"/>
      <c r="F8" s="8" t="s">
        <v>58</v>
      </c>
      <c r="G8" s="8" t="s">
        <v>30</v>
      </c>
      <c r="H8" s="9">
        <f>5426.04+0</f>
        <v>5426.04</v>
      </c>
      <c r="I8" s="9">
        <v>26571.69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31997.73</v>
      </c>
      <c r="S8" s="8" t="s">
        <v>31</v>
      </c>
    </row>
    <row r="9" s="1" customFormat="1" ht="15" customHeight="1" spans="1:19">
      <c r="A9" s="8"/>
      <c r="B9" s="8"/>
      <c r="C9" s="8"/>
      <c r="D9" s="8"/>
      <c r="E9" s="8"/>
      <c r="F9" s="8" t="s">
        <v>29</v>
      </c>
      <c r="G9" s="8" t="s">
        <v>30</v>
      </c>
      <c r="H9" s="9">
        <f>248811.56+39556.8</f>
        <v>288368.36</v>
      </c>
      <c r="I9" s="9">
        <v>399506.83</v>
      </c>
      <c r="J9" s="9">
        <v>0</v>
      </c>
      <c r="K9" s="9">
        <v>6531.37</v>
      </c>
      <c r="L9" s="9">
        <v>0</v>
      </c>
      <c r="M9" s="9">
        <v>0</v>
      </c>
      <c r="N9" s="9">
        <v>218.96</v>
      </c>
      <c r="O9" s="9">
        <v>0</v>
      </c>
      <c r="P9" s="9">
        <v>0</v>
      </c>
      <c r="Q9" s="9">
        <v>0</v>
      </c>
      <c r="R9" s="9">
        <v>694625.52</v>
      </c>
      <c r="S9" s="8" t="s">
        <v>31</v>
      </c>
    </row>
    <row r="10" s="1" customFormat="1" ht="15" customHeight="1" spans="1:19">
      <c r="A10" s="8"/>
      <c r="B10" s="8">
        <v>5</v>
      </c>
      <c r="C10" s="8" t="s">
        <v>59</v>
      </c>
      <c r="D10" s="8" t="s">
        <v>60</v>
      </c>
      <c r="E10" s="8" t="s">
        <v>28</v>
      </c>
      <c r="F10" s="8" t="s">
        <v>50</v>
      </c>
      <c r="G10" s="8" t="s">
        <v>30</v>
      </c>
      <c r="H10" s="9">
        <f>20823.01+2746.8</f>
        <v>23569.81</v>
      </c>
      <c r="I10" s="9">
        <v>135657.49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159227.3</v>
      </c>
      <c r="S10" s="8" t="s">
        <v>51</v>
      </c>
    </row>
    <row r="11" s="1" customFormat="1" ht="15" customHeight="1" spans="1:19">
      <c r="A11" s="8"/>
      <c r="B11" s="8"/>
      <c r="C11" s="8"/>
      <c r="D11" s="8"/>
      <c r="E11" s="8"/>
      <c r="F11" s="8" t="s">
        <v>29</v>
      </c>
      <c r="G11" s="8" t="s">
        <v>30</v>
      </c>
      <c r="H11" s="9">
        <f>65962.21+4177.32</f>
        <v>70139.53</v>
      </c>
      <c r="I11" s="9">
        <v>118683.38</v>
      </c>
      <c r="J11" s="9">
        <v>0</v>
      </c>
      <c r="K11" s="9">
        <v>0</v>
      </c>
      <c r="L11" s="9">
        <v>0</v>
      </c>
      <c r="M11" s="9">
        <v>0</v>
      </c>
      <c r="N11" s="9">
        <v>1424.94</v>
      </c>
      <c r="O11" s="9">
        <v>0</v>
      </c>
      <c r="P11" s="9">
        <v>0</v>
      </c>
      <c r="Q11" s="9">
        <v>0</v>
      </c>
      <c r="R11" s="9">
        <v>190247.85</v>
      </c>
      <c r="S11" s="8" t="s">
        <v>31</v>
      </c>
    </row>
    <row r="12" s="1" customFormat="1" ht="15" customHeight="1" spans="1:19">
      <c r="A12" s="8"/>
      <c r="B12" s="10" t="s">
        <v>54</v>
      </c>
      <c r="C12" s="10"/>
      <c r="D12" s="10"/>
      <c r="E12" s="10"/>
      <c r="F12" s="10"/>
      <c r="G12" s="10"/>
      <c r="H12" s="9">
        <f>401388.04+49712.63</f>
        <v>451100.67</v>
      </c>
      <c r="I12" s="9">
        <v>991848.56</v>
      </c>
      <c r="J12" s="9">
        <v>0</v>
      </c>
      <c r="K12" s="9">
        <v>5344.45</v>
      </c>
      <c r="L12" s="9">
        <v>0</v>
      </c>
      <c r="M12" s="9">
        <v>0</v>
      </c>
      <c r="N12" s="9">
        <v>1643.9</v>
      </c>
      <c r="O12" s="9">
        <v>0</v>
      </c>
      <c r="P12" s="9">
        <v>0</v>
      </c>
      <c r="Q12" s="9">
        <v>0</v>
      </c>
      <c r="R12" s="9">
        <v>1449937.58</v>
      </c>
      <c r="S12" s="8" t="s">
        <v>4</v>
      </c>
    </row>
    <row r="13" s="1" customFormat="1" ht="15" customHeight="1" spans="1:19">
      <c r="A13" s="10" t="s">
        <v>55</v>
      </c>
      <c r="B13" s="10"/>
      <c r="C13" s="10"/>
      <c r="D13" s="10"/>
      <c r="E13" s="10"/>
      <c r="F13" s="10"/>
      <c r="G13" s="10"/>
      <c r="H13" s="9">
        <f t="shared" ref="H13:R13" si="0">SUM(H6:H11)</f>
        <v>451100.67</v>
      </c>
      <c r="I13" s="9">
        <f t="shared" si="0"/>
        <v>991848.56</v>
      </c>
      <c r="J13" s="9">
        <f t="shared" si="0"/>
        <v>0</v>
      </c>
      <c r="K13" s="9">
        <f t="shared" si="0"/>
        <v>5344.45</v>
      </c>
      <c r="L13" s="9">
        <f t="shared" si="0"/>
        <v>0</v>
      </c>
      <c r="M13" s="9">
        <f t="shared" si="0"/>
        <v>0</v>
      </c>
      <c r="N13" s="9">
        <f t="shared" si="0"/>
        <v>1643.9</v>
      </c>
      <c r="O13" s="9">
        <f t="shared" si="0"/>
        <v>0</v>
      </c>
      <c r="P13" s="9">
        <f t="shared" si="0"/>
        <v>0</v>
      </c>
      <c r="Q13" s="9">
        <f t="shared" si="0"/>
        <v>0</v>
      </c>
      <c r="R13" s="9">
        <f t="shared" si="0"/>
        <v>1449937.58</v>
      </c>
      <c r="S13" s="8" t="s">
        <v>4</v>
      </c>
    </row>
  </sheetData>
  <mergeCells count="36">
    <mergeCell ref="A1:S1"/>
    <mergeCell ref="B2:F2"/>
    <mergeCell ref="H2:K2"/>
    <mergeCell ref="M2:O2"/>
    <mergeCell ref="R2:S2"/>
    <mergeCell ref="H3:Q3"/>
    <mergeCell ref="B12:G12"/>
    <mergeCell ref="A13:G13"/>
    <mergeCell ref="A3:A5"/>
    <mergeCell ref="A6:A12"/>
    <mergeCell ref="B3:B5"/>
    <mergeCell ref="B7:B9"/>
    <mergeCell ref="B10:B11"/>
    <mergeCell ref="C3:C5"/>
    <mergeCell ref="C7:C9"/>
    <mergeCell ref="C10:C11"/>
    <mergeCell ref="D3:D5"/>
    <mergeCell ref="D7:D9"/>
    <mergeCell ref="D10:D11"/>
    <mergeCell ref="E3:E5"/>
    <mergeCell ref="E7:E9"/>
    <mergeCell ref="E10:E11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职工5月结算</vt:lpstr>
      <vt:lpstr>职工5月结算（扣款）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2023-06-27T01:51:13Z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