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职工6月结算" sheetId="8" r:id="rId1"/>
  </sheets>
  <calcPr calcId="144525"/>
</workbook>
</file>

<file path=xl/sharedStrings.xml><?xml version="1.0" encoding="utf-8"?>
<sst xmlns="http://schemas.openxmlformats.org/spreadsheetml/2006/main" count="128" uniqueCount="61">
  <si>
    <t>昆明市医疗保险定点医药机构费用结算、内审、拨付明细表</t>
  </si>
  <si>
    <t>经办机构：</t>
  </si>
  <si>
    <t>经开区</t>
  </si>
  <si>
    <t>拨款时间：2023年7月26日</t>
  </si>
  <si>
    <t/>
  </si>
  <si>
    <t>单位：元</t>
  </si>
  <si>
    <t>上级机构</t>
  </si>
  <si>
    <t>序号</t>
  </si>
  <si>
    <t>机构编码</t>
  </si>
  <si>
    <t>机构名称</t>
  </si>
  <si>
    <t>险种</t>
  </si>
  <si>
    <t>结算类别</t>
  </si>
  <si>
    <t>费款所属期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</si>
  <si>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</si>
  <si>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</si>
  <si>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</si>
  <si>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</si>
  <si>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</si>
  <si>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</si>
  <si>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</si>
  <si>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</si>
  <si>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</si>
  <si>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</si>
  <si>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</si>
  <si>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</si>
  <si>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</si>
  <si>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H53011400045</t>
  </si>
  <si>
    <t>昆明市呈贡区洛羊街道社区卫生服务中心</t>
  </si>
  <si>
    <t>职工</t>
  </si>
  <si>
    <t>住院</t>
  </si>
  <si>
    <t>202306</t>
  </si>
  <si>
    <t>月预结算</t>
  </si>
  <si>
    <t>门诊</t>
  </si>
  <si>
    <t>月结算</t>
  </si>
  <si>
    <t>H53011400046</t>
  </si>
  <si>
    <t>昆明经济技术开发区八公里社区卫生服务中心</t>
  </si>
  <si>
    <t>H53011400068</t>
  </si>
  <si>
    <t>官渡区阿拉街道社区卫生服务中心（昆明市官渡区中医骨科医院）</t>
  </si>
  <si>
    <t>H53011400071</t>
  </si>
  <si>
    <t>云南省荣誉军人康复医院</t>
  </si>
  <si>
    <t>H53011400195</t>
  </si>
  <si>
    <t>昆明市经开人民医院</t>
  </si>
  <si>
    <t>生育住院</t>
  </si>
  <si>
    <t>H53011400228</t>
  </si>
  <si>
    <t>昆明航天医院</t>
  </si>
  <si>
    <t>H53011400289</t>
  </si>
  <si>
    <t>昆明经济技术开发区大石坝社区卫生服务站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</si>
  <si>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</si>
  <si>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</si>
  <si>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</si>
  <si>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</si>
  <si>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</si>
  <si>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</si>
  <si>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H53015401681</t>
  </si>
  <si>
    <t>昆明市经开人民医院第一门诊部</t>
  </si>
  <si>
    <t>H53015402121</t>
  </si>
  <si>
    <t>昆明耀兴华瑞医院</t>
  </si>
  <si>
    <t>H53015402221</t>
  </si>
  <si>
    <t>经开仁兴诊所</t>
  </si>
  <si>
    <t>小计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</si>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</sst>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6"/>
      <color rgb="FF333333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9"/>
      <color rgb="FF33333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abSelected="1" workbookViewId="0">
      <selection activeCell="E18" sqref="E18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6" t="s">
        <v>3</v>
      </c>
      <c r="I2" s="6"/>
      <c r="J2" s="6"/>
      <c r="K2" s="6"/>
      <c r="L2" s="6"/>
      <c r="M2" s="4"/>
      <c r="N2" s="4"/>
      <c r="O2" s="4"/>
      <c r="P2" s="11" t="s">
        <v>4</v>
      </c>
      <c r="Q2" s="11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19" customHeight="1" spans="1:19">
      <c r="A6" s="8" t="s">
        <v>4</v>
      </c>
      <c r="B6" s="8">
        <v>1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9">
        <f>4742.98+39.1</f>
        <v>4782.08</v>
      </c>
      <c r="I6" s="9">
        <v>17605.68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22387.76</v>
      </c>
      <c r="S6" s="8" t="s">
        <v>31</v>
      </c>
    </row>
    <row r="7" s="1" customFormat="1" ht="15" customHeight="1" spans="1:19">
      <c r="A7" s="8"/>
      <c r="B7" s="8"/>
      <c r="C7" s="8"/>
      <c r="D7" s="8"/>
      <c r="E7" s="8"/>
      <c r="F7" s="8" t="s">
        <v>32</v>
      </c>
      <c r="G7" s="8" t="s">
        <v>30</v>
      </c>
      <c r="H7" s="9">
        <f>55148.8+5636.74</f>
        <v>60785.54</v>
      </c>
      <c r="I7" s="9">
        <v>19259.49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80045.03</v>
      </c>
      <c r="S7" s="8" t="s">
        <v>33</v>
      </c>
    </row>
    <row r="8" s="1" customFormat="1" ht="34" customHeight="1" spans="1:19">
      <c r="A8" s="8"/>
      <c r="B8" s="8">
        <v>3</v>
      </c>
      <c r="C8" s="8" t="s">
        <v>34</v>
      </c>
      <c r="D8" s="8" t="s">
        <v>35</v>
      </c>
      <c r="E8" s="8" t="s">
        <v>28</v>
      </c>
      <c r="F8" s="8" t="s">
        <v>32</v>
      </c>
      <c r="G8" s="8" t="s">
        <v>30</v>
      </c>
      <c r="H8" s="9">
        <f>7885.19+968.09</f>
        <v>8853.28</v>
      </c>
      <c r="I8" s="9">
        <v>4844.28</v>
      </c>
      <c r="J8" s="9">
        <v>0</v>
      </c>
      <c r="K8" s="9">
        <v>0</v>
      </c>
      <c r="L8" s="9">
        <v>0</v>
      </c>
      <c r="M8" s="9">
        <v>0</v>
      </c>
      <c r="N8" s="9">
        <v>1864.4</v>
      </c>
      <c r="O8" s="9">
        <v>0</v>
      </c>
      <c r="P8" s="9">
        <v>0</v>
      </c>
      <c r="Q8" s="9">
        <v>0</v>
      </c>
      <c r="R8" s="9">
        <v>15561.96</v>
      </c>
      <c r="S8" s="8" t="s">
        <v>33</v>
      </c>
    </row>
    <row r="9" s="1" customFormat="1" ht="45" customHeight="1" spans="1:19">
      <c r="A9" s="8"/>
      <c r="B9" s="8">
        <v>4</v>
      </c>
      <c r="C9" s="8" t="s">
        <v>36</v>
      </c>
      <c r="D9" s="8" t="s">
        <v>37</v>
      </c>
      <c r="E9" s="8" t="s">
        <v>28</v>
      </c>
      <c r="F9" s="8" t="s">
        <v>32</v>
      </c>
      <c r="G9" s="8" t="s">
        <v>30</v>
      </c>
      <c r="H9" s="9">
        <f>3958.05+1767.81</f>
        <v>5725.86</v>
      </c>
      <c r="I9" s="9">
        <v>2089.48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7815.34</v>
      </c>
      <c r="S9" s="8" t="s">
        <v>33</v>
      </c>
    </row>
    <row r="10" s="1" customFormat="1" ht="15" customHeight="1" spans="1:19">
      <c r="A10" s="8"/>
      <c r="B10" s="8">
        <v>5</v>
      </c>
      <c r="C10" s="8" t="s">
        <v>38</v>
      </c>
      <c r="D10" s="8" t="s">
        <v>39</v>
      </c>
      <c r="E10" s="8" t="s">
        <v>28</v>
      </c>
      <c r="F10" s="8" t="s">
        <v>29</v>
      </c>
      <c r="G10" s="8" t="s">
        <v>30</v>
      </c>
      <c r="H10" s="9">
        <f>688.57+0</f>
        <v>688.57</v>
      </c>
      <c r="I10" s="9">
        <v>3223.97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3912.54</v>
      </c>
      <c r="S10" s="8" t="s">
        <v>31</v>
      </c>
    </row>
    <row r="11" s="1" customFormat="1" ht="15" customHeight="1" spans="1:19">
      <c r="A11" s="8"/>
      <c r="B11" s="8"/>
      <c r="C11" s="8"/>
      <c r="D11" s="8"/>
      <c r="E11" s="8"/>
      <c r="F11" s="8" t="s">
        <v>32</v>
      </c>
      <c r="G11" s="8" t="s">
        <v>30</v>
      </c>
      <c r="H11" s="9">
        <f>2088.13+899.21</f>
        <v>2987.34</v>
      </c>
      <c r="I11" s="9">
        <v>3601.91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6589.25</v>
      </c>
      <c r="S11" s="8" t="s">
        <v>33</v>
      </c>
    </row>
    <row r="12" s="1" customFormat="1" ht="15" customHeight="1" spans="1:19">
      <c r="A12" s="8"/>
      <c r="B12" s="8">
        <v>7</v>
      </c>
      <c r="C12" s="8" t="s">
        <v>40</v>
      </c>
      <c r="D12" s="8" t="s">
        <v>41</v>
      </c>
      <c r="E12" s="8" t="s">
        <v>28</v>
      </c>
      <c r="F12" s="8" t="s">
        <v>29</v>
      </c>
      <c r="G12" s="8" t="s">
        <v>30</v>
      </c>
      <c r="H12" s="9">
        <f>75520.85+3899.54</f>
        <v>79420.39</v>
      </c>
      <c r="I12" s="9">
        <v>391897.63</v>
      </c>
      <c r="J12" s="9">
        <v>0</v>
      </c>
      <c r="K12" s="9">
        <v>3238.47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474556.49</v>
      </c>
      <c r="S12" s="8" t="s">
        <v>31</v>
      </c>
    </row>
    <row r="13" s="1" customFormat="1" ht="15" customHeight="1" spans="1:19">
      <c r="A13" s="8"/>
      <c r="B13" s="8"/>
      <c r="C13" s="8"/>
      <c r="D13" s="8"/>
      <c r="E13" s="8"/>
      <c r="F13" s="8" t="s">
        <v>42</v>
      </c>
      <c r="G13" s="8" t="s">
        <v>30</v>
      </c>
      <c r="H13" s="9">
        <f>10887.33+0</f>
        <v>10887.33</v>
      </c>
      <c r="I13" s="9">
        <v>19000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29887.33</v>
      </c>
      <c r="S13" s="8" t="s">
        <v>33</v>
      </c>
    </row>
    <row r="14" s="1" customFormat="1" ht="15" customHeight="1" spans="1:19">
      <c r="A14" s="8"/>
      <c r="B14" s="8"/>
      <c r="C14" s="8"/>
      <c r="D14" s="8"/>
      <c r="E14" s="8"/>
      <c r="F14" s="8" t="s">
        <v>32</v>
      </c>
      <c r="G14" s="8" t="s">
        <v>30</v>
      </c>
      <c r="H14" s="9">
        <f>243050.54+25158.49</f>
        <v>268209.03</v>
      </c>
      <c r="I14" s="9">
        <v>398309.22</v>
      </c>
      <c r="J14" s="9">
        <v>0</v>
      </c>
      <c r="K14" s="9">
        <v>16408.39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682926.64</v>
      </c>
      <c r="S14" s="8" t="s">
        <v>33</v>
      </c>
    </row>
    <row r="15" s="1" customFormat="1" ht="15" customHeight="1" spans="1:19">
      <c r="A15" s="8"/>
      <c r="B15" s="8">
        <v>10</v>
      </c>
      <c r="C15" s="8" t="s">
        <v>43</v>
      </c>
      <c r="D15" s="8" t="s">
        <v>44</v>
      </c>
      <c r="E15" s="8" t="s">
        <v>28</v>
      </c>
      <c r="F15" s="8" t="s">
        <v>29</v>
      </c>
      <c r="G15" s="8" t="s">
        <v>30</v>
      </c>
      <c r="H15" s="9">
        <f>28656.81+928.74</f>
        <v>29585.55</v>
      </c>
      <c r="I15" s="9">
        <v>161373.83</v>
      </c>
      <c r="J15" s="9">
        <v>0</v>
      </c>
      <c r="K15" s="9">
        <v>2547.56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193506.94</v>
      </c>
      <c r="S15" s="8" t="s">
        <v>31</v>
      </c>
    </row>
    <row r="16" s="1" customFormat="1" ht="15" customHeight="1" spans="1:19">
      <c r="A16" s="8"/>
      <c r="B16" s="8"/>
      <c r="C16" s="8"/>
      <c r="D16" s="8"/>
      <c r="E16" s="8"/>
      <c r="F16" s="8" t="s">
        <v>32</v>
      </c>
      <c r="G16" s="8" t="s">
        <v>30</v>
      </c>
      <c r="H16" s="9">
        <f>83879.29+5677.56</f>
        <v>89556.85</v>
      </c>
      <c r="I16" s="9">
        <v>142200.87</v>
      </c>
      <c r="J16" s="9">
        <v>0</v>
      </c>
      <c r="K16" s="9">
        <v>0</v>
      </c>
      <c r="L16" s="9">
        <v>0</v>
      </c>
      <c r="M16" s="9">
        <v>0</v>
      </c>
      <c r="N16" s="9">
        <v>551.6</v>
      </c>
      <c r="O16" s="9">
        <v>0</v>
      </c>
      <c r="P16" s="9">
        <v>0</v>
      </c>
      <c r="Q16" s="9">
        <v>0</v>
      </c>
      <c r="R16" s="9">
        <v>232309.32</v>
      </c>
      <c r="S16" s="8" t="s">
        <v>33</v>
      </c>
    </row>
    <row r="17" s="1" customFormat="1" ht="34" customHeight="1" spans="1:19">
      <c r="A17" s="8"/>
      <c r="B17" s="8">
        <v>12</v>
      </c>
      <c r="C17" s="8" t="s">
        <v>45</v>
      </c>
      <c r="D17" s="8" t="s">
        <v>46</v>
      </c>
      <c r="E17" s="8" t="s">
        <v>28</v>
      </c>
      <c r="F17" s="8" t="s">
        <v>32</v>
      </c>
      <c r="G17" s="8" t="s">
        <v>30</v>
      </c>
      <c r="H17" s="9">
        <f>1614.81+0</f>
        <v>1614.81</v>
      </c>
      <c r="I17" s="9">
        <v>332.26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1947.07</v>
      </c>
      <c r="S17" s="8" t="s">
        <v>33</v>
      </c>
    </row>
    <row r="18" s="1" customFormat="1" ht="34" customHeight="1" spans="1:19">
      <c r="A18" s="8"/>
      <c r="B18" s="8">
        <v>13</v>
      </c>
      <c r="C18" s="8" t="s">
        <v>47</v>
      </c>
      <c r="D18" s="8" t="s">
        <v>48</v>
      </c>
      <c r="E18" s="8" t="s">
        <v>28</v>
      </c>
      <c r="F18" s="8" t="s">
        <v>32</v>
      </c>
      <c r="G18" s="8" t="s">
        <v>30</v>
      </c>
      <c r="H18" s="9">
        <f>1771.56+298.7</f>
        <v>2070.26</v>
      </c>
      <c r="I18" s="9">
        <v>1501.17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3571.43</v>
      </c>
      <c r="S18" s="8" t="s">
        <v>33</v>
      </c>
    </row>
    <row r="19" s="1" customFormat="1" ht="34" customHeight="1" spans="1:19">
      <c r="A19" s="8"/>
      <c r="B19" s="8">
        <v>14</v>
      </c>
      <c r="C19" s="8" t="s">
        <v>49</v>
      </c>
      <c r="D19" s="8" t="s">
        <v>50</v>
      </c>
      <c r="E19" s="8" t="s">
        <v>28</v>
      </c>
      <c r="F19" s="8" t="s">
        <v>32</v>
      </c>
      <c r="G19" s="8" t="s">
        <v>30</v>
      </c>
      <c r="H19" s="9">
        <f>3218.02+2282.28</f>
        <v>5500.3</v>
      </c>
      <c r="I19" s="9">
        <v>1525.2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7025.5</v>
      </c>
      <c r="S19" s="8" t="s">
        <v>33</v>
      </c>
    </row>
    <row r="20" s="1" customFormat="1" ht="34" customHeight="1" spans="1:19">
      <c r="A20" s="8"/>
      <c r="B20" s="8">
        <v>15</v>
      </c>
      <c r="C20" s="8" t="s">
        <v>51</v>
      </c>
      <c r="D20" s="8" t="s">
        <v>52</v>
      </c>
      <c r="E20" s="8" t="s">
        <v>28</v>
      </c>
      <c r="F20" s="8" t="s">
        <v>32</v>
      </c>
      <c r="G20" s="8" t="s">
        <v>30</v>
      </c>
      <c r="H20" s="9">
        <f>5123.84+815.89</f>
        <v>5939.73</v>
      </c>
      <c r="I20" s="9">
        <v>3666.78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9606.51</v>
      </c>
      <c r="S20" s="8" t="s">
        <v>33</v>
      </c>
    </row>
    <row r="21" s="1" customFormat="1" ht="23" customHeight="1" spans="1:19">
      <c r="A21" s="8"/>
      <c r="B21" s="8">
        <v>16</v>
      </c>
      <c r="C21" s="8" t="s">
        <v>53</v>
      </c>
      <c r="D21" s="8" t="s">
        <v>54</v>
      </c>
      <c r="E21" s="8" t="s">
        <v>28</v>
      </c>
      <c r="F21" s="8" t="s">
        <v>32</v>
      </c>
      <c r="G21" s="8" t="s">
        <v>30</v>
      </c>
      <c r="H21" s="9">
        <f>5114.28+4779.94</f>
        <v>9894.22</v>
      </c>
      <c r="I21" s="9">
        <v>7965.39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17859.61</v>
      </c>
      <c r="S21" s="8" t="s">
        <v>33</v>
      </c>
    </row>
    <row r="22" s="1" customFormat="1" ht="15" customHeight="1" spans="1:19">
      <c r="A22" s="8"/>
      <c r="B22" s="8">
        <v>17</v>
      </c>
      <c r="C22" s="8" t="s">
        <v>55</v>
      </c>
      <c r="D22" s="8" t="s">
        <v>56</v>
      </c>
      <c r="E22" s="8" t="s">
        <v>28</v>
      </c>
      <c r="F22" s="8" t="s">
        <v>29</v>
      </c>
      <c r="G22" s="8" t="s">
        <v>30</v>
      </c>
      <c r="H22" s="9">
        <f>1334.65+0</f>
        <v>1334.65</v>
      </c>
      <c r="I22" s="9">
        <v>29070.9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30405.55</v>
      </c>
      <c r="S22" s="8" t="s">
        <v>31</v>
      </c>
    </row>
    <row r="23" s="1" customFormat="1" ht="15" customHeight="1" spans="1:19">
      <c r="A23" s="8"/>
      <c r="B23" s="8"/>
      <c r="C23" s="8"/>
      <c r="D23" s="8"/>
      <c r="E23" s="8"/>
      <c r="F23" s="8" t="s">
        <v>32</v>
      </c>
      <c r="G23" s="8" t="s">
        <v>30</v>
      </c>
      <c r="H23" s="9">
        <f>15566.81+1008.33</f>
        <v>16575.14</v>
      </c>
      <c r="I23" s="9">
        <v>15620.11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32195.25</v>
      </c>
      <c r="S23" s="8" t="s">
        <v>33</v>
      </c>
    </row>
    <row r="24" s="1" customFormat="1" ht="15" customHeight="1" spans="1:19">
      <c r="A24" s="8"/>
      <c r="B24" s="8">
        <v>19</v>
      </c>
      <c r="C24" s="8" t="s">
        <v>57</v>
      </c>
      <c r="D24" s="8" t="s">
        <v>58</v>
      </c>
      <c r="E24" s="8" t="s">
        <v>28</v>
      </c>
      <c r="F24" s="8" t="s">
        <v>32</v>
      </c>
      <c r="G24" s="8" t="s">
        <v>30</v>
      </c>
      <c r="H24" s="9">
        <f>3347.97+284.41</f>
        <v>3632.38</v>
      </c>
      <c r="I24" s="9">
        <v>3310.03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6942.41</v>
      </c>
      <c r="S24" s="8" t="s">
        <v>33</v>
      </c>
    </row>
    <row r="25" s="1" customFormat="1" ht="15" customHeight="1" spans="1:19">
      <c r="A25" s="8"/>
      <c r="B25" s="10" t="s">
        <v>59</v>
      </c>
      <c r="C25" s="10"/>
      <c r="D25" s="10"/>
      <c r="E25" s="10"/>
      <c r="F25" s="10"/>
      <c r="G25" s="10"/>
      <c r="H25" s="9">
        <f>553598.48+54444.83</f>
        <v>608043.31</v>
      </c>
      <c r="I25" s="9">
        <v>1226398.2</v>
      </c>
      <c r="J25" s="9">
        <v>0</v>
      </c>
      <c r="K25" s="9">
        <v>22194.42</v>
      </c>
      <c r="L25" s="9">
        <v>0</v>
      </c>
      <c r="M25" s="9">
        <v>0</v>
      </c>
      <c r="N25" s="9">
        <v>2416</v>
      </c>
      <c r="O25" s="9">
        <v>0</v>
      </c>
      <c r="P25" s="9">
        <v>0</v>
      </c>
      <c r="Q25" s="9">
        <v>0</v>
      </c>
      <c r="R25" s="9">
        <v>1859051.93</v>
      </c>
      <c r="S25" s="8" t="s">
        <v>4</v>
      </c>
    </row>
    <row r="26" s="1" customFormat="1" ht="15" customHeight="1" spans="1:19">
      <c r="A26" s="10" t="s">
        <v>60</v>
      </c>
      <c r="B26" s="10"/>
      <c r="C26" s="10"/>
      <c r="D26" s="10"/>
      <c r="E26" s="10"/>
      <c r="F26" s="10"/>
      <c r="G26" s="10"/>
      <c r="H26" s="9">
        <f t="shared" ref="H26:R26" si="0">SUM(H6:H24)</f>
        <v>608043.31</v>
      </c>
      <c r="I26" s="9">
        <f t="shared" si="0"/>
        <v>1226398.2</v>
      </c>
      <c r="J26" s="9">
        <f t="shared" si="0"/>
        <v>0</v>
      </c>
      <c r="K26" s="9">
        <f t="shared" si="0"/>
        <v>22194.42</v>
      </c>
      <c r="L26" s="9">
        <f t="shared" si="0"/>
        <v>0</v>
      </c>
      <c r="M26" s="9">
        <f t="shared" si="0"/>
        <v>0</v>
      </c>
      <c r="N26" s="9">
        <f t="shared" si="0"/>
        <v>2416</v>
      </c>
      <c r="O26" s="9">
        <f t="shared" si="0"/>
        <v>0</v>
      </c>
      <c r="P26" s="9">
        <f t="shared" si="0"/>
        <v>0</v>
      </c>
      <c r="Q26" s="9">
        <f t="shared" si="0"/>
        <v>0</v>
      </c>
      <c r="R26" s="9">
        <f t="shared" si="0"/>
        <v>1859051.93</v>
      </c>
      <c r="S26" s="8" t="s">
        <v>4</v>
      </c>
    </row>
  </sheetData>
  <mergeCells count="48">
    <mergeCell ref="A1:S1"/>
    <mergeCell ref="B2:F2"/>
    <mergeCell ref="H2:L2"/>
    <mergeCell ref="M2:O2"/>
    <mergeCell ref="R2:S2"/>
    <mergeCell ref="H3:Q3"/>
    <mergeCell ref="B25:G25"/>
    <mergeCell ref="A26:G26"/>
    <mergeCell ref="A3:A5"/>
    <mergeCell ref="A6:A25"/>
    <mergeCell ref="B3:B5"/>
    <mergeCell ref="B6:B7"/>
    <mergeCell ref="B10:B11"/>
    <mergeCell ref="B12:B14"/>
    <mergeCell ref="B15:B16"/>
    <mergeCell ref="B22:B23"/>
    <mergeCell ref="C3:C5"/>
    <mergeCell ref="C6:C7"/>
    <mergeCell ref="C10:C11"/>
    <mergeCell ref="C12:C14"/>
    <mergeCell ref="C15:C16"/>
    <mergeCell ref="C22:C23"/>
    <mergeCell ref="D3:D5"/>
    <mergeCell ref="D6:D7"/>
    <mergeCell ref="D10:D11"/>
    <mergeCell ref="D12:D14"/>
    <mergeCell ref="D15:D16"/>
    <mergeCell ref="D22:D23"/>
    <mergeCell ref="E3:E5"/>
    <mergeCell ref="E6:E7"/>
    <mergeCell ref="E10:E11"/>
    <mergeCell ref="E12:E14"/>
    <mergeCell ref="E15:E16"/>
    <mergeCell ref="E22:E23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职工6月结算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2023-07-31T03:36:12Z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0D0A27006F674B09BE1039F7D3595F0C</vt:lpwstr>
  </property>
</Properties>
</file>