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202307结算" sheetId="13" r:id="rId1"/>
    <sheet name="202304结算" sheetId="14" r:id="rId2"/>
    <sheet name="202306结算" sheetId="15" r:id="rId3"/>
    <sheet name="202307药店购药" sheetId="16" r:id="rId4"/>
  </sheets>
  <calcPr calcId="144525"/>
</workbook>
</file>

<file path=xl/sharedStrings.xml><?xml version="1.0" encoding="utf-8"?>
<sst xmlns="http://schemas.openxmlformats.org/spreadsheetml/2006/main" count="234" uniqueCount="59">
  <si>
    <t>昆明市医疗保险定点医药机构费用结算、内审、拨付明细表</t>
  </si>
  <si>
    <t>经办机构：</t>
  </si>
  <si>
    <t>经开区</t>
  </si>
  <si>
    <t>拨款时间：2023年8月23日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</si>
  <si>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</si>
  <si>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</si>
  <si>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</si>
  <si>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</si>
  <si>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</si>
  <si>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</si>
  <si>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</si>
  <si>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</si>
  <si>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</si>
  <si>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</si>
  <si>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</si>
  <si>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</si>
  <si>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</si>
  <si>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</si>
  <si>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</si>
  <si>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</si>
  <si>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</si>
  <si>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</si>
  <si>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</si>
  <si>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</si>
  <si>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</si>
  <si>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</si>
  <si>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</si>
  <si>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昆明市呈贡区洛羊街道社区卫生服务中心</t>
  </si>
  <si>
    <t>居民</t>
  </si>
  <si>
    <t>住院</t>
  </si>
  <si>
    <t>202307</t>
  </si>
  <si>
    <t>月预结算</t>
  </si>
  <si>
    <t>门诊</t>
  </si>
  <si>
    <t>月结算</t>
  </si>
  <si>
    <t>H53011400046</t>
  </si>
  <si>
    <t>昆明经济技术开发区八公里社区卫生服务中心</t>
  </si>
  <si>
    <t>H53011400068</t>
  </si>
  <si>
    <t>官渡区阿拉街道社区卫生服务中心（昆明市官渡区中医骨科医院）</t>
  </si>
  <si>
    <t>H53011400195</t>
  </si>
  <si>
    <t>昆明市经开人民医院</t>
  </si>
  <si>
    <t>H53011400228</t>
  </si>
  <si>
    <t>昆明航天医院</t>
  </si>
  <si>
    <t>H53011400289</t>
  </si>
  <si>
    <t>昆明经济技术开发区大石坝社区卫生服务站</t>
  </si>
  <si>
    <t>H53011400371</t>
  </si>
  <si>
    <t>昆明经济技术开发区昌宏社区新广丰社区卫生服务站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</si>
  <si>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</si>
  <si>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</si>
  <si>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</si>
  <si>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</si>
  <si>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H53015402121</t>
  </si>
  <si>
    <t>昆明耀兴华瑞医院</t>
  </si>
  <si>
    <t>小计</t>
  </si>
  <si>
    <t>合计</t>
  </si>
  <si>
    <t>202304</t>
  </si>
  <si>
    <t>202306</t>
  </si>
  <si>
    <t>P53011403216</t>
  </si>
  <si>
    <t>云南龙马药业有限公司龙马大药房鸿仁堂华飞连锁店</t>
  </si>
  <si>
    <t>药店购药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</si>
</sst>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33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b/>
      <sz val="16"/>
      <color rgb="FF333333"/>
      <name val="宋体"/>
      <charset val="134"/>
      <scheme val="major"/>
    </font>
    <font>
      <sz val="9"/>
      <color rgb="FF000000"/>
      <name val="宋体"/>
      <charset val="134"/>
      <scheme val="major"/>
    </font>
    <font>
      <b/>
      <sz val="9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9"/>
      <color rgb="FF333333"/>
      <name val="宋体"/>
      <charset val="134"/>
      <scheme val="major"/>
    </font>
    <font>
      <b/>
      <sz val="9"/>
      <color rgb="FF333333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D17" sqref="D17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11" t="s">
        <v>4</v>
      </c>
      <c r="N2" s="11"/>
      <c r="O2" s="11"/>
      <c r="P2" s="12" t="s">
        <v>4</v>
      </c>
      <c r="Q2" s="12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9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1908.4+0</f>
        <v>1908.4</v>
      </c>
      <c r="I6" s="9">
        <v>36295.65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238.35</v>
      </c>
      <c r="P6" s="9">
        <v>0</v>
      </c>
      <c r="Q6" s="9">
        <v>0</v>
      </c>
      <c r="R6" s="9">
        <v>38442.4</v>
      </c>
      <c r="S6" s="8" t="s">
        <v>31</v>
      </c>
    </row>
    <row r="7" s="1" customFormat="1" ht="15" customHeight="1" spans="1:19">
      <c r="A7" s="8"/>
      <c r="B7" s="8"/>
      <c r="C7" s="8"/>
      <c r="D7" s="8"/>
      <c r="E7" s="8"/>
      <c r="F7" s="8" t="s">
        <v>32</v>
      </c>
      <c r="G7" s="8" t="s">
        <v>30</v>
      </c>
      <c r="H7" s="9">
        <f>13895.22+0</f>
        <v>13895.22</v>
      </c>
      <c r="I7" s="9">
        <v>24467.79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38363.01</v>
      </c>
      <c r="S7" s="8" t="s">
        <v>33</v>
      </c>
    </row>
    <row r="8" s="1" customFormat="1" ht="34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32</v>
      </c>
      <c r="G8" s="8" t="s">
        <v>30</v>
      </c>
      <c r="H8" s="9">
        <f>0+0</f>
        <v>0</v>
      </c>
      <c r="I8" s="9">
        <v>20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20</v>
      </c>
      <c r="S8" s="8" t="s">
        <v>33</v>
      </c>
    </row>
    <row r="9" s="1" customFormat="1" ht="45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32</v>
      </c>
      <c r="G9" s="8" t="s">
        <v>30</v>
      </c>
      <c r="H9" s="9">
        <f>161.46+0</f>
        <v>161.46</v>
      </c>
      <c r="I9" s="9">
        <v>32966.25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33127.71</v>
      </c>
      <c r="S9" s="8" t="s">
        <v>33</v>
      </c>
    </row>
    <row r="10" s="1" customFormat="1" ht="15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29</v>
      </c>
      <c r="G10" s="8" t="s">
        <v>30</v>
      </c>
      <c r="H10" s="9">
        <f>4449.61+0</f>
        <v>4449.61</v>
      </c>
      <c r="I10" s="9">
        <v>224883.38</v>
      </c>
      <c r="J10" s="9">
        <v>0</v>
      </c>
      <c r="K10" s="9">
        <v>9876.85</v>
      </c>
      <c r="L10" s="9">
        <v>0</v>
      </c>
      <c r="M10" s="9">
        <v>0</v>
      </c>
      <c r="N10" s="9">
        <v>0</v>
      </c>
      <c r="O10" s="9">
        <v>11691.21</v>
      </c>
      <c r="P10" s="9">
        <v>0</v>
      </c>
      <c r="Q10" s="9">
        <v>0</v>
      </c>
      <c r="R10" s="9">
        <v>250901.05</v>
      </c>
      <c r="S10" s="8" t="s">
        <v>31</v>
      </c>
    </row>
    <row r="11" s="1" customFormat="1" ht="15" customHeight="1" spans="1:19">
      <c r="A11" s="8"/>
      <c r="B11" s="8"/>
      <c r="C11" s="8"/>
      <c r="D11" s="8"/>
      <c r="E11" s="8"/>
      <c r="F11" s="8" t="s">
        <v>32</v>
      </c>
      <c r="G11" s="8" t="s">
        <v>30</v>
      </c>
      <c r="H11" s="9">
        <f>21238.26+0</f>
        <v>21238.26</v>
      </c>
      <c r="I11" s="9">
        <v>97713.41</v>
      </c>
      <c r="J11" s="9">
        <v>0</v>
      </c>
      <c r="K11" s="9">
        <v>74926.86</v>
      </c>
      <c r="L11" s="9">
        <v>0</v>
      </c>
      <c r="M11" s="9">
        <v>0</v>
      </c>
      <c r="N11" s="9">
        <v>0</v>
      </c>
      <c r="O11" s="9">
        <v>2165.05</v>
      </c>
      <c r="P11" s="9">
        <v>0</v>
      </c>
      <c r="Q11" s="9">
        <v>0</v>
      </c>
      <c r="R11" s="9">
        <v>196043.58</v>
      </c>
      <c r="S11" s="8" t="s">
        <v>33</v>
      </c>
    </row>
    <row r="12" s="1" customFormat="1" ht="15" customHeight="1" spans="1:19">
      <c r="A12" s="8"/>
      <c r="B12" s="8">
        <v>7</v>
      </c>
      <c r="C12" s="8" t="s">
        <v>40</v>
      </c>
      <c r="D12" s="8" t="s">
        <v>41</v>
      </c>
      <c r="E12" s="8" t="s">
        <v>28</v>
      </c>
      <c r="F12" s="8" t="s">
        <v>29</v>
      </c>
      <c r="G12" s="8" t="s">
        <v>30</v>
      </c>
      <c r="H12" s="9">
        <f t="shared" ref="H12:H16" si="0">0+0</f>
        <v>0</v>
      </c>
      <c r="I12" s="9">
        <v>19589.98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19589.98</v>
      </c>
      <c r="S12" s="8" t="s">
        <v>31</v>
      </c>
    </row>
    <row r="13" s="1" customFormat="1" ht="15" customHeight="1" spans="1:19">
      <c r="A13" s="8"/>
      <c r="B13" s="8"/>
      <c r="C13" s="8"/>
      <c r="D13" s="8"/>
      <c r="E13" s="8"/>
      <c r="F13" s="8" t="s">
        <v>32</v>
      </c>
      <c r="G13" s="8" t="s">
        <v>30</v>
      </c>
      <c r="H13" s="9">
        <f>45.5+0</f>
        <v>45.5</v>
      </c>
      <c r="I13" s="9">
        <v>1506.98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303.34</v>
      </c>
      <c r="P13" s="9">
        <v>0</v>
      </c>
      <c r="Q13" s="9">
        <v>0</v>
      </c>
      <c r="R13" s="9">
        <v>1855.82</v>
      </c>
      <c r="S13" s="8" t="s">
        <v>33</v>
      </c>
    </row>
    <row r="14" s="1" customFormat="1" ht="34" customHeight="1" spans="1:19">
      <c r="A14" s="8"/>
      <c r="B14" s="8">
        <v>9</v>
      </c>
      <c r="C14" s="8" t="s">
        <v>42</v>
      </c>
      <c r="D14" s="8" t="s">
        <v>43</v>
      </c>
      <c r="E14" s="8" t="s">
        <v>28</v>
      </c>
      <c r="F14" s="8" t="s">
        <v>32</v>
      </c>
      <c r="G14" s="8" t="s">
        <v>30</v>
      </c>
      <c r="H14" s="9">
        <f t="shared" si="0"/>
        <v>0</v>
      </c>
      <c r="I14" s="9">
        <v>56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56</v>
      </c>
      <c r="S14" s="8" t="s">
        <v>33</v>
      </c>
    </row>
    <row r="15" s="1" customFormat="1" ht="34" customHeight="1" spans="1:19">
      <c r="A15" s="8"/>
      <c r="B15" s="8">
        <v>10</v>
      </c>
      <c r="C15" s="8" t="s">
        <v>44</v>
      </c>
      <c r="D15" s="8" t="s">
        <v>45</v>
      </c>
      <c r="E15" s="8" t="s">
        <v>28</v>
      </c>
      <c r="F15" s="8" t="s">
        <v>32</v>
      </c>
      <c r="G15" s="8" t="s">
        <v>30</v>
      </c>
      <c r="H15" s="9">
        <f t="shared" si="0"/>
        <v>0</v>
      </c>
      <c r="I15" s="9">
        <v>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</v>
      </c>
      <c r="S15" s="8" t="s">
        <v>33</v>
      </c>
    </row>
    <row r="16" s="1" customFormat="1" ht="34" customHeight="1" spans="1:19">
      <c r="A16" s="8"/>
      <c r="B16" s="8">
        <v>11</v>
      </c>
      <c r="C16" s="8" t="s">
        <v>46</v>
      </c>
      <c r="D16" s="8" t="s">
        <v>47</v>
      </c>
      <c r="E16" s="8" t="s">
        <v>28</v>
      </c>
      <c r="F16" s="8" t="s">
        <v>32</v>
      </c>
      <c r="G16" s="8" t="s">
        <v>30</v>
      </c>
      <c r="H16" s="9">
        <f t="shared" si="0"/>
        <v>0</v>
      </c>
      <c r="I16" s="9">
        <v>758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758</v>
      </c>
      <c r="S16" s="8" t="s">
        <v>33</v>
      </c>
    </row>
    <row r="17" s="1" customFormat="1" ht="23" customHeight="1" spans="1:19">
      <c r="A17" s="8"/>
      <c r="B17" s="8">
        <v>12</v>
      </c>
      <c r="C17" s="8" t="s">
        <v>48</v>
      </c>
      <c r="D17" s="8" t="s">
        <v>49</v>
      </c>
      <c r="E17" s="8" t="s">
        <v>28</v>
      </c>
      <c r="F17" s="8" t="s">
        <v>32</v>
      </c>
      <c r="G17" s="8" t="s">
        <v>30</v>
      </c>
      <c r="H17" s="9">
        <f>141.94+0</f>
        <v>141.94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141.94</v>
      </c>
      <c r="S17" s="8" t="s">
        <v>33</v>
      </c>
    </row>
    <row r="18" s="1" customFormat="1" ht="15" customHeight="1" spans="1:19">
      <c r="A18" s="8"/>
      <c r="B18" s="8">
        <v>13</v>
      </c>
      <c r="C18" s="8" t="s">
        <v>50</v>
      </c>
      <c r="D18" s="8" t="s">
        <v>51</v>
      </c>
      <c r="E18" s="8" t="s">
        <v>28</v>
      </c>
      <c r="F18" s="8" t="s">
        <v>29</v>
      </c>
      <c r="G18" s="8" t="s">
        <v>30</v>
      </c>
      <c r="H18" s="9">
        <f>0+0</f>
        <v>0</v>
      </c>
      <c r="I18" s="9">
        <v>18032.07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813.65</v>
      </c>
      <c r="P18" s="9">
        <v>0</v>
      </c>
      <c r="Q18" s="9">
        <v>0</v>
      </c>
      <c r="R18" s="9">
        <v>18845.72</v>
      </c>
      <c r="S18" s="8" t="s">
        <v>31</v>
      </c>
    </row>
    <row r="19" s="1" customFormat="1" ht="15" customHeight="1" spans="1:19">
      <c r="A19" s="8"/>
      <c r="B19" s="8"/>
      <c r="C19" s="8"/>
      <c r="D19" s="8"/>
      <c r="E19" s="8"/>
      <c r="F19" s="8" t="s">
        <v>32</v>
      </c>
      <c r="G19" s="8" t="s">
        <v>30</v>
      </c>
      <c r="H19" s="9">
        <f>308.77+0</f>
        <v>308.77</v>
      </c>
      <c r="I19" s="9">
        <v>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310.77</v>
      </c>
      <c r="S19" s="8" t="s">
        <v>33</v>
      </c>
    </row>
    <row r="20" s="1" customFormat="1" ht="15" customHeight="1" spans="1:19">
      <c r="A20" s="8"/>
      <c r="B20" s="10" t="s">
        <v>52</v>
      </c>
      <c r="C20" s="10"/>
      <c r="D20" s="10"/>
      <c r="E20" s="10"/>
      <c r="F20" s="10"/>
      <c r="G20" s="10"/>
      <c r="H20" s="9">
        <f>42149.1599999999+0</f>
        <v>42149.1599999999</v>
      </c>
      <c r="I20" s="9">
        <v>456293.51</v>
      </c>
      <c r="J20" s="9">
        <v>0</v>
      </c>
      <c r="K20" s="9">
        <v>84803.71</v>
      </c>
      <c r="L20" s="9">
        <v>0</v>
      </c>
      <c r="M20" s="9">
        <v>0</v>
      </c>
      <c r="N20" s="9">
        <v>0</v>
      </c>
      <c r="O20" s="9">
        <v>15211.6</v>
      </c>
      <c r="P20" s="9">
        <v>0</v>
      </c>
      <c r="Q20" s="9">
        <v>0</v>
      </c>
      <c r="R20" s="9">
        <v>598457.98</v>
      </c>
      <c r="S20" s="8" t="s">
        <v>4</v>
      </c>
    </row>
    <row r="21" s="1" customFormat="1" ht="15" customHeight="1" spans="1:19">
      <c r="A21" s="10" t="s">
        <v>53</v>
      </c>
      <c r="B21" s="10"/>
      <c r="C21" s="10"/>
      <c r="D21" s="10"/>
      <c r="E21" s="10"/>
      <c r="F21" s="10"/>
      <c r="G21" s="10"/>
      <c r="H21" s="9">
        <f t="shared" ref="H21:R21" si="1">SUM(H6:H19)</f>
        <v>42149.16</v>
      </c>
      <c r="I21" s="9">
        <f t="shared" si="1"/>
        <v>456293.51</v>
      </c>
      <c r="J21" s="9">
        <f t="shared" si="1"/>
        <v>0</v>
      </c>
      <c r="K21" s="9">
        <f t="shared" si="1"/>
        <v>84803.71</v>
      </c>
      <c r="L21" s="9">
        <f t="shared" si="1"/>
        <v>0</v>
      </c>
      <c r="M21" s="9">
        <f t="shared" si="1"/>
        <v>0</v>
      </c>
      <c r="N21" s="9">
        <f t="shared" si="1"/>
        <v>0</v>
      </c>
      <c r="O21" s="9">
        <f t="shared" si="1"/>
        <v>15211.6</v>
      </c>
      <c r="P21" s="9">
        <f t="shared" si="1"/>
        <v>0</v>
      </c>
      <c r="Q21" s="9">
        <f t="shared" si="1"/>
        <v>0</v>
      </c>
      <c r="R21" s="9">
        <f t="shared" si="1"/>
        <v>598457.98</v>
      </c>
      <c r="S21" s="8" t="s">
        <v>4</v>
      </c>
    </row>
  </sheetData>
  <mergeCells count="44">
    <mergeCell ref="A1:S1"/>
    <mergeCell ref="B2:F2"/>
    <mergeCell ref="H2:K2"/>
    <mergeCell ref="M2:O2"/>
    <mergeCell ref="R2:S2"/>
    <mergeCell ref="H3:Q3"/>
    <mergeCell ref="B20:G20"/>
    <mergeCell ref="A21:G21"/>
    <mergeCell ref="A3:A5"/>
    <mergeCell ref="A6:A20"/>
    <mergeCell ref="B3:B5"/>
    <mergeCell ref="B6:B7"/>
    <mergeCell ref="B10:B11"/>
    <mergeCell ref="B12:B13"/>
    <mergeCell ref="B18:B19"/>
    <mergeCell ref="C3:C5"/>
    <mergeCell ref="C6:C7"/>
    <mergeCell ref="C10:C11"/>
    <mergeCell ref="C12:C13"/>
    <mergeCell ref="C18:C19"/>
    <mergeCell ref="D3:D5"/>
    <mergeCell ref="D6:D7"/>
    <mergeCell ref="D10:D11"/>
    <mergeCell ref="D12:D13"/>
    <mergeCell ref="D18:D19"/>
    <mergeCell ref="E3:E5"/>
    <mergeCell ref="E6:E7"/>
    <mergeCell ref="E10:E11"/>
    <mergeCell ref="E12:E13"/>
    <mergeCell ref="E18:E19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G22" sqref="G22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" customFormat="1" ht="15" customHeight="1" spans="1:19">
      <c r="A2" s="15" t="s">
        <v>1</v>
      </c>
      <c r="B2" s="16" t="s">
        <v>2</v>
      </c>
      <c r="C2" s="16"/>
      <c r="D2" s="16"/>
      <c r="E2" s="16"/>
      <c r="F2" s="16"/>
      <c r="G2" s="17"/>
      <c r="H2" s="18" t="s">
        <v>3</v>
      </c>
      <c r="I2" s="18"/>
      <c r="J2" s="18"/>
      <c r="K2" s="18"/>
      <c r="L2" s="15"/>
      <c r="M2" s="23" t="s">
        <v>4</v>
      </c>
      <c r="N2" s="23"/>
      <c r="O2" s="23"/>
      <c r="P2" s="24" t="s">
        <v>4</v>
      </c>
      <c r="Q2" s="24" t="s">
        <v>4</v>
      </c>
      <c r="R2" s="17" t="s">
        <v>5</v>
      </c>
      <c r="S2" s="17"/>
    </row>
    <row r="3" s="1" customFormat="1" ht="15" customHeight="1" spans="1:19">
      <c r="A3" s="19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/>
      <c r="J3" s="19"/>
      <c r="K3" s="19"/>
      <c r="L3" s="19"/>
      <c r="M3" s="19"/>
      <c r="N3" s="19"/>
      <c r="O3" s="19"/>
      <c r="P3" s="19"/>
      <c r="Q3" s="19"/>
      <c r="R3" s="19" t="s">
        <v>14</v>
      </c>
      <c r="S3" s="19" t="s">
        <v>15</v>
      </c>
    </row>
    <row r="4" s="1" customFormat="1" ht="15" customHeight="1" spans="1:19">
      <c r="A4" s="19"/>
      <c r="B4" s="19"/>
      <c r="C4" s="19"/>
      <c r="D4" s="19"/>
      <c r="E4" s="19"/>
      <c r="F4" s="19"/>
      <c r="G4" s="19"/>
      <c r="H4" s="19" t="s">
        <v>16</v>
      </c>
      <c r="I4" s="19" t="s">
        <v>17</v>
      </c>
      <c r="J4" s="19" t="s">
        <v>18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  <c r="Q4" s="19" t="s">
        <v>25</v>
      </c>
      <c r="R4" s="19"/>
      <c r="S4" s="19"/>
    </row>
    <row r="5" s="1" customFormat="1" ht="15" customHeight="1" spans="1:19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="1" customFormat="1" ht="34" customHeight="1" spans="1:19">
      <c r="A6" s="20" t="s">
        <v>4</v>
      </c>
      <c r="B6" s="20">
        <v>1</v>
      </c>
      <c r="C6" s="20" t="s">
        <v>42</v>
      </c>
      <c r="D6" s="20" t="s">
        <v>43</v>
      </c>
      <c r="E6" s="20" t="s">
        <v>28</v>
      </c>
      <c r="F6" s="20" t="s">
        <v>32</v>
      </c>
      <c r="G6" s="20" t="s">
        <v>54</v>
      </c>
      <c r="H6" s="21">
        <f t="shared" ref="H6:H8" si="0">0+0</f>
        <v>0</v>
      </c>
      <c r="I6" s="21">
        <v>56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56</v>
      </c>
      <c r="S6" s="20" t="s">
        <v>33</v>
      </c>
    </row>
    <row r="7" s="1" customFormat="1" ht="34" customHeight="1" spans="1:19">
      <c r="A7" s="20"/>
      <c r="B7" s="20">
        <v>2</v>
      </c>
      <c r="C7" s="20" t="s">
        <v>44</v>
      </c>
      <c r="D7" s="20" t="s">
        <v>45</v>
      </c>
      <c r="E7" s="20" t="s">
        <v>28</v>
      </c>
      <c r="F7" s="20" t="s">
        <v>32</v>
      </c>
      <c r="G7" s="20" t="s">
        <v>54</v>
      </c>
      <c r="H7" s="21">
        <f t="shared" si="0"/>
        <v>0</v>
      </c>
      <c r="I7" s="21">
        <v>2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2</v>
      </c>
      <c r="S7" s="20" t="s">
        <v>33</v>
      </c>
    </row>
    <row r="8" s="1" customFormat="1" ht="15" customHeight="1" spans="1:19">
      <c r="A8" s="20"/>
      <c r="B8" s="22" t="s">
        <v>52</v>
      </c>
      <c r="C8" s="22"/>
      <c r="D8" s="22"/>
      <c r="E8" s="22"/>
      <c r="F8" s="22"/>
      <c r="G8" s="22"/>
      <c r="H8" s="21">
        <f t="shared" si="0"/>
        <v>0</v>
      </c>
      <c r="I8" s="21">
        <v>58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58</v>
      </c>
      <c r="S8" s="20" t="s">
        <v>4</v>
      </c>
    </row>
    <row r="9" s="1" customFormat="1" ht="15" customHeight="1" spans="1:19">
      <c r="A9" s="22" t="s">
        <v>53</v>
      </c>
      <c r="B9" s="22"/>
      <c r="C9" s="22"/>
      <c r="D9" s="22"/>
      <c r="E9" s="22"/>
      <c r="F9" s="22"/>
      <c r="G9" s="22"/>
      <c r="H9" s="21">
        <f t="shared" ref="H9:R9" si="1">SUM(H6:H7)</f>
        <v>0</v>
      </c>
      <c r="I9" s="21">
        <f t="shared" si="1"/>
        <v>58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1">
        <f t="shared" si="1"/>
        <v>0</v>
      </c>
      <c r="O9" s="21">
        <f t="shared" si="1"/>
        <v>0</v>
      </c>
      <c r="P9" s="21">
        <f t="shared" si="1"/>
        <v>0</v>
      </c>
      <c r="Q9" s="21">
        <f t="shared" si="1"/>
        <v>0</v>
      </c>
      <c r="R9" s="21">
        <f t="shared" si="1"/>
        <v>58</v>
      </c>
      <c r="S9" s="20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8:G8"/>
    <mergeCell ref="A9:G9"/>
    <mergeCell ref="A3:A5"/>
    <mergeCell ref="A6:A8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H19" sqref="H19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13"/>
      <c r="I2" s="6" t="s">
        <v>3</v>
      </c>
      <c r="J2" s="6"/>
      <c r="K2" s="6"/>
      <c r="L2" s="3"/>
      <c r="M2" s="11" t="s">
        <v>4</v>
      </c>
      <c r="N2" s="11"/>
      <c r="O2" s="11"/>
      <c r="P2" s="12" t="s">
        <v>4</v>
      </c>
      <c r="Q2" s="12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34" customHeight="1" spans="1:19">
      <c r="A6" s="8" t="s">
        <v>4</v>
      </c>
      <c r="B6" s="8">
        <v>1</v>
      </c>
      <c r="C6" s="8" t="s">
        <v>42</v>
      </c>
      <c r="D6" s="8" t="s">
        <v>43</v>
      </c>
      <c r="E6" s="8" t="s">
        <v>28</v>
      </c>
      <c r="F6" s="8" t="s">
        <v>32</v>
      </c>
      <c r="G6" s="8" t="s">
        <v>55</v>
      </c>
      <c r="H6" s="9">
        <f t="shared" ref="H6:H8" si="0">0+0</f>
        <v>0</v>
      </c>
      <c r="I6" s="9">
        <v>56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56</v>
      </c>
      <c r="S6" s="8" t="s">
        <v>33</v>
      </c>
    </row>
    <row r="7" s="1" customFormat="1" ht="34" customHeight="1" spans="1:19">
      <c r="A7" s="8"/>
      <c r="B7" s="8">
        <v>2</v>
      </c>
      <c r="C7" s="8" t="s">
        <v>44</v>
      </c>
      <c r="D7" s="8" t="s">
        <v>45</v>
      </c>
      <c r="E7" s="8" t="s">
        <v>28</v>
      </c>
      <c r="F7" s="8" t="s">
        <v>32</v>
      </c>
      <c r="G7" s="8" t="s">
        <v>55</v>
      </c>
      <c r="H7" s="9">
        <f t="shared" si="0"/>
        <v>0</v>
      </c>
      <c r="I7" s="9">
        <v>4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4</v>
      </c>
      <c r="S7" s="8" t="s">
        <v>33</v>
      </c>
    </row>
    <row r="8" s="1" customFormat="1" ht="15" customHeight="1" spans="1:19">
      <c r="A8" s="8"/>
      <c r="B8" s="10" t="s">
        <v>52</v>
      </c>
      <c r="C8" s="10"/>
      <c r="D8" s="10"/>
      <c r="E8" s="10"/>
      <c r="F8" s="10"/>
      <c r="G8" s="10"/>
      <c r="H8" s="9">
        <f t="shared" si="0"/>
        <v>0</v>
      </c>
      <c r="I8" s="9">
        <v>60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60</v>
      </c>
      <c r="S8" s="8" t="s">
        <v>4</v>
      </c>
    </row>
    <row r="9" s="1" customFormat="1" ht="15" customHeight="1" spans="1:19">
      <c r="A9" s="10" t="s">
        <v>53</v>
      </c>
      <c r="B9" s="10"/>
      <c r="C9" s="10"/>
      <c r="D9" s="10"/>
      <c r="E9" s="10"/>
      <c r="F9" s="10"/>
      <c r="G9" s="10"/>
      <c r="H9" s="9">
        <f t="shared" ref="H9:R9" si="1">SUM(H6:H7)</f>
        <v>0</v>
      </c>
      <c r="I9" s="9">
        <f t="shared" si="1"/>
        <v>60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60</v>
      </c>
      <c r="S9" s="8" t="s">
        <v>4</v>
      </c>
    </row>
  </sheetData>
  <mergeCells count="28">
    <mergeCell ref="A1:S1"/>
    <mergeCell ref="B2:F2"/>
    <mergeCell ref="I2:K2"/>
    <mergeCell ref="M2:O2"/>
    <mergeCell ref="R2:S2"/>
    <mergeCell ref="H3:Q3"/>
    <mergeCell ref="B8:G8"/>
    <mergeCell ref="A9:G9"/>
    <mergeCell ref="A3:A5"/>
    <mergeCell ref="A6:A8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K15" sqref="K15"/>
    </sheetView>
  </sheetViews>
  <sheetFormatPr defaultColWidth="9" defaultRowHeight="13.5" outlineLevelRow="7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11" t="s">
        <v>4</v>
      </c>
      <c r="N2" s="11"/>
      <c r="O2" s="11"/>
      <c r="P2" s="12" t="s">
        <v>4</v>
      </c>
      <c r="Q2" s="12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34" customHeight="1" spans="1:19">
      <c r="A6" s="8" t="s">
        <v>4</v>
      </c>
      <c r="B6" s="8">
        <v>1</v>
      </c>
      <c r="C6" s="8" t="s">
        <v>56</v>
      </c>
      <c r="D6" s="8" t="s">
        <v>57</v>
      </c>
      <c r="E6" s="8" t="s">
        <v>28</v>
      </c>
      <c r="F6" s="8" t="s">
        <v>58</v>
      </c>
      <c r="G6" s="8" t="s">
        <v>30</v>
      </c>
      <c r="H6" s="9">
        <f>41.6+0</f>
        <v>41.6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41.6</v>
      </c>
      <c r="S6" s="8" t="s">
        <v>33</v>
      </c>
    </row>
    <row r="7" s="1" customFormat="1" ht="15" customHeight="1" spans="1:19">
      <c r="A7" s="8"/>
      <c r="B7" s="10" t="s">
        <v>52</v>
      </c>
      <c r="C7" s="10"/>
      <c r="D7" s="10"/>
      <c r="E7" s="10"/>
      <c r="F7" s="10"/>
      <c r="G7" s="10"/>
      <c r="H7" s="9">
        <f>41.6+0</f>
        <v>41.6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41.6</v>
      </c>
      <c r="S7" s="8" t="s">
        <v>4</v>
      </c>
    </row>
    <row r="8" s="1" customFormat="1" ht="15" customHeight="1" spans="1:19">
      <c r="A8" s="10" t="s">
        <v>53</v>
      </c>
      <c r="B8" s="10"/>
      <c r="C8" s="10"/>
      <c r="D8" s="10"/>
      <c r="E8" s="10"/>
      <c r="F8" s="10"/>
      <c r="G8" s="10"/>
      <c r="H8" s="9">
        <f t="shared" ref="H8:R8" si="0">SUM(H6)</f>
        <v>41.6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41.6</v>
      </c>
      <c r="S8" s="8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7:G7"/>
    <mergeCell ref="A8:G8"/>
    <mergeCell ref="A3:A5"/>
    <mergeCell ref="A6:A7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202307结算</vt:lpstr>
      <vt:lpstr>202304结算</vt:lpstr>
      <vt:lpstr>202306结算</vt:lpstr>
      <vt:lpstr>202307药店购药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2023-08-29T01:52:44Z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