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职工7月结算" sheetId="8" r:id="rId1"/>
  </sheets>
  <calcPr calcId="144525"/>
</workbook>
</file>

<file path=xl/sharedStrings.xml><?xml version="1.0" encoding="utf-8"?>
<sst xmlns="http://schemas.openxmlformats.org/spreadsheetml/2006/main" count="126" uniqueCount="61">
  <si>
    <t>昆明市医疗保险定点医药机构费用结算、内审、拨付明细表</t>
  </si>
  <si>
    <t>经办机构：</t>
  </si>
  <si>
    <t>经开区</t>
  </si>
  <si>
    <t>拨款时间：2023年8月23日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</si>
  <si>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</si>
  <si>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</si>
  <si>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</si>
  <si>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</si>
  <si>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</si>
  <si>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</si>
  <si>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</si>
  <si>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</si>
  <si>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</si>
  <si>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</si>
  <si>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</si>
  <si>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</si>
  <si>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</si>
  <si>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</si>
  <si>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</si>
  <si>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</si>
  <si>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</si>
  <si>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</si>
  <si>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</si>
  <si>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</si>
  <si>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</si>
  <si>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</si>
  <si>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</si>
  <si>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昆明市呈贡区洛羊街道社区卫生服务中心</t>
  </si>
  <si>
    <t>职工</t>
  </si>
  <si>
    <t>住院</t>
  </si>
  <si>
    <t>202307</t>
  </si>
  <si>
    <t>月预结算</t>
  </si>
  <si>
    <t>门诊</t>
  </si>
  <si>
    <t>月结算</t>
  </si>
  <si>
    <t>H53011400046</t>
  </si>
  <si>
    <t>昆明经济技术开发区八公里社区卫生服务中心</t>
  </si>
  <si>
    <t>H53011400068</t>
  </si>
  <si>
    <t>官渡区阿拉街道社区卫生服务中心（昆明市官渡区中医骨科医院）</t>
  </si>
  <si>
    <t>H53011400071</t>
  </si>
  <si>
    <t>云南省荣誉军人康复医院</t>
  </si>
  <si>
    <t>H53011400195</t>
  </si>
  <si>
    <t>昆明市经开人民医院</t>
  </si>
  <si>
    <t>生育住院</t>
  </si>
  <si>
    <t>H53011400228</t>
  </si>
  <si>
    <t>昆明航天医院</t>
  </si>
  <si>
    <t>H53011400289</t>
  </si>
  <si>
    <t>昆明经济技术开发区大石坝社区卫生服务站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</si>
  <si>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</si>
  <si>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</si>
  <si>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</si>
  <si>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</si>
  <si>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</si>
  <si>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</si>
  <si>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</si>
  <si>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</si>
  <si>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H53015402121</t>
  </si>
  <si>
    <t>昆明耀兴华瑞医院</t>
  </si>
  <si>
    <t>H53015402221</t>
  </si>
  <si>
    <t>经开仁兴诊所</t>
  </si>
  <si>
    <t>小计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</si>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</sst>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7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  <scheme val="major"/>
    </font>
    <font>
      <sz val="9"/>
      <color rgb="FF000000"/>
      <name val="宋体"/>
      <charset val="134"/>
      <scheme val="major"/>
    </font>
    <font>
      <b/>
      <sz val="9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9"/>
      <color rgb="FF333333"/>
      <name val="宋体"/>
      <charset val="134"/>
      <scheme val="major"/>
    </font>
    <font>
      <b/>
      <sz val="9"/>
      <color rgb="FF333333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J9" sqref="J9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11" t="s">
        <v>4</v>
      </c>
      <c r="N2" s="11"/>
      <c r="O2" s="11"/>
      <c r="P2" s="12" t="s">
        <v>4</v>
      </c>
      <c r="Q2" s="12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19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2419.81+0</f>
        <v>2419.81</v>
      </c>
      <c r="I6" s="9">
        <v>6874.75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9294.56</v>
      </c>
      <c r="S6" s="8" t="s">
        <v>31</v>
      </c>
    </row>
    <row r="7" s="1" customFormat="1" ht="15" customHeight="1" spans="1:19">
      <c r="A7" s="8"/>
      <c r="B7" s="8"/>
      <c r="C7" s="8"/>
      <c r="D7" s="8"/>
      <c r="E7" s="8"/>
      <c r="F7" s="8" t="s">
        <v>32</v>
      </c>
      <c r="G7" s="8" t="s">
        <v>30</v>
      </c>
      <c r="H7" s="9">
        <f>47744.82+3849.49</f>
        <v>51594.31</v>
      </c>
      <c r="I7" s="9">
        <v>17194.64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68788.95</v>
      </c>
      <c r="S7" s="8" t="s">
        <v>33</v>
      </c>
    </row>
    <row r="8" s="1" customFormat="1" ht="34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32</v>
      </c>
      <c r="G8" s="8" t="s">
        <v>30</v>
      </c>
      <c r="H8" s="9">
        <f>7696.57+908.86</f>
        <v>8605.43</v>
      </c>
      <c r="I8" s="9">
        <v>6099.77</v>
      </c>
      <c r="J8" s="9">
        <v>0</v>
      </c>
      <c r="K8" s="9">
        <v>0</v>
      </c>
      <c r="L8" s="9">
        <v>0</v>
      </c>
      <c r="M8" s="9">
        <v>0</v>
      </c>
      <c r="N8" s="9">
        <v>813.91</v>
      </c>
      <c r="O8" s="9">
        <v>0</v>
      </c>
      <c r="P8" s="9">
        <v>0</v>
      </c>
      <c r="Q8" s="9">
        <v>0</v>
      </c>
      <c r="R8" s="9">
        <v>15519.11</v>
      </c>
      <c r="S8" s="8" t="s">
        <v>33</v>
      </c>
    </row>
    <row r="9" s="1" customFormat="1" ht="45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32</v>
      </c>
      <c r="G9" s="8" t="s">
        <v>30</v>
      </c>
      <c r="H9" s="9">
        <f>4013.95+1801.57</f>
        <v>5815.52</v>
      </c>
      <c r="I9" s="9">
        <v>2604.51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8420.03</v>
      </c>
      <c r="S9" s="8" t="s">
        <v>33</v>
      </c>
    </row>
    <row r="10" s="1" customFormat="1" ht="23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32</v>
      </c>
      <c r="G10" s="8" t="s">
        <v>30</v>
      </c>
      <c r="H10" s="9">
        <f>2574.29+549.4</f>
        <v>3123.69</v>
      </c>
      <c r="I10" s="9">
        <v>2982.56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6106.25</v>
      </c>
      <c r="S10" s="8" t="s">
        <v>33</v>
      </c>
    </row>
    <row r="11" s="1" customFormat="1" ht="15" customHeight="1" spans="1:19">
      <c r="A11" s="8"/>
      <c r="B11" s="8">
        <v>6</v>
      </c>
      <c r="C11" s="8" t="s">
        <v>40</v>
      </c>
      <c r="D11" s="8" t="s">
        <v>41</v>
      </c>
      <c r="E11" s="8" t="s">
        <v>28</v>
      </c>
      <c r="F11" s="8" t="s">
        <v>29</v>
      </c>
      <c r="G11" s="8" t="s">
        <v>30</v>
      </c>
      <c r="H11" s="9">
        <f>60949.38+2756.74</f>
        <v>63706.12</v>
      </c>
      <c r="I11" s="9">
        <v>355569.9</v>
      </c>
      <c r="J11" s="9">
        <v>0</v>
      </c>
      <c r="K11" s="9">
        <v>7558.06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426834.08</v>
      </c>
      <c r="S11" s="8" t="s">
        <v>31</v>
      </c>
    </row>
    <row r="12" s="1" customFormat="1" ht="15" customHeight="1" spans="1:19">
      <c r="A12" s="8"/>
      <c r="B12" s="8"/>
      <c r="C12" s="8"/>
      <c r="D12" s="8"/>
      <c r="E12" s="8"/>
      <c r="F12" s="8" t="s">
        <v>42</v>
      </c>
      <c r="G12" s="8" t="s">
        <v>30</v>
      </c>
      <c r="H12" s="9">
        <f>6597.25+0</f>
        <v>6597.25</v>
      </c>
      <c r="I12" s="9">
        <v>26500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33097.25</v>
      </c>
      <c r="S12" s="8" t="s">
        <v>33</v>
      </c>
    </row>
    <row r="13" s="1" customFormat="1" ht="15" customHeight="1" spans="1:19">
      <c r="A13" s="8"/>
      <c r="B13" s="8"/>
      <c r="C13" s="8"/>
      <c r="D13" s="8"/>
      <c r="E13" s="8"/>
      <c r="F13" s="8" t="s">
        <v>32</v>
      </c>
      <c r="G13" s="8" t="s">
        <v>30</v>
      </c>
      <c r="H13" s="9">
        <f>255813.29+31215.16</f>
        <v>287028.45</v>
      </c>
      <c r="I13" s="9">
        <v>398728.21</v>
      </c>
      <c r="J13" s="9">
        <v>0</v>
      </c>
      <c r="K13" s="9">
        <v>22875.31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708631.97</v>
      </c>
      <c r="S13" s="8" t="s">
        <v>33</v>
      </c>
    </row>
    <row r="14" s="1" customFormat="1" ht="15" customHeight="1" spans="1:19">
      <c r="A14" s="8"/>
      <c r="B14" s="8">
        <v>9</v>
      </c>
      <c r="C14" s="8" t="s">
        <v>43</v>
      </c>
      <c r="D14" s="8" t="s">
        <v>44</v>
      </c>
      <c r="E14" s="8" t="s">
        <v>28</v>
      </c>
      <c r="F14" s="8" t="s">
        <v>29</v>
      </c>
      <c r="G14" s="8" t="s">
        <v>30</v>
      </c>
      <c r="H14" s="9">
        <f>26692.02+2051.47</f>
        <v>28743.49</v>
      </c>
      <c r="I14" s="9">
        <v>170546.21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199289.7</v>
      </c>
      <c r="S14" s="8" t="s">
        <v>31</v>
      </c>
    </row>
    <row r="15" s="1" customFormat="1" ht="15" customHeight="1" spans="1:19">
      <c r="A15" s="8"/>
      <c r="B15" s="8"/>
      <c r="C15" s="8"/>
      <c r="D15" s="8"/>
      <c r="E15" s="8"/>
      <c r="F15" s="8" t="s">
        <v>32</v>
      </c>
      <c r="G15" s="8" t="s">
        <v>30</v>
      </c>
      <c r="H15" s="9">
        <f>69692.25+5524.34</f>
        <v>75216.59</v>
      </c>
      <c r="I15" s="9">
        <v>93028.57</v>
      </c>
      <c r="J15" s="9">
        <v>0</v>
      </c>
      <c r="K15" s="9">
        <v>0</v>
      </c>
      <c r="L15" s="9">
        <v>0</v>
      </c>
      <c r="M15" s="9">
        <v>0</v>
      </c>
      <c r="N15" s="9">
        <v>2952.01</v>
      </c>
      <c r="O15" s="9">
        <v>0</v>
      </c>
      <c r="P15" s="9">
        <v>0</v>
      </c>
      <c r="Q15" s="9">
        <v>0</v>
      </c>
      <c r="R15" s="9">
        <v>171197.17</v>
      </c>
      <c r="S15" s="8" t="s">
        <v>33</v>
      </c>
    </row>
    <row r="16" s="1" customFormat="1" ht="34" customHeight="1" spans="1:19">
      <c r="A16" s="8"/>
      <c r="B16" s="8">
        <v>11</v>
      </c>
      <c r="C16" s="8" t="s">
        <v>45</v>
      </c>
      <c r="D16" s="8" t="s">
        <v>46</v>
      </c>
      <c r="E16" s="8" t="s">
        <v>28</v>
      </c>
      <c r="F16" s="8" t="s">
        <v>32</v>
      </c>
      <c r="G16" s="8" t="s">
        <v>30</v>
      </c>
      <c r="H16" s="9">
        <f>274.25+0</f>
        <v>274.25</v>
      </c>
      <c r="I16" s="9">
        <v>73.95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348.2</v>
      </c>
      <c r="S16" s="8" t="s">
        <v>33</v>
      </c>
    </row>
    <row r="17" s="1" customFormat="1" ht="34" customHeight="1" spans="1:19">
      <c r="A17" s="8"/>
      <c r="B17" s="8">
        <v>12</v>
      </c>
      <c r="C17" s="8" t="s">
        <v>47</v>
      </c>
      <c r="D17" s="8" t="s">
        <v>48</v>
      </c>
      <c r="E17" s="8" t="s">
        <v>28</v>
      </c>
      <c r="F17" s="8" t="s">
        <v>32</v>
      </c>
      <c r="G17" s="8" t="s">
        <v>30</v>
      </c>
      <c r="H17" s="9">
        <f>3060.65+1799.82</f>
        <v>4860.47</v>
      </c>
      <c r="I17" s="9">
        <v>4341.21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9201.68</v>
      </c>
      <c r="S17" s="8" t="s">
        <v>33</v>
      </c>
    </row>
    <row r="18" s="1" customFormat="1" ht="34" customHeight="1" spans="1:19">
      <c r="A18" s="8"/>
      <c r="B18" s="8">
        <v>13</v>
      </c>
      <c r="C18" s="8" t="s">
        <v>49</v>
      </c>
      <c r="D18" s="8" t="s">
        <v>50</v>
      </c>
      <c r="E18" s="8" t="s">
        <v>28</v>
      </c>
      <c r="F18" s="8" t="s">
        <v>32</v>
      </c>
      <c r="G18" s="8" t="s">
        <v>30</v>
      </c>
      <c r="H18" s="9">
        <f>4262.38+302.32</f>
        <v>4564.7</v>
      </c>
      <c r="I18" s="9">
        <v>1332.3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5897</v>
      </c>
      <c r="S18" s="8" t="s">
        <v>33</v>
      </c>
    </row>
    <row r="19" s="1" customFormat="1" ht="34" customHeight="1" spans="1:19">
      <c r="A19" s="8"/>
      <c r="B19" s="8">
        <v>14</v>
      </c>
      <c r="C19" s="8" t="s">
        <v>51</v>
      </c>
      <c r="D19" s="8" t="s">
        <v>52</v>
      </c>
      <c r="E19" s="8" t="s">
        <v>28</v>
      </c>
      <c r="F19" s="8" t="s">
        <v>32</v>
      </c>
      <c r="G19" s="8" t="s">
        <v>30</v>
      </c>
      <c r="H19" s="9">
        <f>7395.33+1185.58</f>
        <v>8580.91</v>
      </c>
      <c r="I19" s="9">
        <v>5716.31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14297.22</v>
      </c>
      <c r="S19" s="8" t="s">
        <v>33</v>
      </c>
    </row>
    <row r="20" s="1" customFormat="1" ht="23" customHeight="1" spans="1:19">
      <c r="A20" s="8"/>
      <c r="B20" s="8">
        <v>15</v>
      </c>
      <c r="C20" s="8" t="s">
        <v>53</v>
      </c>
      <c r="D20" s="8" t="s">
        <v>54</v>
      </c>
      <c r="E20" s="8" t="s">
        <v>28</v>
      </c>
      <c r="F20" s="8" t="s">
        <v>32</v>
      </c>
      <c r="G20" s="8" t="s">
        <v>30</v>
      </c>
      <c r="H20" s="9">
        <f>6505.44+4394.65</f>
        <v>10900.09</v>
      </c>
      <c r="I20" s="9">
        <v>7197.49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18097.58</v>
      </c>
      <c r="S20" s="8" t="s">
        <v>33</v>
      </c>
    </row>
    <row r="21" s="1" customFormat="1" ht="15" customHeight="1" spans="1:19">
      <c r="A21" s="8"/>
      <c r="B21" s="8">
        <v>16</v>
      </c>
      <c r="C21" s="8" t="s">
        <v>55</v>
      </c>
      <c r="D21" s="8" t="s">
        <v>56</v>
      </c>
      <c r="E21" s="8" t="s">
        <v>28</v>
      </c>
      <c r="F21" s="8" t="s">
        <v>29</v>
      </c>
      <c r="G21" s="8" t="s">
        <v>30</v>
      </c>
      <c r="H21" s="9">
        <f>3349.77+0</f>
        <v>3349.77</v>
      </c>
      <c r="I21" s="9">
        <v>37083.07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40432.84</v>
      </c>
      <c r="S21" s="8" t="s">
        <v>31</v>
      </c>
    </row>
    <row r="22" s="1" customFormat="1" ht="15" customHeight="1" spans="1:19">
      <c r="A22" s="8"/>
      <c r="B22" s="8"/>
      <c r="C22" s="8"/>
      <c r="D22" s="8"/>
      <c r="E22" s="8"/>
      <c r="F22" s="8" t="s">
        <v>32</v>
      </c>
      <c r="G22" s="8" t="s">
        <v>30</v>
      </c>
      <c r="H22" s="9">
        <f>12426.58+1561.47</f>
        <v>13988.05</v>
      </c>
      <c r="I22" s="9">
        <v>14085.57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28073.62</v>
      </c>
      <c r="S22" s="8" t="s">
        <v>33</v>
      </c>
    </row>
    <row r="23" s="1" customFormat="1" ht="15" customHeight="1" spans="1:19">
      <c r="A23" s="8"/>
      <c r="B23" s="8">
        <v>18</v>
      </c>
      <c r="C23" s="8" t="s">
        <v>57</v>
      </c>
      <c r="D23" s="8" t="s">
        <v>58</v>
      </c>
      <c r="E23" s="8" t="s">
        <v>28</v>
      </c>
      <c r="F23" s="8" t="s">
        <v>32</v>
      </c>
      <c r="G23" s="8" t="s">
        <v>30</v>
      </c>
      <c r="H23" s="9">
        <f>2181.2+0</f>
        <v>2181.2</v>
      </c>
      <c r="I23" s="9">
        <v>1460.67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3641.87</v>
      </c>
      <c r="S23" s="8" t="s">
        <v>33</v>
      </c>
    </row>
    <row r="24" s="1" customFormat="1" ht="15" customHeight="1" spans="1:19">
      <c r="A24" s="8"/>
      <c r="B24" s="10" t="s">
        <v>59</v>
      </c>
      <c r="C24" s="10"/>
      <c r="D24" s="10"/>
      <c r="E24" s="10"/>
      <c r="F24" s="10"/>
      <c r="G24" s="10"/>
      <c r="H24" s="9">
        <f>523649.23+57900.87</f>
        <v>581550.1</v>
      </c>
      <c r="I24" s="9">
        <v>1151419.69</v>
      </c>
      <c r="J24" s="9">
        <v>0</v>
      </c>
      <c r="K24" s="9">
        <v>30433.37</v>
      </c>
      <c r="L24" s="9">
        <v>0</v>
      </c>
      <c r="M24" s="9">
        <v>0</v>
      </c>
      <c r="N24" s="9">
        <v>3765.92</v>
      </c>
      <c r="O24" s="9">
        <v>0</v>
      </c>
      <c r="P24" s="9">
        <v>0</v>
      </c>
      <c r="Q24" s="9">
        <v>0</v>
      </c>
      <c r="R24" s="9">
        <v>1767169.08</v>
      </c>
      <c r="S24" s="8" t="s">
        <v>4</v>
      </c>
    </row>
    <row r="25" s="1" customFormat="1" ht="15" customHeight="1" spans="1:19">
      <c r="A25" s="10" t="s">
        <v>60</v>
      </c>
      <c r="B25" s="10"/>
      <c r="C25" s="10"/>
      <c r="D25" s="10"/>
      <c r="E25" s="10"/>
      <c r="F25" s="10"/>
      <c r="G25" s="10"/>
      <c r="H25" s="9">
        <f t="shared" ref="H25:R25" si="0">SUM(H6:H23)</f>
        <v>581550.1</v>
      </c>
      <c r="I25" s="9">
        <f t="shared" si="0"/>
        <v>1151419.69</v>
      </c>
      <c r="J25" s="9">
        <f t="shared" si="0"/>
        <v>0</v>
      </c>
      <c r="K25" s="9">
        <f t="shared" si="0"/>
        <v>30433.37</v>
      </c>
      <c r="L25" s="9">
        <f t="shared" si="0"/>
        <v>0</v>
      </c>
      <c r="M25" s="9">
        <f t="shared" si="0"/>
        <v>0</v>
      </c>
      <c r="N25" s="9">
        <f t="shared" si="0"/>
        <v>3765.92</v>
      </c>
      <c r="O25" s="9">
        <f t="shared" si="0"/>
        <v>0</v>
      </c>
      <c r="P25" s="9">
        <f t="shared" si="0"/>
        <v>0</v>
      </c>
      <c r="Q25" s="9">
        <f t="shared" si="0"/>
        <v>0</v>
      </c>
      <c r="R25" s="9">
        <f t="shared" si="0"/>
        <v>1767169.08</v>
      </c>
      <c r="S25" s="8" t="s">
        <v>4</v>
      </c>
    </row>
  </sheetData>
  <mergeCells count="44">
    <mergeCell ref="A1:S1"/>
    <mergeCell ref="B2:F2"/>
    <mergeCell ref="H2:K2"/>
    <mergeCell ref="M2:O2"/>
    <mergeCell ref="R2:S2"/>
    <mergeCell ref="H3:Q3"/>
    <mergeCell ref="B24:G24"/>
    <mergeCell ref="A25:G25"/>
    <mergeCell ref="A3:A5"/>
    <mergeCell ref="A6:A24"/>
    <mergeCell ref="B3:B5"/>
    <mergeCell ref="B6:B7"/>
    <mergeCell ref="B11:B13"/>
    <mergeCell ref="B14:B15"/>
    <mergeCell ref="B21:B22"/>
    <mergeCell ref="C3:C5"/>
    <mergeCell ref="C6:C7"/>
    <mergeCell ref="C11:C13"/>
    <mergeCell ref="C14:C15"/>
    <mergeCell ref="C21:C22"/>
    <mergeCell ref="D3:D5"/>
    <mergeCell ref="D6:D7"/>
    <mergeCell ref="D11:D13"/>
    <mergeCell ref="D14:D15"/>
    <mergeCell ref="D21:D22"/>
    <mergeCell ref="E3:E5"/>
    <mergeCell ref="E6:E7"/>
    <mergeCell ref="E11:E13"/>
    <mergeCell ref="E14:E15"/>
    <mergeCell ref="E21:E22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职工7月结算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2023-08-29T02:16:08Z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