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职工2024年7月结算" sheetId="8" r:id="rId1"/>
  </sheets>
  <calcPr calcId="144525"/>
</workbook>
</file>

<file path=xl/sharedStrings.xml><?xml version="1.0" encoding="utf-8"?>
<sst xmlns="http://schemas.openxmlformats.org/spreadsheetml/2006/main" count="151" uniqueCount="66">
  <si>
    <t>昆明市医疗保险定点医疗机构费用结算、内审、拨付明细表</t>
  </si>
  <si>
    <t>经办机构：经开区</t>
  </si>
  <si>
    <t/>
  </si>
  <si>
    <t>拨款时间：2024年8月27日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</si>
  <si>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</si>
  <si>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</si>
  <si>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</si>
  <si>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</si>
  <si>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</si>
  <si>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</si>
  <si>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</si>
  <si>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</si>
  <si>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</si>
  <si>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</si>
  <si>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</si>
  <si>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</si>
  <si>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</si>
  <si>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</si>
  <si>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</si>
  <si>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</si>
  <si>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</si>
  <si>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</si>
  <si>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</si>
  <si>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</si>
  <si>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</si>
  <si>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</si>
  <si>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职工</t>
  </si>
  <si>
    <t>门诊</t>
  </si>
  <si>
    <t>月结算</t>
  </si>
  <si>
    <t>202407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</si>
  <si>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</si>
  <si>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</si>
  <si>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</si>
  <si>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</si>
  <si>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</si>
  <si>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</si>
  <si>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</si>
  <si>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</si>
  <si>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</si>
  <si>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</si>
  <si>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</si>
  <si>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</si>
  <si>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生育住院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</si>
  <si>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</si>
  <si>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</si>
  <si>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</si>
  <si>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</si>
  <si>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</si>
  <si>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</si>
  <si>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</si>
  <si>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</si>
  <si>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</si>
  <si>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</si>
  <si>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H53015401683</t>
  </si>
  <si>
    <t>昆明经济技术开发区航天社区卫生服务站</t>
  </si>
  <si>
    <t>H53015402121</t>
  </si>
  <si>
    <t>昆明耀兴华瑞医院</t>
  </si>
  <si>
    <t>H53015402393</t>
  </si>
  <si>
    <t>云南东骏常青树医疗服务有限公司经开阿拉八公里诊所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</si>
  <si>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</si>
  <si>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</si>
  <si>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</si>
  <si>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</si>
  <si>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</si>
  <si>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</si>
  <si>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合计(25家)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</si>
</sst>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5">
    <font>
      <sz val="11"/>
      <color indexed="8"/>
      <name val="宋体"/>
      <charset val="134"/>
      <scheme val="minor"/>
    </font>
    <font>
      <b/>
      <sz val="16"/>
      <color rgb="FF333333"/>
      <name val="仿宋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176" fontId="2" fillId="3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A1" sqref="A1:R1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15" customHeight="1" spans="1:18">
      <c r="A2" s="2" t="s">
        <v>1</v>
      </c>
      <c r="B2" s="2"/>
      <c r="C2" s="2"/>
      <c r="D2" s="2"/>
      <c r="E2" s="2"/>
      <c r="F2" s="3" t="s">
        <v>2</v>
      </c>
      <c r="G2" s="3" t="s">
        <v>3</v>
      </c>
      <c r="H2" s="3"/>
      <c r="I2" s="3"/>
      <c r="J2" s="3"/>
      <c r="K2" s="3" t="s">
        <v>2</v>
      </c>
      <c r="L2" s="11"/>
      <c r="M2" s="12"/>
      <c r="N2" s="12"/>
      <c r="O2" s="12"/>
      <c r="P2" s="3" t="s">
        <v>2</v>
      </c>
      <c r="Q2" s="3" t="s">
        <v>2</v>
      </c>
      <c r="R2" s="11" t="s">
        <v>4</v>
      </c>
    </row>
    <row r="3" customFormat="1" ht="15" customHeight="1" spans="1:18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/>
      <c r="J3" s="4"/>
      <c r="K3" s="4"/>
      <c r="L3" s="4"/>
      <c r="M3" s="4"/>
      <c r="N3" s="4"/>
      <c r="O3" s="4"/>
      <c r="P3" s="4"/>
      <c r="Q3" s="4"/>
      <c r="R3" s="4" t="s">
        <v>13</v>
      </c>
    </row>
    <row r="4" customFormat="1" ht="15" customHeight="1" spans="1:18">
      <c r="A4" s="4"/>
      <c r="B4" s="4"/>
      <c r="C4" s="4"/>
      <c r="D4" s="4"/>
      <c r="E4" s="4"/>
      <c r="F4" s="4"/>
      <c r="G4" s="4"/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/>
    </row>
    <row r="5" customFormat="1" ht="15" customHeight="1" spans="1:18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customFormat="1" ht="34" customHeight="1" spans="1:18">
      <c r="A6" s="6">
        <v>1</v>
      </c>
      <c r="B6" s="7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4505.8+602.95</f>
        <v>5108.75</v>
      </c>
      <c r="I6" s="9">
        <v>5007.26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10116.01</v>
      </c>
    </row>
    <row r="7" customFormat="1" ht="19" customHeight="1" spans="1:18">
      <c r="A7" s="6">
        <v>2</v>
      </c>
      <c r="B7" s="7" t="s">
        <v>30</v>
      </c>
      <c r="C7" s="8" t="s">
        <v>31</v>
      </c>
      <c r="D7" s="8" t="s">
        <v>26</v>
      </c>
      <c r="E7" s="8" t="s">
        <v>32</v>
      </c>
      <c r="F7" s="8" t="s">
        <v>33</v>
      </c>
      <c r="G7" s="8" t="s">
        <v>29</v>
      </c>
      <c r="H7" s="9">
        <f>1839.43+315.81</f>
        <v>2155.24</v>
      </c>
      <c r="I7" s="9">
        <v>11086.62</v>
      </c>
      <c r="J7" s="9">
        <v>0</v>
      </c>
      <c r="K7" s="9">
        <v>0</v>
      </c>
      <c r="L7" s="9">
        <v>440.93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13682.79</v>
      </c>
    </row>
    <row r="8" customFormat="1" ht="15" customHeight="1" spans="1:18">
      <c r="A8" s="6">
        <v>3</v>
      </c>
      <c r="B8" s="7"/>
      <c r="C8" s="8"/>
      <c r="D8" s="8"/>
      <c r="E8" s="8" t="s">
        <v>27</v>
      </c>
      <c r="F8" s="8" t="s">
        <v>28</v>
      </c>
      <c r="G8" s="8" t="s">
        <v>29</v>
      </c>
      <c r="H8" s="9">
        <f>53855.79+4523.07</f>
        <v>58378.86</v>
      </c>
      <c r="I8" s="9">
        <v>24190.23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82569.09</v>
      </c>
    </row>
    <row r="9" customFormat="1" ht="34" customHeight="1" spans="1:18">
      <c r="A9" s="6">
        <v>4</v>
      </c>
      <c r="B9" s="7" t="s">
        <v>34</v>
      </c>
      <c r="C9" s="8" t="s">
        <v>35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f>10515.43+1189.71</f>
        <v>11705.14</v>
      </c>
      <c r="I9" s="9">
        <v>6983.32</v>
      </c>
      <c r="J9" s="9">
        <v>0</v>
      </c>
      <c r="K9" s="9">
        <v>0</v>
      </c>
      <c r="L9" s="9">
        <v>0</v>
      </c>
      <c r="M9" s="9">
        <v>0</v>
      </c>
      <c r="N9" s="9">
        <v>2941.96</v>
      </c>
      <c r="O9" s="9">
        <v>0</v>
      </c>
      <c r="P9" s="9">
        <v>0</v>
      </c>
      <c r="Q9" s="9">
        <v>0</v>
      </c>
      <c r="R9" s="9">
        <v>21630.42</v>
      </c>
    </row>
    <row r="10" customFormat="1" ht="45" customHeight="1" spans="1:18">
      <c r="A10" s="6">
        <v>5</v>
      </c>
      <c r="B10" s="7" t="s">
        <v>36</v>
      </c>
      <c r="C10" s="8" t="s">
        <v>37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f>3825.48+2593.79</f>
        <v>6419.27</v>
      </c>
      <c r="I10" s="9">
        <v>2087.36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8506.63</v>
      </c>
    </row>
    <row r="11" customFormat="1" ht="15" customHeight="1" spans="1:18">
      <c r="A11" s="6">
        <v>6</v>
      </c>
      <c r="B11" s="7" t="s">
        <v>38</v>
      </c>
      <c r="C11" s="8" t="s">
        <v>39</v>
      </c>
      <c r="D11" s="8" t="s">
        <v>26</v>
      </c>
      <c r="E11" s="8" t="s">
        <v>32</v>
      </c>
      <c r="F11" s="8" t="s">
        <v>33</v>
      </c>
      <c r="G11" s="8" t="s">
        <v>29</v>
      </c>
      <c r="H11" s="9">
        <f>197.41+0</f>
        <v>197.41</v>
      </c>
      <c r="I11" s="9">
        <v>0</v>
      </c>
      <c r="J11" s="9">
        <v>0</v>
      </c>
      <c r="K11" s="9">
        <v>4898.6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5096.01</v>
      </c>
    </row>
    <row r="12" customFormat="1" ht="15" customHeight="1" spans="1:18">
      <c r="A12" s="6">
        <v>7</v>
      </c>
      <c r="B12" s="7"/>
      <c r="C12" s="8"/>
      <c r="D12" s="8"/>
      <c r="E12" s="8" t="s">
        <v>27</v>
      </c>
      <c r="F12" s="8" t="s">
        <v>28</v>
      </c>
      <c r="G12" s="8" t="s">
        <v>29</v>
      </c>
      <c r="H12" s="9">
        <f>1108.46+231.22</f>
        <v>1339.68</v>
      </c>
      <c r="I12" s="9">
        <v>1176.03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2515.71</v>
      </c>
    </row>
    <row r="13" customFormat="1" ht="15" customHeight="1" spans="1:18">
      <c r="A13" s="6">
        <v>8</v>
      </c>
      <c r="B13" s="7" t="s">
        <v>40</v>
      </c>
      <c r="C13" s="8" t="s">
        <v>41</v>
      </c>
      <c r="D13" s="8" t="s">
        <v>26</v>
      </c>
      <c r="E13" s="8" t="s">
        <v>32</v>
      </c>
      <c r="F13" s="8" t="s">
        <v>33</v>
      </c>
      <c r="G13" s="8" t="s">
        <v>29</v>
      </c>
      <c r="H13" s="9">
        <f>57972+1100.81</f>
        <v>59072.81</v>
      </c>
      <c r="I13" s="9">
        <v>350788.64</v>
      </c>
      <c r="J13" s="9">
        <v>0</v>
      </c>
      <c r="K13" s="9">
        <v>0</v>
      </c>
      <c r="L13" s="9">
        <v>5904.01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415765.46</v>
      </c>
    </row>
    <row r="14" customFormat="1" ht="15" customHeight="1" spans="1:18">
      <c r="A14" s="6">
        <v>9</v>
      </c>
      <c r="B14" s="7"/>
      <c r="C14" s="8"/>
      <c r="D14" s="8"/>
      <c r="E14" s="8" t="s">
        <v>42</v>
      </c>
      <c r="F14" s="8" t="s">
        <v>28</v>
      </c>
      <c r="G14" s="8" t="s">
        <v>29</v>
      </c>
      <c r="H14" s="9">
        <f>4157.82+0</f>
        <v>4157.82</v>
      </c>
      <c r="I14" s="9">
        <v>10500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14657.82</v>
      </c>
    </row>
    <row r="15" customFormat="1" ht="15" customHeight="1" spans="1:18">
      <c r="A15" s="6">
        <v>10</v>
      </c>
      <c r="B15" s="7"/>
      <c r="C15" s="8"/>
      <c r="D15" s="8"/>
      <c r="E15" s="8" t="s">
        <v>27</v>
      </c>
      <c r="F15" s="8" t="s">
        <v>28</v>
      </c>
      <c r="G15" s="8" t="s">
        <v>29</v>
      </c>
      <c r="H15" s="9">
        <f>272253.89+33442.12</f>
        <v>305696.01</v>
      </c>
      <c r="I15" s="9">
        <v>408920.9</v>
      </c>
      <c r="J15" s="9">
        <v>0</v>
      </c>
      <c r="K15" s="9">
        <v>29383.57</v>
      </c>
      <c r="L15" s="9">
        <v>949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744949.48</v>
      </c>
    </row>
    <row r="16" customFormat="1" ht="15" customHeight="1" spans="1:18">
      <c r="A16" s="6">
        <v>11</v>
      </c>
      <c r="B16" s="7" t="s">
        <v>43</v>
      </c>
      <c r="C16" s="8" t="s">
        <v>44</v>
      </c>
      <c r="D16" s="8" t="s">
        <v>26</v>
      </c>
      <c r="E16" s="8" t="s">
        <v>32</v>
      </c>
      <c r="F16" s="8" t="s">
        <v>33</v>
      </c>
      <c r="G16" s="8" t="s">
        <v>29</v>
      </c>
      <c r="H16" s="9">
        <f>31678.9+494.95</f>
        <v>32173.85</v>
      </c>
      <c r="I16" s="9">
        <v>274061.2</v>
      </c>
      <c r="J16" s="9">
        <v>0</v>
      </c>
      <c r="K16" s="9">
        <v>0</v>
      </c>
      <c r="L16" s="9">
        <v>4454.55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310689.6</v>
      </c>
    </row>
    <row r="17" customFormat="1" ht="15" customHeight="1" spans="1:18">
      <c r="A17" s="6">
        <v>12</v>
      </c>
      <c r="B17" s="7"/>
      <c r="C17" s="8"/>
      <c r="D17" s="8"/>
      <c r="E17" s="8" t="s">
        <v>27</v>
      </c>
      <c r="F17" s="8" t="s">
        <v>28</v>
      </c>
      <c r="G17" s="8" t="s">
        <v>29</v>
      </c>
      <c r="H17" s="9">
        <f>84997.67+3337.25</f>
        <v>88334.92</v>
      </c>
      <c r="I17" s="9">
        <v>101987.89</v>
      </c>
      <c r="J17" s="9">
        <v>0</v>
      </c>
      <c r="K17" s="9">
        <v>0</v>
      </c>
      <c r="L17" s="9">
        <v>316.88</v>
      </c>
      <c r="M17" s="9">
        <v>0</v>
      </c>
      <c r="N17" s="9">
        <v>1245.34</v>
      </c>
      <c r="O17" s="9">
        <v>0</v>
      </c>
      <c r="P17" s="9">
        <v>0</v>
      </c>
      <c r="Q17" s="9">
        <v>0</v>
      </c>
      <c r="R17" s="9">
        <v>191885.03</v>
      </c>
    </row>
    <row r="18" customFormat="1" ht="34" customHeight="1" spans="1:18">
      <c r="A18" s="6">
        <v>13</v>
      </c>
      <c r="B18" s="7" t="s">
        <v>45</v>
      </c>
      <c r="C18" s="8" t="s">
        <v>46</v>
      </c>
      <c r="D18" s="8" t="s">
        <v>26</v>
      </c>
      <c r="E18" s="8" t="s">
        <v>27</v>
      </c>
      <c r="F18" s="8" t="s">
        <v>28</v>
      </c>
      <c r="G18" s="8" t="s">
        <v>29</v>
      </c>
      <c r="H18" s="9">
        <f>3423.94+159.7</f>
        <v>3583.64</v>
      </c>
      <c r="I18" s="9">
        <v>2992.58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6576.22</v>
      </c>
    </row>
    <row r="19" customFormat="1" ht="34" customHeight="1" spans="1:18">
      <c r="A19" s="6">
        <v>14</v>
      </c>
      <c r="B19" s="7" t="s">
        <v>47</v>
      </c>
      <c r="C19" s="8" t="s">
        <v>48</v>
      </c>
      <c r="D19" s="8" t="s">
        <v>26</v>
      </c>
      <c r="E19" s="8" t="s">
        <v>27</v>
      </c>
      <c r="F19" s="8" t="s">
        <v>28</v>
      </c>
      <c r="G19" s="8" t="s">
        <v>29</v>
      </c>
      <c r="H19" s="9">
        <f>20745.37+3111.25</f>
        <v>23856.62</v>
      </c>
      <c r="I19" s="9">
        <v>10957.83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34814.45</v>
      </c>
    </row>
    <row r="20" customFormat="1" ht="34" customHeight="1" spans="1:18">
      <c r="A20" s="6">
        <v>15</v>
      </c>
      <c r="B20" s="7" t="s">
        <v>49</v>
      </c>
      <c r="C20" s="8" t="s">
        <v>50</v>
      </c>
      <c r="D20" s="8" t="s">
        <v>26</v>
      </c>
      <c r="E20" s="8" t="s">
        <v>27</v>
      </c>
      <c r="F20" s="8" t="s">
        <v>28</v>
      </c>
      <c r="G20" s="8" t="s">
        <v>29</v>
      </c>
      <c r="H20" s="9">
        <f>22228.62+1875.45</f>
        <v>24104.07</v>
      </c>
      <c r="I20" s="9">
        <v>12542.91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36646.98</v>
      </c>
    </row>
    <row r="21" customFormat="1" ht="23" customHeight="1" spans="1:18">
      <c r="A21" s="6">
        <v>16</v>
      </c>
      <c r="B21" s="7" t="s">
        <v>51</v>
      </c>
      <c r="C21" s="8" t="s">
        <v>52</v>
      </c>
      <c r="D21" s="8" t="s">
        <v>26</v>
      </c>
      <c r="E21" s="8" t="s">
        <v>27</v>
      </c>
      <c r="F21" s="8" t="s">
        <v>28</v>
      </c>
      <c r="G21" s="8" t="s">
        <v>29</v>
      </c>
      <c r="H21" s="9">
        <f>6603.1+3307.2</f>
        <v>9910.3</v>
      </c>
      <c r="I21" s="9">
        <v>8901.06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18811.36</v>
      </c>
    </row>
    <row r="22" customFormat="1" ht="34" customHeight="1" spans="1:18">
      <c r="A22" s="6">
        <v>17</v>
      </c>
      <c r="B22" s="7" t="s">
        <v>53</v>
      </c>
      <c r="C22" s="8" t="s">
        <v>54</v>
      </c>
      <c r="D22" s="8" t="s">
        <v>26</v>
      </c>
      <c r="E22" s="8" t="s">
        <v>27</v>
      </c>
      <c r="F22" s="8" t="s">
        <v>28</v>
      </c>
      <c r="G22" s="8" t="s">
        <v>29</v>
      </c>
      <c r="H22" s="9">
        <f>8418.1+644.58</f>
        <v>9062.68</v>
      </c>
      <c r="I22" s="9">
        <v>14534.18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23596.86</v>
      </c>
    </row>
    <row r="23" customFormat="1" ht="15" customHeight="1" spans="1:18">
      <c r="A23" s="6">
        <v>18</v>
      </c>
      <c r="B23" s="7" t="s">
        <v>55</v>
      </c>
      <c r="C23" s="8" t="s">
        <v>56</v>
      </c>
      <c r="D23" s="8" t="s">
        <v>26</v>
      </c>
      <c r="E23" s="8" t="s">
        <v>32</v>
      </c>
      <c r="F23" s="8" t="s">
        <v>33</v>
      </c>
      <c r="G23" s="8" t="s">
        <v>29</v>
      </c>
      <c r="H23" s="9">
        <f>1153.31+0</f>
        <v>1153.31</v>
      </c>
      <c r="I23" s="9">
        <v>7920.38</v>
      </c>
      <c r="J23" s="9">
        <v>0</v>
      </c>
      <c r="K23" s="9">
        <v>2401.69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11475.38</v>
      </c>
    </row>
    <row r="24" customFormat="1" ht="15" customHeight="1" spans="1:18">
      <c r="A24" s="6">
        <v>19</v>
      </c>
      <c r="B24" s="7"/>
      <c r="C24" s="8"/>
      <c r="D24" s="8"/>
      <c r="E24" s="8" t="s">
        <v>27</v>
      </c>
      <c r="F24" s="8" t="s">
        <v>28</v>
      </c>
      <c r="G24" s="8" t="s">
        <v>29</v>
      </c>
      <c r="H24" s="9">
        <f>9733.57+2519.63</f>
        <v>12253.2</v>
      </c>
      <c r="I24" s="9">
        <v>12515.17</v>
      </c>
      <c r="J24" s="9">
        <v>0</v>
      </c>
      <c r="K24" s="9">
        <v>0</v>
      </c>
      <c r="L24" s="9">
        <v>0</v>
      </c>
      <c r="M24" s="9">
        <v>0</v>
      </c>
      <c r="N24" s="9">
        <v>233.65</v>
      </c>
      <c r="O24" s="9">
        <v>0</v>
      </c>
      <c r="P24" s="9">
        <v>0</v>
      </c>
      <c r="Q24" s="9">
        <v>0</v>
      </c>
      <c r="R24" s="9">
        <v>25002.02</v>
      </c>
    </row>
    <row r="25" customFormat="1" ht="34" customHeight="1" spans="1:18">
      <c r="A25" s="6">
        <v>20</v>
      </c>
      <c r="B25" s="7" t="s">
        <v>57</v>
      </c>
      <c r="C25" s="8" t="s">
        <v>58</v>
      </c>
      <c r="D25" s="8" t="s">
        <v>26</v>
      </c>
      <c r="E25" s="8" t="s">
        <v>27</v>
      </c>
      <c r="F25" s="8" t="s">
        <v>28</v>
      </c>
      <c r="G25" s="8" t="s">
        <v>29</v>
      </c>
      <c r="H25" s="9">
        <f>474.67+0</f>
        <v>474.67</v>
      </c>
      <c r="I25" s="9">
        <v>88.93</v>
      </c>
      <c r="J25" s="9">
        <v>0</v>
      </c>
      <c r="K25" s="9">
        <v>0</v>
      </c>
      <c r="L25" s="9">
        <v>0</v>
      </c>
      <c r="M25" s="9">
        <v>0</v>
      </c>
      <c r="N25" s="9">
        <v>1235.61</v>
      </c>
      <c r="O25" s="9">
        <v>0</v>
      </c>
      <c r="P25" s="9">
        <v>0</v>
      </c>
      <c r="Q25" s="9">
        <v>0</v>
      </c>
      <c r="R25" s="9">
        <v>1799.21</v>
      </c>
    </row>
    <row r="26" customFormat="1" ht="15" customHeight="1" spans="1:18">
      <c r="A26" s="6">
        <v>22</v>
      </c>
      <c r="B26" s="7" t="s">
        <v>59</v>
      </c>
      <c r="C26" s="8" t="s">
        <v>60</v>
      </c>
      <c r="D26" s="8" t="s">
        <v>26</v>
      </c>
      <c r="E26" s="8" t="s">
        <v>27</v>
      </c>
      <c r="F26" s="8" t="s">
        <v>28</v>
      </c>
      <c r="G26" s="8" t="s">
        <v>29</v>
      </c>
      <c r="H26" s="9">
        <f>4143.58+0</f>
        <v>4143.58</v>
      </c>
      <c r="I26" s="9">
        <v>209.36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4352.94</v>
      </c>
    </row>
    <row r="27" customFormat="1" ht="15" customHeight="1" spans="1:18">
      <c r="A27" s="6">
        <v>23</v>
      </c>
      <c r="B27" s="7" t="s">
        <v>61</v>
      </c>
      <c r="C27" s="8" t="s">
        <v>62</v>
      </c>
      <c r="D27" s="8" t="s">
        <v>26</v>
      </c>
      <c r="E27" s="8" t="s">
        <v>27</v>
      </c>
      <c r="F27" s="8" t="s">
        <v>28</v>
      </c>
      <c r="G27" s="8" t="s">
        <v>29</v>
      </c>
      <c r="H27" s="9">
        <f>3729.56+107.4</f>
        <v>3836.96</v>
      </c>
      <c r="I27" s="9">
        <v>2694.83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6531.79</v>
      </c>
    </row>
    <row r="28" customFormat="1" ht="19" customHeight="1" spans="1:18">
      <c r="A28" s="6">
        <v>24</v>
      </c>
      <c r="B28" s="7" t="s">
        <v>63</v>
      </c>
      <c r="C28" s="8" t="s">
        <v>64</v>
      </c>
      <c r="D28" s="8" t="s">
        <v>26</v>
      </c>
      <c r="E28" s="8" t="s">
        <v>32</v>
      </c>
      <c r="F28" s="8" t="s">
        <v>33</v>
      </c>
      <c r="G28" s="8" t="s">
        <v>29</v>
      </c>
      <c r="H28" s="9">
        <f>2558.86+0</f>
        <v>2558.86</v>
      </c>
      <c r="I28" s="9">
        <v>15856.79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18415.65</v>
      </c>
    </row>
    <row r="29" customFormat="1" ht="15" customHeight="1" spans="1:18">
      <c r="A29" s="6">
        <v>25</v>
      </c>
      <c r="B29" s="7"/>
      <c r="C29" s="8"/>
      <c r="D29" s="8"/>
      <c r="E29" s="8" t="s">
        <v>27</v>
      </c>
      <c r="F29" s="8" t="s">
        <v>28</v>
      </c>
      <c r="G29" s="8" t="s">
        <v>29</v>
      </c>
      <c r="H29" s="9">
        <f>57136.07+1920.74</f>
        <v>59056.81</v>
      </c>
      <c r="I29" s="9">
        <v>35704.34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94761.15</v>
      </c>
    </row>
    <row r="30" customFormat="1" ht="15" customHeight="1" spans="1:18">
      <c r="A30" s="10" t="s">
        <v>65</v>
      </c>
      <c r="B30" s="8"/>
      <c r="C30" s="8"/>
      <c r="D30" s="8"/>
      <c r="E30" s="8"/>
      <c r="F30" s="8"/>
      <c r="G30" s="8"/>
      <c r="H30" s="9">
        <f>667256.83+61477.6299999999</f>
        <v>728734.46</v>
      </c>
      <c r="I30" s="9">
        <v>1321707.81</v>
      </c>
      <c r="J30" s="9">
        <v>0</v>
      </c>
      <c r="K30" s="9">
        <v>36683.86</v>
      </c>
      <c r="L30" s="9">
        <v>12065.37</v>
      </c>
      <c r="M30" s="9">
        <v>0</v>
      </c>
      <c r="N30" s="9">
        <v>5656.56</v>
      </c>
      <c r="O30" s="9">
        <v>0</v>
      </c>
      <c r="P30" s="9">
        <v>0</v>
      </c>
      <c r="Q30" s="9">
        <v>0</v>
      </c>
      <c r="R30" s="9">
        <v>2104848.06</v>
      </c>
    </row>
  </sheetData>
  <mergeCells count="42">
    <mergeCell ref="A1:R1"/>
    <mergeCell ref="A2:E2"/>
    <mergeCell ref="G2:J2"/>
    <mergeCell ref="M2:O2"/>
    <mergeCell ref="H3:Q3"/>
    <mergeCell ref="A30:G30"/>
    <mergeCell ref="A3:A5"/>
    <mergeCell ref="B3:B5"/>
    <mergeCell ref="B7:B8"/>
    <mergeCell ref="B11:B12"/>
    <mergeCell ref="B13:B15"/>
    <mergeCell ref="B16:B17"/>
    <mergeCell ref="B23:B24"/>
    <mergeCell ref="B28:B29"/>
    <mergeCell ref="C3:C5"/>
    <mergeCell ref="C7:C8"/>
    <mergeCell ref="C11:C12"/>
    <mergeCell ref="C13:C15"/>
    <mergeCell ref="C16:C17"/>
    <mergeCell ref="C23:C24"/>
    <mergeCell ref="C28:C29"/>
    <mergeCell ref="D3:D5"/>
    <mergeCell ref="D7:D8"/>
    <mergeCell ref="D11:D12"/>
    <mergeCell ref="D13:D15"/>
    <mergeCell ref="D16:D17"/>
    <mergeCell ref="D23:D24"/>
    <mergeCell ref="D28:D29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职工2024年7月结算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2024-08-30T08:23:41Z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