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职工药店7月结算" sheetId="6" r:id="rId1"/>
    <sheet name="202406嘉靖等2家" sheetId="7" r:id="rId2"/>
  </sheets>
  <calcPr calcId="144525"/>
</workbook>
</file>

<file path=xl/sharedStrings.xml><?xml version="1.0" encoding="utf-8"?>
<sst xmlns="http://schemas.openxmlformats.org/spreadsheetml/2006/main" count="236" uniqueCount="88">
  <si>
    <t>昆明市医疗保险定点零售药店费用结算、内审、拨付明细表</t>
  </si>
  <si>
    <t>经办机构：经开区</t>
  </si>
  <si>
    <t/>
  </si>
  <si>
    <t>拨款时间：2024年8月27日</t>
  </si>
  <si>
    <t>单位：元</t>
  </si>
  <si>
    <t>序号</t>
  </si>
  <si>
    <t>机构编码</t>
  </si>
  <si>
    <t>机构名称</t>
  </si>
  <si>
    <t>险种</t>
  </si>
  <si>
    <t>结算类别</t>
  </si>
  <si>
    <t>结算方式</t>
  </si>
  <si>
    <t>费款所属期</t>
  </si>
  <si>
    <t>医保实际支付费用</t>
  </si>
  <si>
    <t>实付合计</t>
  </si>
  <si>
    <t>个人账户</t>
  </si>
  <si>
    <t>基本统筹基金支付</t>
  </si>
  <si>
    <t>离休保障基金支付</t>
  </si>
  <si>
    <t>大病统筹基金支付</t>
  </si>
  <si>
    <t>公务员补助</t>
  </si>
  <si>
    <t>在职医疗照顾人员补助</t>
  </si>
  <si>
    <t>退休医疗照顾人员补助</t>
  </si>
  <si>
    <t>医疗救助</t>
  </si>
  <si>
    <t>兜底保障</t>
  </si>
  <si>
    <t>财政补助</t>
  </si>
  <si>
    <t>P53011401063</t>
  </si>
  <si>
    <t>昆明康爵商贸有限公司康顺药店</t>
  </si>
  <si>
    <t>职工</t>
  </si>
  <si>
    <t>药店购药</t>
  </si>
  <si>
    <t>月结算</t>
  </si>
  <si>
    <t>202407</t>
  </si>
  <si>
    <t>P53011401066</t>
  </si>
  <si>
    <t>昆明民康药业有限公司经开区兴景逸园店</t>
  </si>
  <si>
    <t>P53011401190</t>
  </si>
  <si>
    <t>昆明橙尧药业有限公司</t>
  </si>
  <si>
    <t>P53011401227</t>
  </si>
  <si>
    <t>云南善本药业有限公司经开区怀信堂药店</t>
  </si>
  <si>
    <t>P53011401539</t>
  </si>
  <si>
    <t>昆明民康药业有限公司</t>
  </si>
  <si>
    <t>P53011402202</t>
  </si>
  <si>
    <t>昆明方振药业有限公司</t>
  </si>
  <si>
    <t>P53011402980</t>
  </si>
  <si>
    <t>昆明钟玮大药房新册店</t>
  </si>
  <si>
    <t>P53011403018</t>
  </si>
  <si>
    <t>昆明民康药业有限公司经开区东冲顶店</t>
  </si>
  <si>
    <t>P53011403194</t>
  </si>
  <si>
    <t>昆明康爵商贸有限公司康盛药店</t>
  </si>
  <si>
    <t>P53011403216</t>
  </si>
  <si>
    <t>云南龙马药业有限公司龙马大药房鸿仁堂华飞连锁店</t>
  </si>
  <si>
    <t>P53011403217</t>
  </si>
  <si>
    <t>云南龙马药业有限公司龙马大药房鸿仁堂大新册连锁店</t>
  </si>
  <si>
    <t>P53015400026</t>
  </si>
  <si>
    <t>云南亚美药业有限公司阿拉店</t>
  </si>
  <si>
    <t>P53015403445</t>
  </si>
  <si>
    <t>云南龙马药业有限公司龙马大药房鸿仁堂小新册连锁店</t>
  </si>
  <si>
    <t>P53015403876</t>
  </si>
  <si>
    <t>云南康福祥药业有限公司经开康惠馨苑店</t>
  </si>
  <si>
    <t>P53015403896</t>
  </si>
  <si>
    <t>云南万利药业有限公司昆明经开第一分公司</t>
  </si>
  <si>
    <t>P53015403909</t>
  </si>
  <si>
    <t>云南龙马药业有限公司龙马大药房鸿仁堂黄土坡连锁店</t>
  </si>
  <si>
    <t>P53015403910</t>
  </si>
  <si>
    <t>云南龙马药业有限公司龙马大药房鸿仁堂大冲连锁店</t>
  </si>
  <si>
    <t>P53015403914</t>
  </si>
  <si>
    <t>昆明御醉药业有限公司第七分公司</t>
  </si>
  <si>
    <t>P53015403915</t>
  </si>
  <si>
    <t>昆明御醉药业有限公司御醉第二分公司</t>
  </si>
  <si>
    <t>P53015403995</t>
  </si>
  <si>
    <t>云南龙马药业有限公司龙马大药房经开区东盟森林连锁店</t>
  </si>
  <si>
    <t>P53015404057</t>
  </si>
  <si>
    <t>昆明康韶药业有限公司大洛羊分店</t>
  </si>
  <si>
    <t>P53015404130</t>
  </si>
  <si>
    <t>云南航福药业有限公司航天城药房</t>
  </si>
  <si>
    <t>P53015404217</t>
  </si>
  <si>
    <t>云南康福祥药业有限公司昆明经开康景店</t>
  </si>
  <si>
    <t>P53015404270</t>
  </si>
  <si>
    <t>昆明保丰欣欣药业有限公司</t>
  </si>
  <si>
    <t>P53015404271</t>
  </si>
  <si>
    <t>昆明好药师康民药业有限公司</t>
  </si>
  <si>
    <t>P53015404276</t>
  </si>
  <si>
    <t>嘉靖大药房</t>
  </si>
  <si>
    <t>P53015404419</t>
  </si>
  <si>
    <t>昆明久七药业有限公司大洛羊店</t>
  </si>
  <si>
    <t>P53019904275</t>
  </si>
  <si>
    <t>昆明大向康药业有限公司</t>
  </si>
  <si>
    <t>合计(28家)</t>
  </si>
  <si>
    <t>拨款时间：2024年8月29日</t>
  </si>
  <si>
    <t>202406</t>
  </si>
  <si>
    <t>合计(2家)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</si>
</sst>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\.dd\ hh:mm:ss"/>
  </numFmts>
  <fonts count="26">
    <font>
      <sz val="11"/>
      <color indexed="8"/>
      <name val="宋体"/>
      <charset val="134"/>
      <scheme val="minor"/>
    </font>
    <font>
      <b/>
      <sz val="16"/>
      <color rgb="FF333333"/>
      <name val="仿宋"/>
      <family val="3"/>
      <charset val="134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333333"/>
      <name val="宋体"/>
      <charset val="134"/>
    </font>
    <font>
      <b/>
      <sz val="16"/>
      <color rgb="FF333333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tabSelected="1" workbookViewId="0">
      <selection activeCell="F11" sqref="F11"/>
    </sheetView>
  </sheetViews>
  <sheetFormatPr defaultColWidth="9" defaultRowHeight="13.5"/>
  <cols>
    <col min="1" max="1" width="5.125" customWidth="1"/>
    <col min="2" max="2" width="10.9833333333333" customWidth="1"/>
    <col min="3" max="3" width="12.2" customWidth="1"/>
    <col min="4" max="4" width="5.125" customWidth="1"/>
    <col min="5" max="6" width="7.44166666666667" customWidth="1"/>
    <col min="7" max="7" width="7.56666666666667" customWidth="1"/>
    <col min="8" max="14" width="9.75833333333333" customWidth="1"/>
    <col min="15" max="16" width="8.94166666666667" customWidth="1"/>
    <col min="17" max="17" width="8" hidden="1"/>
    <col min="18" max="18" width="10.575" customWidth="1"/>
  </cols>
  <sheetData>
    <row r="1" customFormat="1" ht="38.25" customHeight="1" spans="1:18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customFormat="1" ht="15" customHeight="1" spans="1:18">
      <c r="A2" s="12" t="s">
        <v>1</v>
      </c>
      <c r="B2" s="12"/>
      <c r="C2" s="12"/>
      <c r="D2" s="12"/>
      <c r="E2" s="12"/>
      <c r="F2" s="13" t="s">
        <v>2</v>
      </c>
      <c r="G2" s="14"/>
      <c r="H2" s="6" t="s">
        <v>3</v>
      </c>
      <c r="I2" s="6"/>
      <c r="J2" s="6"/>
      <c r="K2" s="13" t="s">
        <v>2</v>
      </c>
      <c r="L2" s="14"/>
      <c r="M2" s="18"/>
      <c r="N2" s="18"/>
      <c r="O2" s="18"/>
      <c r="P2" s="13" t="s">
        <v>2</v>
      </c>
      <c r="Q2" s="13" t="s">
        <v>2</v>
      </c>
      <c r="R2" s="14" t="s">
        <v>4</v>
      </c>
    </row>
    <row r="3" customFormat="1" ht="15" customHeight="1" spans="1:18">
      <c r="A3" s="15" t="s">
        <v>5</v>
      </c>
      <c r="B3" s="15" t="s">
        <v>6</v>
      </c>
      <c r="C3" s="15" t="s">
        <v>7</v>
      </c>
      <c r="D3" s="15" t="s">
        <v>8</v>
      </c>
      <c r="E3" s="15" t="s">
        <v>9</v>
      </c>
      <c r="F3" s="15" t="s">
        <v>10</v>
      </c>
      <c r="G3" s="15" t="s">
        <v>11</v>
      </c>
      <c r="H3" s="15" t="s">
        <v>12</v>
      </c>
      <c r="I3" s="15"/>
      <c r="J3" s="15"/>
      <c r="K3" s="15"/>
      <c r="L3" s="15"/>
      <c r="M3" s="15"/>
      <c r="N3" s="15"/>
      <c r="O3" s="15"/>
      <c r="P3" s="15"/>
      <c r="Q3" s="15"/>
      <c r="R3" s="15" t="s">
        <v>13</v>
      </c>
    </row>
    <row r="4" customFormat="1" ht="15" customHeight="1" spans="1:18">
      <c r="A4" s="15"/>
      <c r="B4" s="15"/>
      <c r="C4" s="15"/>
      <c r="D4" s="15"/>
      <c r="E4" s="15"/>
      <c r="F4" s="15"/>
      <c r="G4" s="15"/>
      <c r="H4" s="15" t="s">
        <v>14</v>
      </c>
      <c r="I4" s="15" t="s">
        <v>15</v>
      </c>
      <c r="J4" s="15" t="s">
        <v>16</v>
      </c>
      <c r="K4" s="15" t="s">
        <v>17</v>
      </c>
      <c r="L4" s="15" t="s">
        <v>18</v>
      </c>
      <c r="M4" s="15" t="s">
        <v>19</v>
      </c>
      <c r="N4" s="15" t="s">
        <v>20</v>
      </c>
      <c r="O4" s="15" t="s">
        <v>21</v>
      </c>
      <c r="P4" s="15" t="s">
        <v>22</v>
      </c>
      <c r="Q4" s="15" t="s">
        <v>23</v>
      </c>
      <c r="R4" s="15"/>
    </row>
    <row r="5" customFormat="1" ht="15" customHeight="1" spans="1:18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customFormat="1" ht="23" customHeight="1" spans="1:18">
      <c r="A6" s="16">
        <v>1</v>
      </c>
      <c r="B6" s="16" t="s">
        <v>24</v>
      </c>
      <c r="C6" s="16" t="s">
        <v>25</v>
      </c>
      <c r="D6" s="16" t="s">
        <v>26</v>
      </c>
      <c r="E6" s="16" t="s">
        <v>27</v>
      </c>
      <c r="F6" s="16" t="s">
        <v>28</v>
      </c>
      <c r="G6" s="16" t="s">
        <v>29</v>
      </c>
      <c r="H6" s="17">
        <f>10713.2+3251.16</f>
        <v>13964.36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13964.36</v>
      </c>
    </row>
    <row r="7" customFormat="1" ht="34" customHeight="1" spans="1:18">
      <c r="A7" s="16">
        <v>2</v>
      </c>
      <c r="B7" s="16" t="s">
        <v>30</v>
      </c>
      <c r="C7" s="16" t="s">
        <v>31</v>
      </c>
      <c r="D7" s="16" t="s">
        <v>26</v>
      </c>
      <c r="E7" s="16" t="s">
        <v>27</v>
      </c>
      <c r="F7" s="16" t="s">
        <v>28</v>
      </c>
      <c r="G7" s="16" t="s">
        <v>29</v>
      </c>
      <c r="H7" s="17">
        <f>11145.27+803.04</f>
        <v>11948.31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11948.31</v>
      </c>
    </row>
    <row r="8" customFormat="1" ht="23" customHeight="1" spans="1:18">
      <c r="A8" s="16">
        <v>3</v>
      </c>
      <c r="B8" s="16" t="s">
        <v>32</v>
      </c>
      <c r="C8" s="16" t="s">
        <v>33</v>
      </c>
      <c r="D8" s="16" t="s">
        <v>26</v>
      </c>
      <c r="E8" s="16" t="s">
        <v>27</v>
      </c>
      <c r="F8" s="16" t="s">
        <v>28</v>
      </c>
      <c r="G8" s="16" t="s">
        <v>29</v>
      </c>
      <c r="H8" s="17">
        <f>6487.71+787.53</f>
        <v>7275.24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7275.24</v>
      </c>
    </row>
    <row r="9" customFormat="1" ht="34" customHeight="1" spans="1:18">
      <c r="A9" s="16">
        <v>4</v>
      </c>
      <c r="B9" s="16" t="s">
        <v>34</v>
      </c>
      <c r="C9" s="16" t="s">
        <v>35</v>
      </c>
      <c r="D9" s="16" t="s">
        <v>26</v>
      </c>
      <c r="E9" s="16" t="s">
        <v>27</v>
      </c>
      <c r="F9" s="16" t="s">
        <v>28</v>
      </c>
      <c r="G9" s="16" t="s">
        <v>29</v>
      </c>
      <c r="H9" s="17">
        <f>1264+536</f>
        <v>1800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1800</v>
      </c>
    </row>
    <row r="10" customFormat="1" ht="23" customHeight="1" spans="1:18">
      <c r="A10" s="16">
        <v>5</v>
      </c>
      <c r="B10" s="16" t="s">
        <v>36</v>
      </c>
      <c r="C10" s="16" t="s">
        <v>37</v>
      </c>
      <c r="D10" s="16" t="s">
        <v>26</v>
      </c>
      <c r="E10" s="16" t="s">
        <v>27</v>
      </c>
      <c r="F10" s="16" t="s">
        <v>28</v>
      </c>
      <c r="G10" s="16" t="s">
        <v>29</v>
      </c>
      <c r="H10" s="17">
        <f>17725.42+67</f>
        <v>17792.42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17792.42</v>
      </c>
    </row>
    <row r="11" customFormat="1" ht="23" customHeight="1" spans="1:18">
      <c r="A11" s="16">
        <v>6</v>
      </c>
      <c r="B11" s="16" t="s">
        <v>38</v>
      </c>
      <c r="C11" s="16" t="s">
        <v>39</v>
      </c>
      <c r="D11" s="16" t="s">
        <v>26</v>
      </c>
      <c r="E11" s="16" t="s">
        <v>27</v>
      </c>
      <c r="F11" s="16" t="s">
        <v>28</v>
      </c>
      <c r="G11" s="16" t="s">
        <v>29</v>
      </c>
      <c r="H11" s="17">
        <f>17826.86+2435.34</f>
        <v>20262.2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20262.2</v>
      </c>
    </row>
    <row r="12" customFormat="1" ht="23" customHeight="1" spans="1:18">
      <c r="A12" s="16">
        <v>7</v>
      </c>
      <c r="B12" s="16" t="s">
        <v>40</v>
      </c>
      <c r="C12" s="16" t="s">
        <v>41</v>
      </c>
      <c r="D12" s="16" t="s">
        <v>26</v>
      </c>
      <c r="E12" s="16" t="s">
        <v>27</v>
      </c>
      <c r="F12" s="16" t="s">
        <v>28</v>
      </c>
      <c r="G12" s="16" t="s">
        <v>29</v>
      </c>
      <c r="H12" s="17">
        <f>5386.45+2213.5</f>
        <v>7599.95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7599.95</v>
      </c>
    </row>
    <row r="13" customFormat="1" ht="34" customHeight="1" spans="1:18">
      <c r="A13" s="16">
        <v>8</v>
      </c>
      <c r="B13" s="16" t="s">
        <v>42</v>
      </c>
      <c r="C13" s="16" t="s">
        <v>43</v>
      </c>
      <c r="D13" s="16" t="s">
        <v>26</v>
      </c>
      <c r="E13" s="16" t="s">
        <v>27</v>
      </c>
      <c r="F13" s="16" t="s">
        <v>28</v>
      </c>
      <c r="G13" s="16" t="s">
        <v>29</v>
      </c>
      <c r="H13" s="17">
        <f>11619.4+163.6</f>
        <v>11783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11783</v>
      </c>
    </row>
    <row r="14" customFormat="1" ht="23" customHeight="1" spans="1:18">
      <c r="A14" s="16">
        <v>9</v>
      </c>
      <c r="B14" s="16" t="s">
        <v>44</v>
      </c>
      <c r="C14" s="16" t="s">
        <v>45</v>
      </c>
      <c r="D14" s="16" t="s">
        <v>26</v>
      </c>
      <c r="E14" s="16" t="s">
        <v>27</v>
      </c>
      <c r="F14" s="16" t="s">
        <v>28</v>
      </c>
      <c r="G14" s="16" t="s">
        <v>29</v>
      </c>
      <c r="H14" s="17">
        <f>15495.2+2754.95</f>
        <v>18250.15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18250.15</v>
      </c>
    </row>
    <row r="15" customFormat="1" ht="34" customHeight="1" spans="1:18">
      <c r="A15" s="16">
        <v>10</v>
      </c>
      <c r="B15" s="16" t="s">
        <v>46</v>
      </c>
      <c r="C15" s="16" t="s">
        <v>47</v>
      </c>
      <c r="D15" s="16" t="s">
        <v>26</v>
      </c>
      <c r="E15" s="16" t="s">
        <v>27</v>
      </c>
      <c r="F15" s="16" t="s">
        <v>28</v>
      </c>
      <c r="G15" s="16" t="s">
        <v>29</v>
      </c>
      <c r="H15" s="17">
        <f>13556.51+8577.29</f>
        <v>22133.8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22133.8</v>
      </c>
    </row>
    <row r="16" customFormat="1" ht="34" customHeight="1" spans="1:18">
      <c r="A16" s="16">
        <v>11</v>
      </c>
      <c r="B16" s="16" t="s">
        <v>48</v>
      </c>
      <c r="C16" s="16" t="s">
        <v>49</v>
      </c>
      <c r="D16" s="16" t="s">
        <v>26</v>
      </c>
      <c r="E16" s="16" t="s">
        <v>27</v>
      </c>
      <c r="F16" s="16" t="s">
        <v>28</v>
      </c>
      <c r="G16" s="16" t="s">
        <v>29</v>
      </c>
      <c r="H16" s="17">
        <f>22436.49+2835.16</f>
        <v>25271.65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25271.65</v>
      </c>
    </row>
    <row r="17" customFormat="1" ht="23" customHeight="1" spans="1:18">
      <c r="A17" s="16">
        <v>12</v>
      </c>
      <c r="B17" s="16" t="s">
        <v>50</v>
      </c>
      <c r="C17" s="16" t="s">
        <v>51</v>
      </c>
      <c r="D17" s="16" t="s">
        <v>26</v>
      </c>
      <c r="E17" s="16" t="s">
        <v>27</v>
      </c>
      <c r="F17" s="16" t="s">
        <v>28</v>
      </c>
      <c r="G17" s="16" t="s">
        <v>29</v>
      </c>
      <c r="H17" s="17">
        <f>2245.7+1045.4</f>
        <v>3291.1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3291.1</v>
      </c>
    </row>
    <row r="18" customFormat="1" ht="34" customHeight="1" spans="1:18">
      <c r="A18" s="16">
        <v>13</v>
      </c>
      <c r="B18" s="16" t="s">
        <v>52</v>
      </c>
      <c r="C18" s="16" t="s">
        <v>53</v>
      </c>
      <c r="D18" s="16" t="s">
        <v>26</v>
      </c>
      <c r="E18" s="16" t="s">
        <v>27</v>
      </c>
      <c r="F18" s="16" t="s">
        <v>28</v>
      </c>
      <c r="G18" s="16" t="s">
        <v>29</v>
      </c>
      <c r="H18" s="17">
        <f>3501.91+634.6</f>
        <v>4136.51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4136.51</v>
      </c>
    </row>
    <row r="19" customFormat="1" ht="34" customHeight="1" spans="1:18">
      <c r="A19" s="16">
        <v>14</v>
      </c>
      <c r="B19" s="16" t="s">
        <v>54</v>
      </c>
      <c r="C19" s="16" t="s">
        <v>55</v>
      </c>
      <c r="D19" s="16" t="s">
        <v>26</v>
      </c>
      <c r="E19" s="16" t="s">
        <v>27</v>
      </c>
      <c r="F19" s="16" t="s">
        <v>28</v>
      </c>
      <c r="G19" s="16" t="s">
        <v>29</v>
      </c>
      <c r="H19" s="17">
        <f>3303.2+0</f>
        <v>3303.2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3303.2</v>
      </c>
    </row>
    <row r="20" customFormat="1" ht="34" customHeight="1" spans="1:18">
      <c r="A20" s="16">
        <v>15</v>
      </c>
      <c r="B20" s="16" t="s">
        <v>56</v>
      </c>
      <c r="C20" s="16" t="s">
        <v>57</v>
      </c>
      <c r="D20" s="16" t="s">
        <v>26</v>
      </c>
      <c r="E20" s="16" t="s">
        <v>27</v>
      </c>
      <c r="F20" s="16" t="s">
        <v>28</v>
      </c>
      <c r="G20" s="16" t="s">
        <v>29</v>
      </c>
      <c r="H20" s="17">
        <f>5972.47+586</f>
        <v>6558.47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6558.47</v>
      </c>
    </row>
    <row r="21" customFormat="1" ht="34" customHeight="1" spans="1:18">
      <c r="A21" s="16">
        <v>16</v>
      </c>
      <c r="B21" s="16" t="s">
        <v>58</v>
      </c>
      <c r="C21" s="16" t="s">
        <v>59</v>
      </c>
      <c r="D21" s="16" t="s">
        <v>26</v>
      </c>
      <c r="E21" s="16" t="s">
        <v>27</v>
      </c>
      <c r="F21" s="16" t="s">
        <v>28</v>
      </c>
      <c r="G21" s="16" t="s">
        <v>29</v>
      </c>
      <c r="H21" s="17">
        <f>2392.36+187.6</f>
        <v>2579.96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2579.96</v>
      </c>
    </row>
    <row r="22" customFormat="1" ht="34" customHeight="1" spans="1:18">
      <c r="A22" s="16">
        <v>17</v>
      </c>
      <c r="B22" s="16" t="s">
        <v>60</v>
      </c>
      <c r="C22" s="16" t="s">
        <v>61</v>
      </c>
      <c r="D22" s="16" t="s">
        <v>26</v>
      </c>
      <c r="E22" s="16" t="s">
        <v>27</v>
      </c>
      <c r="F22" s="16" t="s">
        <v>28</v>
      </c>
      <c r="G22" s="16" t="s">
        <v>29</v>
      </c>
      <c r="H22" s="17">
        <f>3491.88+70.21</f>
        <v>3562.09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3562.09</v>
      </c>
    </row>
    <row r="23" customFormat="1" ht="23" customHeight="1" spans="1:18">
      <c r="A23" s="16">
        <v>18</v>
      </c>
      <c r="B23" s="16" t="s">
        <v>62</v>
      </c>
      <c r="C23" s="16" t="s">
        <v>63</v>
      </c>
      <c r="D23" s="16" t="s">
        <v>26</v>
      </c>
      <c r="E23" s="16" t="s">
        <v>27</v>
      </c>
      <c r="F23" s="16" t="s">
        <v>28</v>
      </c>
      <c r="G23" s="16" t="s">
        <v>29</v>
      </c>
      <c r="H23" s="17">
        <f>15631.98+1077</f>
        <v>16708.98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16708.98</v>
      </c>
    </row>
    <row r="24" customFormat="1" ht="34" customHeight="1" spans="1:18">
      <c r="A24" s="16">
        <v>19</v>
      </c>
      <c r="B24" s="16" t="s">
        <v>64</v>
      </c>
      <c r="C24" s="16" t="s">
        <v>65</v>
      </c>
      <c r="D24" s="16" t="s">
        <v>26</v>
      </c>
      <c r="E24" s="16" t="s">
        <v>27</v>
      </c>
      <c r="F24" s="16" t="s">
        <v>28</v>
      </c>
      <c r="G24" s="16" t="s">
        <v>29</v>
      </c>
      <c r="H24" s="17">
        <f>3478.35+345.1</f>
        <v>3823.45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3823.45</v>
      </c>
    </row>
    <row r="25" customFormat="1" ht="45" customHeight="1" spans="1:18">
      <c r="A25" s="16">
        <v>20</v>
      </c>
      <c r="B25" s="16" t="s">
        <v>66</v>
      </c>
      <c r="C25" s="16" t="s">
        <v>67</v>
      </c>
      <c r="D25" s="16" t="s">
        <v>26</v>
      </c>
      <c r="E25" s="16" t="s">
        <v>27</v>
      </c>
      <c r="F25" s="16" t="s">
        <v>28</v>
      </c>
      <c r="G25" s="16" t="s">
        <v>29</v>
      </c>
      <c r="H25" s="17">
        <f>7481.28+847.02</f>
        <v>8328.3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8328.3</v>
      </c>
    </row>
    <row r="26" customFormat="1" ht="23" customHeight="1" spans="1:18">
      <c r="A26" s="16">
        <v>21</v>
      </c>
      <c r="B26" s="16" t="s">
        <v>68</v>
      </c>
      <c r="C26" s="16" t="s">
        <v>69</v>
      </c>
      <c r="D26" s="16" t="s">
        <v>26</v>
      </c>
      <c r="E26" s="16" t="s">
        <v>27</v>
      </c>
      <c r="F26" s="16" t="s">
        <v>28</v>
      </c>
      <c r="G26" s="16" t="s">
        <v>29</v>
      </c>
      <c r="H26" s="17">
        <f>2529.21+600</f>
        <v>3129.21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3129.21</v>
      </c>
    </row>
    <row r="27" customFormat="1" ht="23" customHeight="1" spans="1:18">
      <c r="A27" s="16">
        <v>22</v>
      </c>
      <c r="B27" s="16" t="s">
        <v>70</v>
      </c>
      <c r="C27" s="16" t="s">
        <v>71</v>
      </c>
      <c r="D27" s="16" t="s">
        <v>26</v>
      </c>
      <c r="E27" s="16" t="s">
        <v>27</v>
      </c>
      <c r="F27" s="16" t="s">
        <v>28</v>
      </c>
      <c r="G27" s="16" t="s">
        <v>29</v>
      </c>
      <c r="H27" s="17">
        <f>20451.84+2500.65</f>
        <v>22952.49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22952.49</v>
      </c>
    </row>
    <row r="28" customFormat="1" ht="34" customHeight="1" spans="1:18">
      <c r="A28" s="16">
        <v>23</v>
      </c>
      <c r="B28" s="16" t="s">
        <v>72</v>
      </c>
      <c r="C28" s="16" t="s">
        <v>73</v>
      </c>
      <c r="D28" s="16" t="s">
        <v>26</v>
      </c>
      <c r="E28" s="16" t="s">
        <v>27</v>
      </c>
      <c r="F28" s="16" t="s">
        <v>28</v>
      </c>
      <c r="G28" s="16" t="s">
        <v>29</v>
      </c>
      <c r="H28" s="17">
        <f>2595+0</f>
        <v>2595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2595</v>
      </c>
    </row>
    <row r="29" customFormat="1" ht="23" customHeight="1" spans="1:18">
      <c r="A29" s="16">
        <v>24</v>
      </c>
      <c r="B29" s="16" t="s">
        <v>74</v>
      </c>
      <c r="C29" s="16" t="s">
        <v>75</v>
      </c>
      <c r="D29" s="16" t="s">
        <v>26</v>
      </c>
      <c r="E29" s="16" t="s">
        <v>27</v>
      </c>
      <c r="F29" s="16" t="s">
        <v>28</v>
      </c>
      <c r="G29" s="16" t="s">
        <v>29</v>
      </c>
      <c r="H29" s="17">
        <f>2593.41+28</f>
        <v>2621.41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2621.41</v>
      </c>
    </row>
    <row r="30" customFormat="1" ht="23" customHeight="1" spans="1:18">
      <c r="A30" s="16">
        <v>25</v>
      </c>
      <c r="B30" s="16" t="s">
        <v>76</v>
      </c>
      <c r="C30" s="16" t="s">
        <v>77</v>
      </c>
      <c r="D30" s="16" t="s">
        <v>26</v>
      </c>
      <c r="E30" s="16" t="s">
        <v>27</v>
      </c>
      <c r="F30" s="16" t="s">
        <v>28</v>
      </c>
      <c r="G30" s="16" t="s">
        <v>29</v>
      </c>
      <c r="H30" s="17">
        <f>1306.9+138.5</f>
        <v>1445.4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1445.4</v>
      </c>
    </row>
    <row r="31" customFormat="1" ht="15" customHeight="1" spans="1:18">
      <c r="A31" s="16">
        <v>26</v>
      </c>
      <c r="B31" s="16" t="s">
        <v>78</v>
      </c>
      <c r="C31" s="16" t="s">
        <v>79</v>
      </c>
      <c r="D31" s="16" t="s">
        <v>26</v>
      </c>
      <c r="E31" s="16" t="s">
        <v>27</v>
      </c>
      <c r="F31" s="16" t="s">
        <v>28</v>
      </c>
      <c r="G31" s="16" t="s">
        <v>29</v>
      </c>
      <c r="H31" s="17">
        <f>673+0</f>
        <v>673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673</v>
      </c>
    </row>
    <row r="32" customFormat="1" ht="23" customHeight="1" spans="1:18">
      <c r="A32" s="16">
        <v>27</v>
      </c>
      <c r="B32" s="16" t="s">
        <v>80</v>
      </c>
      <c r="C32" s="16" t="s">
        <v>81</v>
      </c>
      <c r="D32" s="16" t="s">
        <v>26</v>
      </c>
      <c r="E32" s="16" t="s">
        <v>27</v>
      </c>
      <c r="F32" s="16" t="s">
        <v>28</v>
      </c>
      <c r="G32" s="16" t="s">
        <v>29</v>
      </c>
      <c r="H32" s="17">
        <f>662.66+94.64</f>
        <v>757.3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757.3</v>
      </c>
    </row>
    <row r="33" customFormat="1" ht="23" customHeight="1" spans="1:18">
      <c r="A33" s="16">
        <v>28</v>
      </c>
      <c r="B33" s="16" t="s">
        <v>82</v>
      </c>
      <c r="C33" s="16" t="s">
        <v>83</v>
      </c>
      <c r="D33" s="16" t="s">
        <v>26</v>
      </c>
      <c r="E33" s="16" t="s">
        <v>27</v>
      </c>
      <c r="F33" s="16" t="s">
        <v>28</v>
      </c>
      <c r="G33" s="16" t="s">
        <v>29</v>
      </c>
      <c r="H33" s="17">
        <f>597.26+87.6</f>
        <v>684.86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684.86</v>
      </c>
    </row>
    <row r="34" customFormat="1" ht="15" customHeight="1" spans="1:18">
      <c r="A34" s="16" t="s">
        <v>84</v>
      </c>
      <c r="B34" s="16"/>
      <c r="C34" s="16"/>
      <c r="D34" s="16"/>
      <c r="E34" s="16"/>
      <c r="F34" s="16"/>
      <c r="G34" s="16"/>
      <c r="H34" s="17">
        <f>212564.92+32666.8899999999</f>
        <v>245231.81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245231.81</v>
      </c>
    </row>
  </sheetData>
  <mergeCells count="24">
    <mergeCell ref="A1:R1"/>
    <mergeCell ref="A2:E2"/>
    <mergeCell ref="H2:J2"/>
    <mergeCell ref="M2:O2"/>
    <mergeCell ref="H3:Q3"/>
    <mergeCell ref="A34:G34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workbookViewId="0">
      <selection activeCell="J15" sqref="J15"/>
    </sheetView>
  </sheetViews>
  <sheetFormatPr defaultColWidth="9" defaultRowHeight="13.5" outlineLevelRow="7"/>
  <cols>
    <col min="1" max="1" width="5.125" style="1" customWidth="1"/>
    <col min="2" max="2" width="10.9833333333333" style="1" customWidth="1"/>
    <col min="3" max="3" width="12.2" style="1" customWidth="1"/>
    <col min="4" max="4" width="5.125" style="1" customWidth="1"/>
    <col min="5" max="6" width="7.44166666666667" style="1" customWidth="1"/>
    <col min="7" max="7" width="7.56666666666667" style="1" customWidth="1"/>
    <col min="8" max="14" width="9.75833333333333" style="1" customWidth="1"/>
    <col min="15" max="16" width="8.94166666666667" style="1" customWidth="1"/>
    <col min="17" max="17" width="8" style="1" hidden="1"/>
    <col min="18" max="18" width="10.575" style="1" customWidth="1"/>
    <col min="19" max="16384" width="9" style="1"/>
  </cols>
  <sheetData>
    <row r="1" s="1" customFormat="1" ht="38.25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15" customHeight="1" spans="1:18">
      <c r="A2" s="3" t="s">
        <v>1</v>
      </c>
      <c r="B2" s="3"/>
      <c r="C2" s="3"/>
      <c r="D2" s="3"/>
      <c r="E2" s="3"/>
      <c r="F2" s="4" t="s">
        <v>2</v>
      </c>
      <c r="G2" s="5"/>
      <c r="H2" s="6" t="s">
        <v>85</v>
      </c>
      <c r="I2" s="6"/>
      <c r="J2" s="6"/>
      <c r="K2" s="4" t="s">
        <v>2</v>
      </c>
      <c r="L2" s="5"/>
      <c r="M2" s="10"/>
      <c r="N2" s="10"/>
      <c r="O2" s="10"/>
      <c r="P2" s="4" t="s">
        <v>2</v>
      </c>
      <c r="Q2" s="4" t="s">
        <v>2</v>
      </c>
      <c r="R2" s="5" t="s">
        <v>4</v>
      </c>
    </row>
    <row r="3" s="1" customFormat="1" ht="15" customHeight="1" spans="1:18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/>
      <c r="J3" s="7"/>
      <c r="K3" s="7"/>
      <c r="L3" s="7"/>
      <c r="M3" s="7"/>
      <c r="N3" s="7"/>
      <c r="O3" s="7"/>
      <c r="P3" s="7"/>
      <c r="Q3" s="7"/>
      <c r="R3" s="7" t="s">
        <v>13</v>
      </c>
    </row>
    <row r="4" s="1" customFormat="1" ht="15" customHeight="1" spans="1:18">
      <c r="A4" s="7"/>
      <c r="B4" s="7"/>
      <c r="C4" s="7"/>
      <c r="D4" s="7"/>
      <c r="E4" s="7"/>
      <c r="F4" s="7"/>
      <c r="G4" s="7"/>
      <c r="H4" s="7" t="s">
        <v>14</v>
      </c>
      <c r="I4" s="7" t="s">
        <v>15</v>
      </c>
      <c r="J4" s="7" t="s">
        <v>16</v>
      </c>
      <c r="K4" s="7" t="s">
        <v>17</v>
      </c>
      <c r="L4" s="7" t="s">
        <v>18</v>
      </c>
      <c r="M4" s="7" t="s">
        <v>19</v>
      </c>
      <c r="N4" s="7" t="s">
        <v>20</v>
      </c>
      <c r="O4" s="7" t="s">
        <v>21</v>
      </c>
      <c r="P4" s="7" t="s">
        <v>22</v>
      </c>
      <c r="Q4" s="7" t="s">
        <v>23</v>
      </c>
      <c r="R4" s="7"/>
    </row>
    <row r="5" s="1" customFormat="1" ht="15" customHeight="1" spans="1:18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="1" customFormat="1" ht="15" customHeight="1" spans="1:18">
      <c r="A6" s="8">
        <v>1</v>
      </c>
      <c r="B6" s="8" t="s">
        <v>78</v>
      </c>
      <c r="C6" s="8" t="s">
        <v>79</v>
      </c>
      <c r="D6" s="8" t="s">
        <v>26</v>
      </c>
      <c r="E6" s="8" t="s">
        <v>27</v>
      </c>
      <c r="F6" s="8" t="s">
        <v>28</v>
      </c>
      <c r="G6" s="8" t="s">
        <v>86</v>
      </c>
      <c r="H6" s="9">
        <f>189+0</f>
        <v>189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189</v>
      </c>
    </row>
    <row r="7" s="1" customFormat="1" ht="23" customHeight="1" spans="1:18">
      <c r="A7" s="8">
        <v>2</v>
      </c>
      <c r="B7" s="8" t="s">
        <v>82</v>
      </c>
      <c r="C7" s="8" t="s">
        <v>83</v>
      </c>
      <c r="D7" s="8" t="s">
        <v>26</v>
      </c>
      <c r="E7" s="8" t="s">
        <v>27</v>
      </c>
      <c r="F7" s="8" t="s">
        <v>28</v>
      </c>
      <c r="G7" s="8" t="s">
        <v>86</v>
      </c>
      <c r="H7" s="9">
        <f>1091+228.5</f>
        <v>1319.5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1319.5</v>
      </c>
    </row>
    <row r="8" s="1" customFormat="1" ht="15" customHeight="1" spans="1:18">
      <c r="A8" s="8" t="s">
        <v>87</v>
      </c>
      <c r="B8" s="8"/>
      <c r="C8" s="8"/>
      <c r="D8" s="8"/>
      <c r="E8" s="8"/>
      <c r="F8" s="8"/>
      <c r="G8" s="8"/>
      <c r="H8" s="9">
        <f>1280+228.5</f>
        <v>1508.5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1508.5</v>
      </c>
    </row>
  </sheetData>
  <mergeCells count="24">
    <mergeCell ref="A1:R1"/>
    <mergeCell ref="A2:E2"/>
    <mergeCell ref="H2:J2"/>
    <mergeCell ref="M2:O2"/>
    <mergeCell ref="H3:Q3"/>
    <mergeCell ref="A8:G8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职工药店7月结算</vt:lpstr>
      <vt:lpstr>202406嘉靖等2家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2024-08-30T08:13:52Z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0D0A27006F674B09BE1039F7D3595F0C</vt:lpwstr>
  </property>
</Properties>
</file>