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职工2024年8月结算" sheetId="8" r:id="rId1"/>
    <sheet name="202407春漫时光" sheetId="10" r:id="rId2"/>
    <sheet name="202408经开医院手工划拨" sheetId="9" r:id="rId3"/>
  </sheets>
  <calcPr calcId="144525"/>
</workbook>
</file>

<file path=xl/sharedStrings.xml><?xml version="1.0" encoding="utf-8"?>
<sst xmlns="http://schemas.openxmlformats.org/spreadsheetml/2006/main" count="445" uniqueCount="82">
  <si>
    <t>昆明市医疗保险定点医疗机构费用结算、内审、拨付明细表</t>
  </si>
  <si>
    <t>经办机构：经开区</t>
  </si>
  <si>
    <t/>
  </si>
  <si>
    <t>拨款时间：2024年9月27日</t>
  </si>
  <si>
    <t>单位：元</t>
  </si>
  <si>
    <t>序号</t>
  </si>
  <si>
    <t>机构编码</t>
  </si>
  <si>
    <t>机构名称</t>
  </si>
  <si>
    <t>险种</t>
  </si>
  <si>
    <t>结算类别</t>
  </si>
  <si>
    <t>结算方式</t>
  </si>
  <si>
    <t>费款所属期</t>
  </si>
  <si>
    <t>医保实际支付费用</t>
  </si>
  <si>
    <t>实付合计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</si>
  <si>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</si>
  <si>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</si>
  <si>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</si>
  <si>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</si>
  <si>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</si>
  <si>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</si>
  <si>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</si>
  <si>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</si>
  <si>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</si>
  <si>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</si>
  <si>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H53011102337</t>
  </si>
  <si>
    <t>一心堂健康管理有限公司经开贵昆路诊所</t>
  </si>
  <si>
    <t>职工</t>
  </si>
  <si>
    <t>门诊</t>
  </si>
  <si>
    <t>月结算</t>
  </si>
  <si>
    <t>202408</t>
  </si>
  <si>
    <t>H53011400045</t>
  </si>
  <si>
    <t>昆明市呈贡区洛羊街道社区卫生服务中心</t>
  </si>
  <si>
    <t>住院</t>
  </si>
  <si>
    <t>月预结算</t>
  </si>
  <si>
    <t>H53011400046</t>
  </si>
  <si>
    <t>昆明经济技术开发区八公里社区卫生服务站</t>
  </si>
  <si>
    <t>H53011400068</t>
  </si>
  <si>
    <t>官渡区阿拉街道社区卫生服务中心（昆明市官渡区中医骨科医院）</t>
  </si>
  <si>
    <t>H53011400071</t>
  </si>
  <si>
    <t>云南省荣军优抚医院</t>
  </si>
  <si>
    <t>H53011400195</t>
  </si>
  <si>
    <t>昆明市经开人民医院</t>
  </si>
  <si>
    <t>生育住院</t>
  </si>
  <si>
    <t>H53011400228</t>
  </si>
  <si>
    <t>昆明航天医院</t>
  </si>
  <si>
    <t>H53011400371</t>
  </si>
  <si>
    <t>昆明经济技术开发区昌宏社区新广丰社区卫生服务站</t>
  </si>
  <si>
    <t>H53011400373</t>
  </si>
  <si>
    <t>昆明经济技术开发区小麻苴社区卫生服务站</t>
  </si>
  <si>
    <t>H53011400402</t>
  </si>
  <si>
    <t>昆明经济技术开发区出口加工区社区卫生服务中心</t>
  </si>
  <si>
    <t>H53015401681</t>
  </si>
  <si>
    <t>昆明市经开人民医院第一门诊部</t>
  </si>
  <si>
    <t>H53015401683</t>
  </si>
  <si>
    <t>昆明经济技术开发区航天社区卫生服务站</t>
  </si>
  <si>
    <t>H53015402121</t>
  </si>
  <si>
    <t>昆明耀兴华瑞医院</t>
  </si>
  <si>
    <t>H53015402393</t>
  </si>
  <si>
    <t>云南东骏常青树医疗服务有限公司经开阿拉八公里诊所</t>
  </si>
  <si>
    <t>H53015402410</t>
  </si>
  <si>
    <t>经开高文兴诊所</t>
  </si>
  <si>
    <t>H53015402730</t>
  </si>
  <si>
    <t>经开香颂口腔诊所</t>
  </si>
  <si>
    <t>H53015402768</t>
  </si>
  <si>
    <t>昆明经济技术开发区建工新城社区卫生服务中心</t>
  </si>
  <si>
    <t>H53015402788</t>
  </si>
  <si>
    <t>昆明经济技术开发区春漫时光社区卫生服务站</t>
  </si>
  <si>
    <t>合计(25家)</t>
  </si>
  <si>
    <t>接单日期：</t>
  </si>
  <si>
    <t>内审经办人：</t>
  </si>
  <si>
    <t>财务经办人：</t>
  </si>
  <si>
    <t>处室负责人：</t>
  </si>
  <si>
    <t>复核人:</t>
  </si>
  <si>
    <t>分管领导：</t>
  </si>
  <si>
    <t>（盖章）</t>
  </si>
  <si>
    <t>时间：      年      月      日</t>
  </si>
  <si>
    <t>202407</t>
  </si>
  <si>
    <t>小计</t>
  </si>
  <si>
    <t>普通门诊</t>
  </si>
  <si>
    <t>手工划拨</t>
  </si>
  <si>
    <t>普通住院</t>
  </si>
  <si>
    <t>合计(5家)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</si>
</sst>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\.dd\ hh:mm:ss"/>
  </numFmts>
  <fonts count="27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6"/>
      <color rgb="FF333333"/>
      <name val="宋体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333333"/>
      <name val="宋体"/>
      <charset val="134"/>
    </font>
    <font>
      <b/>
      <sz val="10"/>
      <color rgb="FF33333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11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2" fillId="14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176" fontId="3" fillId="3" borderId="1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"/>
  <sheetViews>
    <sheetView workbookViewId="0">
      <selection activeCell="H13" sqref="H13"/>
    </sheetView>
  </sheetViews>
  <sheetFormatPr defaultColWidth="9" defaultRowHeight="13.5"/>
  <cols>
    <col min="1" max="1" width="5.125" style="1" customWidth="1"/>
    <col min="2" max="2" width="10.9833333333333" style="1" customWidth="1"/>
    <col min="3" max="3" width="12.2" style="1" customWidth="1"/>
    <col min="4" max="4" width="5.125" style="1" customWidth="1"/>
    <col min="5" max="6" width="7.44166666666667" style="1" customWidth="1"/>
    <col min="7" max="7" width="7.56666666666667" style="1" customWidth="1"/>
    <col min="8" max="14" width="9.75833333333333" style="1" customWidth="1"/>
    <col min="15" max="16" width="8.94166666666667" style="1" customWidth="1"/>
    <col min="17" max="17" width="8" style="1" hidden="1"/>
    <col min="18" max="18" width="10.575" style="1" customWidth="1"/>
    <col min="19" max="16384" width="9" style="1"/>
  </cols>
  <sheetData>
    <row r="1" customFormat="1" ht="38.2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Format="1" ht="15" customHeight="1" spans="1:18">
      <c r="A2" s="3" t="s">
        <v>1</v>
      </c>
      <c r="B2" s="3"/>
      <c r="C2" s="3"/>
      <c r="D2" s="3"/>
      <c r="E2" s="3"/>
      <c r="F2" s="4" t="s">
        <v>2</v>
      </c>
      <c r="G2" s="5"/>
      <c r="H2" s="4" t="s">
        <v>3</v>
      </c>
      <c r="I2" s="4"/>
      <c r="J2" s="4"/>
      <c r="K2" s="4" t="s">
        <v>2</v>
      </c>
      <c r="L2" s="5"/>
      <c r="M2" s="20"/>
      <c r="N2" s="20"/>
      <c r="O2" s="20"/>
      <c r="P2" s="4" t="s">
        <v>2</v>
      </c>
      <c r="Q2" s="4" t="s">
        <v>2</v>
      </c>
      <c r="R2" s="5" t="s">
        <v>4</v>
      </c>
    </row>
    <row r="3" customFormat="1" ht="15" customHeight="1" spans="1:18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/>
      <c r="J3" s="6"/>
      <c r="K3" s="6"/>
      <c r="L3" s="6"/>
      <c r="M3" s="6"/>
      <c r="N3" s="6"/>
      <c r="O3" s="6"/>
      <c r="P3" s="6"/>
      <c r="Q3" s="6"/>
      <c r="R3" s="6" t="s">
        <v>13</v>
      </c>
    </row>
    <row r="4" customFormat="1" ht="15" customHeight="1" spans="1:18">
      <c r="A4" s="6"/>
      <c r="B4" s="6"/>
      <c r="C4" s="6"/>
      <c r="D4" s="6"/>
      <c r="E4" s="6"/>
      <c r="F4" s="6"/>
      <c r="G4" s="6"/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20</v>
      </c>
      <c r="O4" s="6" t="s">
        <v>21</v>
      </c>
      <c r="P4" s="6" t="s">
        <v>22</v>
      </c>
      <c r="Q4" s="6" t="s">
        <v>23</v>
      </c>
      <c r="R4" s="6"/>
    </row>
    <row r="5" customFormat="1" ht="15" customHeight="1" spans="1:18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1" ht="34" customHeight="1" spans="1:18">
      <c r="A6" s="7">
        <v>1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28</v>
      </c>
      <c r="G6" s="8" t="s">
        <v>29</v>
      </c>
      <c r="H6" s="9">
        <f>3008.63+278.31</f>
        <v>3286.94</v>
      </c>
      <c r="I6" s="9">
        <v>3523.63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6810.57</v>
      </c>
    </row>
    <row r="7" customFormat="1" ht="19" customHeight="1" spans="1:18">
      <c r="A7" s="7">
        <v>2</v>
      </c>
      <c r="B7" s="8" t="s">
        <v>30</v>
      </c>
      <c r="C7" s="8" t="s">
        <v>31</v>
      </c>
      <c r="D7" s="8" t="s">
        <v>26</v>
      </c>
      <c r="E7" s="8" t="s">
        <v>32</v>
      </c>
      <c r="F7" s="8" t="s">
        <v>33</v>
      </c>
      <c r="G7" s="8" t="s">
        <v>29</v>
      </c>
      <c r="H7" s="9">
        <f>1118.82+31.63</f>
        <v>1150.45</v>
      </c>
      <c r="I7" s="9">
        <v>6488.94</v>
      </c>
      <c r="J7" s="9">
        <v>0</v>
      </c>
      <c r="K7" s="9">
        <v>0</v>
      </c>
      <c r="L7" s="9">
        <v>284.72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7924.11</v>
      </c>
    </row>
    <row r="8" customFormat="1" ht="15" customHeight="1" spans="1:18">
      <c r="A8" s="7">
        <v>3</v>
      </c>
      <c r="B8" s="8"/>
      <c r="C8" s="8"/>
      <c r="D8" s="8"/>
      <c r="E8" s="8" t="s">
        <v>27</v>
      </c>
      <c r="F8" s="8" t="s">
        <v>28</v>
      </c>
      <c r="G8" s="8" t="s">
        <v>29</v>
      </c>
      <c r="H8" s="9">
        <f>49979.76+14012.38</f>
        <v>63992.14</v>
      </c>
      <c r="I8" s="9">
        <v>23019.8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87011.94</v>
      </c>
    </row>
    <row r="9" customFormat="1" ht="34" customHeight="1" spans="1:18">
      <c r="A9" s="7">
        <v>4</v>
      </c>
      <c r="B9" s="8" t="s">
        <v>34</v>
      </c>
      <c r="C9" s="8" t="s">
        <v>35</v>
      </c>
      <c r="D9" s="8" t="s">
        <v>26</v>
      </c>
      <c r="E9" s="8" t="s">
        <v>27</v>
      </c>
      <c r="F9" s="8" t="s">
        <v>28</v>
      </c>
      <c r="G9" s="8" t="s">
        <v>29</v>
      </c>
      <c r="H9" s="9">
        <f>10029.43+1030.51</f>
        <v>11059.94</v>
      </c>
      <c r="I9" s="9">
        <v>7461.85</v>
      </c>
      <c r="J9" s="9">
        <v>0</v>
      </c>
      <c r="K9" s="9">
        <v>0</v>
      </c>
      <c r="L9" s="9">
        <v>0</v>
      </c>
      <c r="M9" s="9">
        <v>0</v>
      </c>
      <c r="N9" s="9">
        <v>3727.64</v>
      </c>
      <c r="O9" s="9">
        <v>0</v>
      </c>
      <c r="P9" s="9">
        <v>0</v>
      </c>
      <c r="Q9" s="9">
        <v>0</v>
      </c>
      <c r="R9" s="9">
        <v>22249.43</v>
      </c>
    </row>
    <row r="10" customFormat="1" ht="45" customHeight="1" spans="1:18">
      <c r="A10" s="7">
        <v>5</v>
      </c>
      <c r="B10" s="8" t="s">
        <v>36</v>
      </c>
      <c r="C10" s="8" t="s">
        <v>37</v>
      </c>
      <c r="D10" s="8" t="s">
        <v>26</v>
      </c>
      <c r="E10" s="8" t="s">
        <v>27</v>
      </c>
      <c r="F10" s="8" t="s">
        <v>28</v>
      </c>
      <c r="G10" s="8" t="s">
        <v>29</v>
      </c>
      <c r="H10" s="9">
        <f>3706.54+2221.63</f>
        <v>5928.17</v>
      </c>
      <c r="I10" s="9">
        <v>1998.14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7926.31</v>
      </c>
    </row>
    <row r="11" customFormat="1" ht="15" customHeight="1" spans="1:18">
      <c r="A11" s="7">
        <v>6</v>
      </c>
      <c r="B11" s="8" t="s">
        <v>38</v>
      </c>
      <c r="C11" s="8" t="s">
        <v>39</v>
      </c>
      <c r="D11" s="8" t="s">
        <v>26</v>
      </c>
      <c r="E11" s="8" t="s">
        <v>32</v>
      </c>
      <c r="F11" s="8" t="s">
        <v>33</v>
      </c>
      <c r="G11" s="8" t="s">
        <v>29</v>
      </c>
      <c r="H11" s="9">
        <f>197.41+0</f>
        <v>197.41</v>
      </c>
      <c r="I11" s="9">
        <v>5948.79</v>
      </c>
      <c r="J11" s="9">
        <v>0</v>
      </c>
      <c r="K11" s="9">
        <v>4672.66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10818.86</v>
      </c>
    </row>
    <row r="12" customFormat="1" ht="15" customHeight="1" spans="1:18">
      <c r="A12" s="7">
        <v>7</v>
      </c>
      <c r="B12" s="8"/>
      <c r="C12" s="8"/>
      <c r="D12" s="8"/>
      <c r="E12" s="8" t="s">
        <v>27</v>
      </c>
      <c r="F12" s="8" t="s">
        <v>28</v>
      </c>
      <c r="G12" s="8" t="s">
        <v>29</v>
      </c>
      <c r="H12" s="9">
        <f>1180.22+412.46</f>
        <v>1592.68</v>
      </c>
      <c r="I12" s="9">
        <v>1637.44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3230.12</v>
      </c>
    </row>
    <row r="13" customFormat="1" ht="15" customHeight="1" spans="1:18">
      <c r="A13" s="7">
        <v>8</v>
      </c>
      <c r="B13" s="8" t="s">
        <v>40</v>
      </c>
      <c r="C13" s="8" t="s">
        <v>41</v>
      </c>
      <c r="D13" s="8" t="s">
        <v>26</v>
      </c>
      <c r="E13" s="8" t="s">
        <v>32</v>
      </c>
      <c r="F13" s="8" t="s">
        <v>33</v>
      </c>
      <c r="G13" s="8" t="s">
        <v>29</v>
      </c>
      <c r="H13" s="9">
        <f>58530.53+1206.72</f>
        <v>59737.25</v>
      </c>
      <c r="I13" s="9">
        <v>361634.75</v>
      </c>
      <c r="J13" s="9">
        <v>0</v>
      </c>
      <c r="K13" s="9">
        <v>0</v>
      </c>
      <c r="L13" s="9">
        <v>5093.76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426465.76</v>
      </c>
    </row>
    <row r="14" customFormat="1" ht="15" customHeight="1" spans="1:18">
      <c r="A14" s="7">
        <v>9</v>
      </c>
      <c r="B14" s="8"/>
      <c r="C14" s="8"/>
      <c r="D14" s="8"/>
      <c r="E14" s="8" t="s">
        <v>42</v>
      </c>
      <c r="F14" s="8" t="s">
        <v>28</v>
      </c>
      <c r="G14" s="8" t="s">
        <v>29</v>
      </c>
      <c r="H14" s="9">
        <f>1416.82+0</f>
        <v>1416.82</v>
      </c>
      <c r="I14" s="9">
        <v>53344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54760.82</v>
      </c>
    </row>
    <row r="15" customFormat="1" ht="15" customHeight="1" spans="1:18">
      <c r="A15" s="7">
        <v>10</v>
      </c>
      <c r="B15" s="8"/>
      <c r="C15" s="8"/>
      <c r="D15" s="8"/>
      <c r="E15" s="8" t="s">
        <v>27</v>
      </c>
      <c r="F15" s="8" t="s">
        <v>28</v>
      </c>
      <c r="G15" s="8" t="s">
        <v>29</v>
      </c>
      <c r="H15" s="9">
        <f>249210.13+27225.37</f>
        <v>276435.5</v>
      </c>
      <c r="I15" s="9">
        <v>333817.09</v>
      </c>
      <c r="J15" s="9">
        <v>0</v>
      </c>
      <c r="K15" s="9">
        <v>38407.72</v>
      </c>
      <c r="L15" s="9">
        <v>477.79</v>
      </c>
      <c r="M15" s="9">
        <v>0</v>
      </c>
      <c r="N15" s="9">
        <v>50.6</v>
      </c>
      <c r="O15" s="9">
        <v>70.27</v>
      </c>
      <c r="P15" s="9">
        <v>0</v>
      </c>
      <c r="Q15" s="9">
        <v>0</v>
      </c>
      <c r="R15" s="9">
        <v>649258.97</v>
      </c>
    </row>
    <row r="16" customFormat="1" ht="15" customHeight="1" spans="1:18">
      <c r="A16" s="7">
        <v>11</v>
      </c>
      <c r="B16" s="8" t="s">
        <v>43</v>
      </c>
      <c r="C16" s="8" t="s">
        <v>44</v>
      </c>
      <c r="D16" s="8" t="s">
        <v>26</v>
      </c>
      <c r="E16" s="8" t="s">
        <v>32</v>
      </c>
      <c r="F16" s="8" t="s">
        <v>33</v>
      </c>
      <c r="G16" s="8" t="s">
        <v>29</v>
      </c>
      <c r="H16" s="9">
        <f>24740.63+537.19</f>
        <v>25277.82</v>
      </c>
      <c r="I16" s="9">
        <v>213231.27</v>
      </c>
      <c r="J16" s="9">
        <v>0</v>
      </c>
      <c r="K16" s="9">
        <v>0</v>
      </c>
      <c r="L16" s="9">
        <v>4834.84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243343.93</v>
      </c>
    </row>
    <row r="17" customFormat="1" ht="15" customHeight="1" spans="1:18">
      <c r="A17" s="7">
        <v>12</v>
      </c>
      <c r="B17" s="8"/>
      <c r="C17" s="8"/>
      <c r="D17" s="8"/>
      <c r="E17" s="8" t="s">
        <v>27</v>
      </c>
      <c r="F17" s="8" t="s">
        <v>28</v>
      </c>
      <c r="G17" s="8" t="s">
        <v>29</v>
      </c>
      <c r="H17" s="9">
        <f>66086.85+6711.34</f>
        <v>72798.19</v>
      </c>
      <c r="I17" s="9">
        <v>82840.39</v>
      </c>
      <c r="J17" s="9">
        <v>0</v>
      </c>
      <c r="K17" s="9">
        <v>199.8</v>
      </c>
      <c r="L17" s="9">
        <v>9.84</v>
      </c>
      <c r="M17" s="9">
        <v>0</v>
      </c>
      <c r="N17" s="9">
        <v>257.83</v>
      </c>
      <c r="O17" s="9">
        <v>36.2</v>
      </c>
      <c r="P17" s="9">
        <v>0</v>
      </c>
      <c r="Q17" s="9">
        <v>0</v>
      </c>
      <c r="R17" s="9">
        <v>156142.25</v>
      </c>
    </row>
    <row r="18" customFormat="1" ht="34" customHeight="1" spans="1:18">
      <c r="A18" s="7">
        <v>13</v>
      </c>
      <c r="B18" s="8" t="s">
        <v>45</v>
      </c>
      <c r="C18" s="8" t="s">
        <v>46</v>
      </c>
      <c r="D18" s="8" t="s">
        <v>26</v>
      </c>
      <c r="E18" s="8" t="s">
        <v>27</v>
      </c>
      <c r="F18" s="8" t="s">
        <v>28</v>
      </c>
      <c r="G18" s="8" t="s">
        <v>29</v>
      </c>
      <c r="H18" s="9">
        <f>2270.07+564.08</f>
        <v>2834.15</v>
      </c>
      <c r="I18" s="9">
        <v>1423.88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4258.03</v>
      </c>
    </row>
    <row r="19" customFormat="1" ht="34" customHeight="1" spans="1:18">
      <c r="A19" s="7">
        <v>14</v>
      </c>
      <c r="B19" s="8" t="s">
        <v>47</v>
      </c>
      <c r="C19" s="8" t="s">
        <v>48</v>
      </c>
      <c r="D19" s="8" t="s">
        <v>26</v>
      </c>
      <c r="E19" s="8" t="s">
        <v>27</v>
      </c>
      <c r="F19" s="8" t="s">
        <v>28</v>
      </c>
      <c r="G19" s="8" t="s">
        <v>29</v>
      </c>
      <c r="H19" s="9">
        <f>21722.4+2024.93</f>
        <v>23747.33</v>
      </c>
      <c r="I19" s="9">
        <v>10613.04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34360.37</v>
      </c>
    </row>
    <row r="20" customFormat="1" ht="34" customHeight="1" spans="1:18">
      <c r="A20" s="7">
        <v>15</v>
      </c>
      <c r="B20" s="8" t="s">
        <v>49</v>
      </c>
      <c r="C20" s="8" t="s">
        <v>50</v>
      </c>
      <c r="D20" s="8" t="s">
        <v>26</v>
      </c>
      <c r="E20" s="8" t="s">
        <v>27</v>
      </c>
      <c r="F20" s="8" t="s">
        <v>28</v>
      </c>
      <c r="G20" s="8" t="s">
        <v>29</v>
      </c>
      <c r="H20" s="9">
        <f>18308.21+950.6</f>
        <v>19258.81</v>
      </c>
      <c r="I20" s="9">
        <v>16132.81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35391.62</v>
      </c>
    </row>
    <row r="21" customFormat="1" ht="23" customHeight="1" spans="1:18">
      <c r="A21" s="7">
        <v>16</v>
      </c>
      <c r="B21" s="8" t="s">
        <v>51</v>
      </c>
      <c r="C21" s="8" t="s">
        <v>52</v>
      </c>
      <c r="D21" s="8" t="s">
        <v>26</v>
      </c>
      <c r="E21" s="8" t="s">
        <v>27</v>
      </c>
      <c r="F21" s="8" t="s">
        <v>28</v>
      </c>
      <c r="G21" s="8" t="s">
        <v>29</v>
      </c>
      <c r="H21" s="9">
        <f>5151.58+3192.46</f>
        <v>8344.04</v>
      </c>
      <c r="I21" s="9">
        <v>6333.25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14677.29</v>
      </c>
    </row>
    <row r="22" customFormat="1" ht="34" customHeight="1" spans="1:18">
      <c r="A22" s="7">
        <v>17</v>
      </c>
      <c r="B22" s="8" t="s">
        <v>53</v>
      </c>
      <c r="C22" s="8" t="s">
        <v>54</v>
      </c>
      <c r="D22" s="8" t="s">
        <v>26</v>
      </c>
      <c r="E22" s="8" t="s">
        <v>27</v>
      </c>
      <c r="F22" s="8" t="s">
        <v>28</v>
      </c>
      <c r="G22" s="8" t="s">
        <v>29</v>
      </c>
      <c r="H22" s="9">
        <f>6544.02+221.75</f>
        <v>6765.77</v>
      </c>
      <c r="I22" s="9">
        <v>13611.93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20377.7</v>
      </c>
    </row>
    <row r="23" customFormat="1" ht="15" customHeight="1" spans="1:18">
      <c r="A23" s="7">
        <v>18</v>
      </c>
      <c r="B23" s="8" t="s">
        <v>55</v>
      </c>
      <c r="C23" s="8" t="s">
        <v>56</v>
      </c>
      <c r="D23" s="8" t="s">
        <v>26</v>
      </c>
      <c r="E23" s="8" t="s">
        <v>32</v>
      </c>
      <c r="F23" s="8" t="s">
        <v>33</v>
      </c>
      <c r="G23" s="8" t="s">
        <v>29</v>
      </c>
      <c r="H23" s="9">
        <f>988.42+0</f>
        <v>988.42</v>
      </c>
      <c r="I23" s="9">
        <v>6552.51</v>
      </c>
      <c r="J23" s="9">
        <v>0</v>
      </c>
      <c r="K23" s="9">
        <v>2562.02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10102.95</v>
      </c>
    </row>
    <row r="24" customFormat="1" ht="15" customHeight="1" spans="1:18">
      <c r="A24" s="7">
        <v>19</v>
      </c>
      <c r="B24" s="8"/>
      <c r="C24" s="8"/>
      <c r="D24" s="8"/>
      <c r="E24" s="8" t="s">
        <v>27</v>
      </c>
      <c r="F24" s="8" t="s">
        <v>28</v>
      </c>
      <c r="G24" s="8" t="s">
        <v>29</v>
      </c>
      <c r="H24" s="9">
        <f>10536.34+1225.2</f>
        <v>11761.54</v>
      </c>
      <c r="I24" s="9">
        <v>12313.06</v>
      </c>
      <c r="J24" s="9">
        <v>0</v>
      </c>
      <c r="K24" s="9">
        <v>0</v>
      </c>
      <c r="L24" s="9">
        <v>0</v>
      </c>
      <c r="M24" s="9">
        <v>0</v>
      </c>
      <c r="N24" s="9">
        <v>352.7</v>
      </c>
      <c r="O24" s="9">
        <v>0</v>
      </c>
      <c r="P24" s="9">
        <v>0</v>
      </c>
      <c r="Q24" s="9">
        <v>0</v>
      </c>
      <c r="R24" s="9">
        <v>24427.3</v>
      </c>
    </row>
    <row r="25" customFormat="1" ht="34" customHeight="1" spans="1:18">
      <c r="A25" s="7">
        <v>20</v>
      </c>
      <c r="B25" s="8" t="s">
        <v>57</v>
      </c>
      <c r="C25" s="8" t="s">
        <v>58</v>
      </c>
      <c r="D25" s="8" t="s">
        <v>26</v>
      </c>
      <c r="E25" s="8" t="s">
        <v>27</v>
      </c>
      <c r="F25" s="8" t="s">
        <v>28</v>
      </c>
      <c r="G25" s="8" t="s">
        <v>29</v>
      </c>
      <c r="H25" s="9">
        <f>80.89+0</f>
        <v>80.89</v>
      </c>
      <c r="I25" s="9">
        <v>22.9</v>
      </c>
      <c r="J25" s="9">
        <v>0</v>
      </c>
      <c r="K25" s="9">
        <v>0</v>
      </c>
      <c r="L25" s="9">
        <v>0</v>
      </c>
      <c r="M25" s="9">
        <v>0</v>
      </c>
      <c r="N25" s="9">
        <v>193.51</v>
      </c>
      <c r="O25" s="9">
        <v>0</v>
      </c>
      <c r="P25" s="9">
        <v>0</v>
      </c>
      <c r="Q25" s="9">
        <v>0</v>
      </c>
      <c r="R25" s="9">
        <v>297.3</v>
      </c>
    </row>
    <row r="26" customFormat="1" ht="15" customHeight="1" spans="1:18">
      <c r="A26" s="7">
        <v>21</v>
      </c>
      <c r="B26" s="8" t="s">
        <v>59</v>
      </c>
      <c r="C26" s="8" t="s">
        <v>60</v>
      </c>
      <c r="D26" s="8" t="s">
        <v>26</v>
      </c>
      <c r="E26" s="8" t="s">
        <v>27</v>
      </c>
      <c r="F26" s="8" t="s">
        <v>28</v>
      </c>
      <c r="G26" s="8" t="s">
        <v>29</v>
      </c>
      <c r="H26" s="9">
        <f>1893.91+0</f>
        <v>1893.91</v>
      </c>
      <c r="I26" s="9">
        <v>60.92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1954.83</v>
      </c>
    </row>
    <row r="27" customFormat="1" ht="15" customHeight="1" spans="1:18">
      <c r="A27" s="7">
        <v>22</v>
      </c>
      <c r="B27" s="8" t="s">
        <v>61</v>
      </c>
      <c r="C27" s="8" t="s">
        <v>62</v>
      </c>
      <c r="D27" s="8" t="s">
        <v>26</v>
      </c>
      <c r="E27" s="8" t="s">
        <v>27</v>
      </c>
      <c r="F27" s="8" t="s">
        <v>28</v>
      </c>
      <c r="G27" s="8" t="s">
        <v>29</v>
      </c>
      <c r="H27" s="9">
        <f>3234.17+441.2</f>
        <v>3675.37</v>
      </c>
      <c r="I27" s="9">
        <v>3241.87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6917.24</v>
      </c>
    </row>
    <row r="28" customFormat="1" ht="19" customHeight="1" spans="1:18">
      <c r="A28" s="7">
        <v>23</v>
      </c>
      <c r="B28" s="8" t="s">
        <v>63</v>
      </c>
      <c r="C28" s="8" t="s">
        <v>64</v>
      </c>
      <c r="D28" s="8" t="s">
        <v>26</v>
      </c>
      <c r="E28" s="8" t="s">
        <v>32</v>
      </c>
      <c r="F28" s="8" t="s">
        <v>33</v>
      </c>
      <c r="G28" s="8" t="s">
        <v>29</v>
      </c>
      <c r="H28" s="9">
        <f>2789.63+0</f>
        <v>2789.63</v>
      </c>
      <c r="I28" s="9">
        <v>12187.67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14977.3</v>
      </c>
    </row>
    <row r="29" customFormat="1" ht="15" customHeight="1" spans="1:18">
      <c r="A29" s="7">
        <v>24</v>
      </c>
      <c r="B29" s="8"/>
      <c r="C29" s="8"/>
      <c r="D29" s="8"/>
      <c r="E29" s="8" t="s">
        <v>27</v>
      </c>
      <c r="F29" s="8" t="s">
        <v>28</v>
      </c>
      <c r="G29" s="8" t="s">
        <v>29</v>
      </c>
      <c r="H29" s="9">
        <f>44026.53+1706.28</f>
        <v>45732.81</v>
      </c>
      <c r="I29" s="9">
        <v>23748.88</v>
      </c>
      <c r="J29" s="9">
        <v>0</v>
      </c>
      <c r="K29" s="9">
        <v>0</v>
      </c>
      <c r="L29" s="9">
        <v>0</v>
      </c>
      <c r="M29" s="9">
        <v>0</v>
      </c>
      <c r="N29" s="9">
        <v>648.6</v>
      </c>
      <c r="O29" s="9">
        <v>0</v>
      </c>
      <c r="P29" s="9">
        <v>0</v>
      </c>
      <c r="Q29" s="9">
        <v>0</v>
      </c>
      <c r="R29" s="9">
        <v>70130.29</v>
      </c>
    </row>
    <row r="30" customFormat="1" ht="34" customHeight="1" spans="1:18">
      <c r="A30" s="7">
        <v>25</v>
      </c>
      <c r="B30" s="8" t="s">
        <v>65</v>
      </c>
      <c r="C30" s="8" t="s">
        <v>66</v>
      </c>
      <c r="D30" s="8" t="s">
        <v>26</v>
      </c>
      <c r="E30" s="8" t="s">
        <v>27</v>
      </c>
      <c r="F30" s="8" t="s">
        <v>28</v>
      </c>
      <c r="G30" s="8" t="s">
        <v>29</v>
      </c>
      <c r="H30" s="9">
        <f>1226.05+0</f>
        <v>1226.05</v>
      </c>
      <c r="I30" s="9">
        <v>112.7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1338.75</v>
      </c>
    </row>
    <row r="31" s="1" customFormat="1" ht="15" customHeight="1" spans="1:18">
      <c r="A31" s="8" t="s">
        <v>67</v>
      </c>
      <c r="B31" s="8"/>
      <c r="C31" s="8"/>
      <c r="D31" s="8"/>
      <c r="E31" s="8"/>
      <c r="F31" s="8"/>
      <c r="G31" s="8"/>
      <c r="H31" s="9">
        <f>587977.99+63994.0399999999</f>
        <v>651972.03</v>
      </c>
      <c r="I31" s="9">
        <v>1201301.51</v>
      </c>
      <c r="J31" s="9">
        <v>0</v>
      </c>
      <c r="K31" s="9">
        <v>45842.2</v>
      </c>
      <c r="L31" s="9">
        <v>10700.95</v>
      </c>
      <c r="M31" s="9">
        <v>0</v>
      </c>
      <c r="N31" s="9">
        <v>5230.88</v>
      </c>
      <c r="O31" s="9">
        <v>106.47</v>
      </c>
      <c r="P31" s="9">
        <v>0</v>
      </c>
      <c r="Q31" s="9">
        <v>0</v>
      </c>
      <c r="R31" s="9">
        <v>1915154.04</v>
      </c>
    </row>
    <row r="32" s="1" customFormat="1" ht="20" hidden="1" customHeight="1" spans="1:18">
      <c r="A32" s="10"/>
      <c r="B32" s="11" t="s">
        <v>2</v>
      </c>
      <c r="C32" s="11" t="s">
        <v>2</v>
      </c>
      <c r="D32" s="11" t="s">
        <v>2</v>
      </c>
      <c r="E32" s="12" t="s">
        <v>2</v>
      </c>
      <c r="F32" s="10" t="s">
        <v>68</v>
      </c>
      <c r="G32" s="10"/>
      <c r="H32" s="11" t="s">
        <v>2</v>
      </c>
      <c r="I32" s="11" t="s">
        <v>2</v>
      </c>
      <c r="J32" s="11" t="s">
        <v>2</v>
      </c>
      <c r="K32" s="11" t="s">
        <v>2</v>
      </c>
      <c r="L32" s="10" t="s">
        <v>68</v>
      </c>
      <c r="M32" s="21" t="s">
        <v>2</v>
      </c>
      <c r="N32" s="11" t="s">
        <v>2</v>
      </c>
      <c r="O32" s="11" t="s">
        <v>2</v>
      </c>
      <c r="P32" s="11" t="s">
        <v>2</v>
      </c>
      <c r="Q32" s="11" t="s">
        <v>2</v>
      </c>
      <c r="R32" s="12" t="s">
        <v>2</v>
      </c>
    </row>
    <row r="33" s="1" customFormat="1" ht="20" hidden="1" customHeight="1" spans="1:18">
      <c r="A33" s="13" t="s">
        <v>2</v>
      </c>
      <c r="B33" s="14" t="s">
        <v>2</v>
      </c>
      <c r="C33" s="14" t="s">
        <v>2</v>
      </c>
      <c r="D33" s="14" t="s">
        <v>2</v>
      </c>
      <c r="E33" s="15" t="s">
        <v>2</v>
      </c>
      <c r="F33" s="16" t="s">
        <v>69</v>
      </c>
      <c r="G33" s="16"/>
      <c r="H33" s="14" t="s">
        <v>2</v>
      </c>
      <c r="I33" s="14" t="s">
        <v>2</v>
      </c>
      <c r="J33" s="14" t="s">
        <v>2</v>
      </c>
      <c r="K33" s="14" t="s">
        <v>2</v>
      </c>
      <c r="L33" s="16" t="s">
        <v>70</v>
      </c>
      <c r="M33" s="13" t="s">
        <v>2</v>
      </c>
      <c r="N33" s="14" t="s">
        <v>2</v>
      </c>
      <c r="O33" s="14" t="s">
        <v>2</v>
      </c>
      <c r="P33" s="14" t="s">
        <v>2</v>
      </c>
      <c r="Q33" s="14" t="s">
        <v>2</v>
      </c>
      <c r="R33" s="15" t="s">
        <v>2</v>
      </c>
    </row>
    <row r="34" s="1" customFormat="1" ht="20" hidden="1" customHeight="1" spans="1:18">
      <c r="A34" s="16"/>
      <c r="B34" s="14" t="s">
        <v>2</v>
      </c>
      <c r="C34" s="14" t="s">
        <v>2</v>
      </c>
      <c r="D34" s="14" t="s">
        <v>2</v>
      </c>
      <c r="E34" s="15" t="s">
        <v>2</v>
      </c>
      <c r="F34" s="16" t="s">
        <v>71</v>
      </c>
      <c r="G34" s="16"/>
      <c r="H34" s="14" t="s">
        <v>2</v>
      </c>
      <c r="I34" s="14" t="s">
        <v>2</v>
      </c>
      <c r="J34" s="14" t="s">
        <v>2</v>
      </c>
      <c r="K34" s="14" t="s">
        <v>2</v>
      </c>
      <c r="L34" s="16" t="s">
        <v>72</v>
      </c>
      <c r="M34" s="13" t="s">
        <v>2</v>
      </c>
      <c r="N34" s="14" t="s">
        <v>2</v>
      </c>
      <c r="O34" s="14" t="s">
        <v>2</v>
      </c>
      <c r="P34" s="14" t="s">
        <v>2</v>
      </c>
      <c r="Q34" s="14" t="s">
        <v>2</v>
      </c>
      <c r="R34" s="15" t="s">
        <v>2</v>
      </c>
    </row>
    <row r="35" s="1" customFormat="1" ht="20" hidden="1" customHeight="1" spans="1:18">
      <c r="A35" s="13" t="s">
        <v>2</v>
      </c>
      <c r="B35" s="14" t="s">
        <v>2</v>
      </c>
      <c r="C35" s="14" t="s">
        <v>2</v>
      </c>
      <c r="D35" s="14" t="s">
        <v>2</v>
      </c>
      <c r="E35" s="15" t="s">
        <v>2</v>
      </c>
      <c r="F35" s="16" t="s">
        <v>73</v>
      </c>
      <c r="G35" s="16"/>
      <c r="H35" s="14" t="s">
        <v>2</v>
      </c>
      <c r="I35" s="14" t="s">
        <v>2</v>
      </c>
      <c r="J35" s="14" t="s">
        <v>2</v>
      </c>
      <c r="K35" s="14" t="s">
        <v>2</v>
      </c>
      <c r="L35" s="16" t="s">
        <v>71</v>
      </c>
      <c r="M35" s="13" t="s">
        <v>2</v>
      </c>
      <c r="N35" s="14" t="s">
        <v>2</v>
      </c>
      <c r="O35" s="14" t="s">
        <v>2</v>
      </c>
      <c r="P35" s="14" t="s">
        <v>2</v>
      </c>
      <c r="Q35" s="14" t="s">
        <v>2</v>
      </c>
      <c r="R35" s="15" t="s">
        <v>2</v>
      </c>
    </row>
    <row r="36" s="1" customFormat="1" ht="20" hidden="1" customHeight="1" spans="1:18">
      <c r="A36" s="13" t="s">
        <v>2</v>
      </c>
      <c r="B36" s="14" t="s">
        <v>2</v>
      </c>
      <c r="C36" s="14" t="s">
        <v>2</v>
      </c>
      <c r="D36" s="14" t="s">
        <v>2</v>
      </c>
      <c r="E36" s="15" t="s">
        <v>2</v>
      </c>
      <c r="F36" s="17" t="s">
        <v>2</v>
      </c>
      <c r="G36" s="14" t="s">
        <v>2</v>
      </c>
      <c r="H36" s="14" t="s">
        <v>2</v>
      </c>
      <c r="I36" s="14" t="s">
        <v>2</v>
      </c>
      <c r="J36" s="14" t="s">
        <v>2</v>
      </c>
      <c r="K36" s="14" t="s">
        <v>2</v>
      </c>
      <c r="L36" s="16" t="s">
        <v>73</v>
      </c>
      <c r="M36" s="13" t="s">
        <v>2</v>
      </c>
      <c r="N36" s="14" t="s">
        <v>2</v>
      </c>
      <c r="O36" s="14" t="s">
        <v>2</v>
      </c>
      <c r="P36" s="14" t="s">
        <v>2</v>
      </c>
      <c r="Q36" s="14" t="s">
        <v>2</v>
      </c>
      <c r="R36" s="15" t="s">
        <v>2</v>
      </c>
    </row>
    <row r="37" s="1" customFormat="1" ht="20" hidden="1" customHeight="1" spans="1:18">
      <c r="A37" s="13" t="s">
        <v>2</v>
      </c>
      <c r="B37" s="14" t="s">
        <v>2</v>
      </c>
      <c r="C37" s="14" t="s">
        <v>74</v>
      </c>
      <c r="D37" s="14" t="s">
        <v>2</v>
      </c>
      <c r="E37" s="15" t="s">
        <v>2</v>
      </c>
      <c r="F37" s="17" t="s">
        <v>2</v>
      </c>
      <c r="G37" s="14" t="s">
        <v>2</v>
      </c>
      <c r="H37" s="14" t="s">
        <v>2</v>
      </c>
      <c r="I37" s="14" t="s">
        <v>74</v>
      </c>
      <c r="J37" s="14" t="s">
        <v>2</v>
      </c>
      <c r="K37" s="15" t="s">
        <v>2</v>
      </c>
      <c r="L37" s="17" t="s">
        <v>2</v>
      </c>
      <c r="M37" s="14" t="s">
        <v>2</v>
      </c>
      <c r="N37" s="14" t="s">
        <v>2</v>
      </c>
      <c r="O37" s="14" t="s">
        <v>74</v>
      </c>
      <c r="P37" s="14" t="s">
        <v>2</v>
      </c>
      <c r="Q37" s="14" t="s">
        <v>2</v>
      </c>
      <c r="R37" s="15" t="s">
        <v>2</v>
      </c>
    </row>
    <row r="38" s="1" customFormat="1" ht="20" hidden="1" customHeight="1" spans="1:18">
      <c r="A38" s="18"/>
      <c r="B38" s="18"/>
      <c r="C38" s="18"/>
      <c r="D38" s="18"/>
      <c r="E38" s="18"/>
      <c r="F38" s="19" t="s">
        <v>75</v>
      </c>
      <c r="G38" s="19"/>
      <c r="H38" s="19"/>
      <c r="I38" s="19"/>
      <c r="J38" s="19"/>
      <c r="K38" s="19"/>
      <c r="L38" s="18" t="s">
        <v>75</v>
      </c>
      <c r="M38" s="18"/>
      <c r="N38" s="18"/>
      <c r="O38" s="18"/>
      <c r="P38" s="18"/>
      <c r="Q38" s="18"/>
      <c r="R38" s="18"/>
    </row>
  </sheetData>
  <mergeCells count="49">
    <mergeCell ref="A1:R1"/>
    <mergeCell ref="A2:E2"/>
    <mergeCell ref="H2:J2"/>
    <mergeCell ref="M2:O2"/>
    <mergeCell ref="H3:Q3"/>
    <mergeCell ref="A31:G31"/>
    <mergeCell ref="F32:G32"/>
    <mergeCell ref="F33:G33"/>
    <mergeCell ref="F34:G34"/>
    <mergeCell ref="F35:G35"/>
    <mergeCell ref="A38:E38"/>
    <mergeCell ref="F38:K38"/>
    <mergeCell ref="L38:R38"/>
    <mergeCell ref="A3:A5"/>
    <mergeCell ref="B3:B5"/>
    <mergeCell ref="B7:B8"/>
    <mergeCell ref="B11:B12"/>
    <mergeCell ref="B13:B15"/>
    <mergeCell ref="B16:B17"/>
    <mergeCell ref="B23:B24"/>
    <mergeCell ref="B28:B29"/>
    <mergeCell ref="C3:C5"/>
    <mergeCell ref="C7:C8"/>
    <mergeCell ref="C11:C12"/>
    <mergeCell ref="C13:C15"/>
    <mergeCell ref="C16:C17"/>
    <mergeCell ref="C23:C24"/>
    <mergeCell ref="C28:C29"/>
    <mergeCell ref="D3:D5"/>
    <mergeCell ref="D7:D8"/>
    <mergeCell ref="D11:D12"/>
    <mergeCell ref="D13:D15"/>
    <mergeCell ref="D16:D17"/>
    <mergeCell ref="D23:D24"/>
    <mergeCell ref="D28:D29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L22" sqref="L22"/>
    </sheetView>
  </sheetViews>
  <sheetFormatPr defaultColWidth="9" defaultRowHeight="13.5" outlineLevelRow="6"/>
  <cols>
    <col min="1" max="1" width="5.125" customWidth="1"/>
    <col min="2" max="2" width="10.9833333333333" customWidth="1"/>
    <col min="3" max="3" width="12.2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ht="38.2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15" customHeight="1" spans="1:18">
      <c r="A2" s="3" t="s">
        <v>1</v>
      </c>
      <c r="B2" s="3"/>
      <c r="C2" s="3"/>
      <c r="D2" s="3"/>
      <c r="E2" s="3"/>
      <c r="F2" s="4" t="s">
        <v>2</v>
      </c>
      <c r="G2" s="5"/>
      <c r="H2" s="22" t="s">
        <v>3</v>
      </c>
      <c r="I2" s="22"/>
      <c r="J2" s="22"/>
      <c r="K2" s="4" t="s">
        <v>2</v>
      </c>
      <c r="L2" s="5"/>
      <c r="M2" s="20"/>
      <c r="N2" s="20"/>
      <c r="O2" s="20"/>
      <c r="P2" s="4" t="s">
        <v>2</v>
      </c>
      <c r="Q2" s="4" t="s">
        <v>2</v>
      </c>
      <c r="R2" s="5" t="s">
        <v>4</v>
      </c>
    </row>
    <row r="3" ht="15" customHeight="1" spans="1:18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/>
      <c r="J3" s="6"/>
      <c r="K3" s="6"/>
      <c r="L3" s="6"/>
      <c r="M3" s="6"/>
      <c r="N3" s="6"/>
      <c r="O3" s="6"/>
      <c r="P3" s="6"/>
      <c r="Q3" s="6"/>
      <c r="R3" s="6" t="s">
        <v>13</v>
      </c>
    </row>
    <row r="4" ht="15" customHeight="1" spans="1:18">
      <c r="A4" s="6"/>
      <c r="B4" s="6"/>
      <c r="C4" s="6"/>
      <c r="D4" s="6"/>
      <c r="E4" s="6"/>
      <c r="F4" s="6"/>
      <c r="G4" s="6"/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20</v>
      </c>
      <c r="O4" s="6" t="s">
        <v>21</v>
      </c>
      <c r="P4" s="6" t="s">
        <v>22</v>
      </c>
      <c r="Q4" s="6" t="s">
        <v>23</v>
      </c>
      <c r="R4" s="6"/>
    </row>
    <row r="5" ht="15" customHeight="1" spans="1:18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34" customHeight="1" spans="1:18">
      <c r="A6" s="8">
        <v>1</v>
      </c>
      <c r="B6" s="8" t="s">
        <v>65</v>
      </c>
      <c r="C6" s="8" t="s">
        <v>66</v>
      </c>
      <c r="D6" s="8" t="s">
        <v>26</v>
      </c>
      <c r="E6" s="8" t="s">
        <v>27</v>
      </c>
      <c r="F6" s="8" t="s">
        <v>28</v>
      </c>
      <c r="G6" s="8" t="s">
        <v>76</v>
      </c>
      <c r="H6" s="9">
        <f>5+0</f>
        <v>5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5</v>
      </c>
    </row>
    <row r="7" ht="15" customHeight="1" spans="1:18">
      <c r="A7" s="8" t="s">
        <v>77</v>
      </c>
      <c r="B7" s="8"/>
      <c r="C7" s="8"/>
      <c r="D7" s="8"/>
      <c r="E7" s="8"/>
      <c r="F7" s="8"/>
      <c r="G7" s="8"/>
      <c r="H7" s="9">
        <f>5+0</f>
        <v>5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5</v>
      </c>
    </row>
  </sheetData>
  <mergeCells count="24">
    <mergeCell ref="A1:R1"/>
    <mergeCell ref="A2:E2"/>
    <mergeCell ref="H2:J2"/>
    <mergeCell ref="M2:O2"/>
    <mergeCell ref="H3:Q3"/>
    <mergeCell ref="A7:G7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workbookViewId="0">
      <selection activeCell="F32" sqref="F32"/>
    </sheetView>
  </sheetViews>
  <sheetFormatPr defaultColWidth="9" defaultRowHeight="13.5"/>
  <cols>
    <col min="1" max="1" width="5.125" style="1" customWidth="1"/>
    <col min="2" max="2" width="10.9833333333333" style="1" customWidth="1"/>
    <col min="3" max="3" width="12.2" style="1" customWidth="1"/>
    <col min="4" max="4" width="5.125" style="1" customWidth="1"/>
    <col min="5" max="6" width="7.44166666666667" style="1" customWidth="1"/>
    <col min="7" max="7" width="7.56666666666667" style="1" customWidth="1"/>
    <col min="8" max="14" width="9.75833333333333" style="1" customWidth="1"/>
    <col min="15" max="16" width="8.94166666666667" style="1" customWidth="1"/>
    <col min="17" max="17" width="8" style="1" hidden="1"/>
    <col min="18" max="18" width="10.575" style="1" customWidth="1"/>
    <col min="19" max="16384" width="9" style="1"/>
  </cols>
  <sheetData>
    <row r="1" s="1" customFormat="1" ht="38.2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15" customHeight="1" spans="1:18">
      <c r="A2" s="3" t="s">
        <v>1</v>
      </c>
      <c r="B2" s="3"/>
      <c r="C2" s="3"/>
      <c r="D2" s="3"/>
      <c r="E2" s="3"/>
      <c r="F2" s="4" t="s">
        <v>2</v>
      </c>
      <c r="G2" s="5"/>
      <c r="H2" s="4" t="s">
        <v>3</v>
      </c>
      <c r="I2" s="4"/>
      <c r="J2" s="4"/>
      <c r="K2" s="4" t="s">
        <v>2</v>
      </c>
      <c r="L2" s="5"/>
      <c r="M2" s="20"/>
      <c r="N2" s="20"/>
      <c r="O2" s="20"/>
      <c r="P2" s="4" t="s">
        <v>2</v>
      </c>
      <c r="Q2" s="4" t="s">
        <v>2</v>
      </c>
      <c r="R2" s="5" t="s">
        <v>4</v>
      </c>
    </row>
    <row r="3" s="1" customFormat="1" ht="15" customHeight="1" spans="1:18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/>
      <c r="J3" s="6"/>
      <c r="K3" s="6"/>
      <c r="L3" s="6"/>
      <c r="M3" s="6"/>
      <c r="N3" s="6"/>
      <c r="O3" s="6"/>
      <c r="P3" s="6"/>
      <c r="Q3" s="6"/>
      <c r="R3" s="6" t="s">
        <v>13</v>
      </c>
    </row>
    <row r="4" s="1" customFormat="1" ht="15" customHeight="1" spans="1:18">
      <c r="A4" s="6"/>
      <c r="B4" s="6"/>
      <c r="C4" s="6"/>
      <c r="D4" s="6"/>
      <c r="E4" s="6"/>
      <c r="F4" s="6"/>
      <c r="G4" s="6"/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20</v>
      </c>
      <c r="O4" s="6" t="s">
        <v>21</v>
      </c>
      <c r="P4" s="6" t="s">
        <v>22</v>
      </c>
      <c r="Q4" s="6" t="s">
        <v>23</v>
      </c>
      <c r="R4" s="6"/>
    </row>
    <row r="5" s="1" customFormat="1" ht="15" customHeight="1" spans="1:18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="1" customFormat="1" ht="15" customHeight="1" spans="1:18">
      <c r="A6" s="7">
        <v>1</v>
      </c>
      <c r="B6" s="8" t="s">
        <v>40</v>
      </c>
      <c r="C6" s="8" t="s">
        <v>41</v>
      </c>
      <c r="D6" s="8" t="s">
        <v>26</v>
      </c>
      <c r="E6" s="8" t="s">
        <v>78</v>
      </c>
      <c r="F6" s="8" t="s">
        <v>79</v>
      </c>
      <c r="G6" s="8" t="s">
        <v>29</v>
      </c>
      <c r="H6" s="9">
        <v>0</v>
      </c>
      <c r="I6" s="9">
        <v>77.84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77.84</v>
      </c>
    </row>
    <row r="7" s="1" customFormat="1" ht="15" customHeight="1" spans="1:18">
      <c r="A7" s="7">
        <v>2</v>
      </c>
      <c r="B7" s="8"/>
      <c r="C7" s="8"/>
      <c r="D7" s="8"/>
      <c r="E7" s="8" t="s">
        <v>80</v>
      </c>
      <c r="F7" s="8" t="s">
        <v>79</v>
      </c>
      <c r="G7" s="8" t="s">
        <v>29</v>
      </c>
      <c r="H7" s="9">
        <v>0</v>
      </c>
      <c r="I7" s="9">
        <v>282.17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/>
      <c r="R7" s="9">
        <v>282.17</v>
      </c>
    </row>
    <row r="8" s="1" customFormat="1" ht="15" customHeight="1" spans="1:18">
      <c r="A8" s="7">
        <v>3</v>
      </c>
      <c r="B8" s="8"/>
      <c r="C8" s="8"/>
      <c r="D8" s="8"/>
      <c r="E8" s="8" t="s">
        <v>80</v>
      </c>
      <c r="F8" s="8" t="s">
        <v>79</v>
      </c>
      <c r="G8" s="8" t="s">
        <v>29</v>
      </c>
      <c r="H8" s="9">
        <v>0</v>
      </c>
      <c r="I8" s="9">
        <v>38.92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/>
      <c r="R8" s="9">
        <v>38.92</v>
      </c>
    </row>
    <row r="9" s="1" customFormat="1" ht="15" customHeight="1" spans="1:18">
      <c r="A9" s="7">
        <v>4</v>
      </c>
      <c r="B9" s="8"/>
      <c r="C9" s="8"/>
      <c r="D9" s="8"/>
      <c r="E9" s="8" t="s">
        <v>78</v>
      </c>
      <c r="F9" s="8" t="s">
        <v>79</v>
      </c>
      <c r="G9" s="8" t="s">
        <v>29</v>
      </c>
      <c r="H9" s="9">
        <v>0</v>
      </c>
      <c r="I9" s="9">
        <v>651.91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651.91</v>
      </c>
    </row>
    <row r="10" s="1" customFormat="1" ht="15" customHeight="1" spans="1:18">
      <c r="A10" s="7">
        <v>5</v>
      </c>
      <c r="B10" s="8"/>
      <c r="C10" s="8"/>
      <c r="D10" s="8"/>
      <c r="E10" s="8" t="s">
        <v>78</v>
      </c>
      <c r="F10" s="8" t="s">
        <v>79</v>
      </c>
      <c r="G10" s="8" t="s">
        <v>29</v>
      </c>
      <c r="H10" s="9">
        <v>0</v>
      </c>
      <c r="I10" s="9">
        <v>311.36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311.36</v>
      </c>
    </row>
    <row r="11" s="1" customFormat="1" ht="15" customHeight="1" spans="1:18">
      <c r="A11" s="8" t="s">
        <v>81</v>
      </c>
      <c r="B11" s="8"/>
      <c r="C11" s="8"/>
      <c r="D11" s="8"/>
      <c r="E11" s="8"/>
      <c r="F11" s="8"/>
      <c r="G11" s="8"/>
      <c r="H11" s="9">
        <v>0</v>
      </c>
      <c r="I11" s="9">
        <v>1362.2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1362.2</v>
      </c>
    </row>
    <row r="12" s="1" customFormat="1" ht="20" hidden="1" customHeight="1" spans="1:18">
      <c r="A12" s="10"/>
      <c r="B12" s="11" t="s">
        <v>2</v>
      </c>
      <c r="C12" s="11" t="s">
        <v>2</v>
      </c>
      <c r="D12" s="11" t="s">
        <v>2</v>
      </c>
      <c r="E12" s="12" t="s">
        <v>2</v>
      </c>
      <c r="F12" s="10" t="s">
        <v>68</v>
      </c>
      <c r="G12" s="10"/>
      <c r="H12" s="11" t="s">
        <v>2</v>
      </c>
      <c r="I12" s="11" t="s">
        <v>2</v>
      </c>
      <c r="J12" s="11" t="s">
        <v>2</v>
      </c>
      <c r="K12" s="11" t="s">
        <v>2</v>
      </c>
      <c r="L12" s="10" t="s">
        <v>68</v>
      </c>
      <c r="M12" s="21" t="s">
        <v>2</v>
      </c>
      <c r="N12" s="11" t="s">
        <v>2</v>
      </c>
      <c r="O12" s="11" t="s">
        <v>2</v>
      </c>
      <c r="P12" s="11" t="s">
        <v>2</v>
      </c>
      <c r="Q12" s="11" t="s">
        <v>2</v>
      </c>
      <c r="R12" s="12" t="s">
        <v>2</v>
      </c>
    </row>
    <row r="13" s="1" customFormat="1" ht="20" hidden="1" customHeight="1" spans="1:18">
      <c r="A13" s="13" t="s">
        <v>2</v>
      </c>
      <c r="B13" s="14" t="s">
        <v>2</v>
      </c>
      <c r="C13" s="14" t="s">
        <v>2</v>
      </c>
      <c r="D13" s="14" t="s">
        <v>2</v>
      </c>
      <c r="E13" s="15" t="s">
        <v>2</v>
      </c>
      <c r="F13" s="16" t="s">
        <v>69</v>
      </c>
      <c r="G13" s="16"/>
      <c r="H13" s="14" t="s">
        <v>2</v>
      </c>
      <c r="I13" s="14" t="s">
        <v>2</v>
      </c>
      <c r="J13" s="14" t="s">
        <v>2</v>
      </c>
      <c r="K13" s="14" t="s">
        <v>2</v>
      </c>
      <c r="L13" s="16" t="s">
        <v>70</v>
      </c>
      <c r="M13" s="13" t="s">
        <v>2</v>
      </c>
      <c r="N13" s="14" t="s">
        <v>2</v>
      </c>
      <c r="O13" s="14" t="s">
        <v>2</v>
      </c>
      <c r="P13" s="14" t="s">
        <v>2</v>
      </c>
      <c r="Q13" s="14" t="s">
        <v>2</v>
      </c>
      <c r="R13" s="15" t="s">
        <v>2</v>
      </c>
    </row>
    <row r="14" s="1" customFormat="1" ht="20" hidden="1" customHeight="1" spans="1:18">
      <c r="A14" s="16"/>
      <c r="B14" s="14" t="s">
        <v>2</v>
      </c>
      <c r="C14" s="14" t="s">
        <v>2</v>
      </c>
      <c r="D14" s="14" t="s">
        <v>2</v>
      </c>
      <c r="E14" s="15" t="s">
        <v>2</v>
      </c>
      <c r="F14" s="16" t="s">
        <v>71</v>
      </c>
      <c r="G14" s="16"/>
      <c r="H14" s="14" t="s">
        <v>2</v>
      </c>
      <c r="I14" s="14" t="s">
        <v>2</v>
      </c>
      <c r="J14" s="14" t="s">
        <v>2</v>
      </c>
      <c r="K14" s="14" t="s">
        <v>2</v>
      </c>
      <c r="L14" s="16" t="s">
        <v>72</v>
      </c>
      <c r="M14" s="13" t="s">
        <v>2</v>
      </c>
      <c r="N14" s="14" t="s">
        <v>2</v>
      </c>
      <c r="O14" s="14" t="s">
        <v>2</v>
      </c>
      <c r="P14" s="14" t="s">
        <v>2</v>
      </c>
      <c r="Q14" s="14" t="s">
        <v>2</v>
      </c>
      <c r="R14" s="15" t="s">
        <v>2</v>
      </c>
    </row>
    <row r="15" s="1" customFormat="1" ht="20" hidden="1" customHeight="1" spans="1:18">
      <c r="A15" s="13" t="s">
        <v>2</v>
      </c>
      <c r="B15" s="14" t="s">
        <v>2</v>
      </c>
      <c r="C15" s="14" t="s">
        <v>2</v>
      </c>
      <c r="D15" s="14" t="s">
        <v>2</v>
      </c>
      <c r="E15" s="15" t="s">
        <v>2</v>
      </c>
      <c r="F15" s="16" t="s">
        <v>73</v>
      </c>
      <c r="G15" s="16"/>
      <c r="H15" s="14" t="s">
        <v>2</v>
      </c>
      <c r="I15" s="14" t="s">
        <v>2</v>
      </c>
      <c r="J15" s="14" t="s">
        <v>2</v>
      </c>
      <c r="K15" s="14" t="s">
        <v>2</v>
      </c>
      <c r="L15" s="16" t="s">
        <v>71</v>
      </c>
      <c r="M15" s="13" t="s">
        <v>2</v>
      </c>
      <c r="N15" s="14" t="s">
        <v>2</v>
      </c>
      <c r="O15" s="14" t="s">
        <v>2</v>
      </c>
      <c r="P15" s="14" t="s">
        <v>2</v>
      </c>
      <c r="Q15" s="14" t="s">
        <v>2</v>
      </c>
      <c r="R15" s="15" t="s">
        <v>2</v>
      </c>
    </row>
    <row r="16" s="1" customFormat="1" ht="20" hidden="1" customHeight="1" spans="1:18">
      <c r="A16" s="13" t="s">
        <v>2</v>
      </c>
      <c r="B16" s="14" t="s">
        <v>2</v>
      </c>
      <c r="C16" s="14" t="s">
        <v>2</v>
      </c>
      <c r="D16" s="14" t="s">
        <v>2</v>
      </c>
      <c r="E16" s="15" t="s">
        <v>2</v>
      </c>
      <c r="F16" s="17" t="s">
        <v>2</v>
      </c>
      <c r="G16" s="14" t="s">
        <v>2</v>
      </c>
      <c r="H16" s="14" t="s">
        <v>2</v>
      </c>
      <c r="I16" s="14" t="s">
        <v>2</v>
      </c>
      <c r="J16" s="14" t="s">
        <v>2</v>
      </c>
      <c r="K16" s="14" t="s">
        <v>2</v>
      </c>
      <c r="L16" s="16" t="s">
        <v>73</v>
      </c>
      <c r="M16" s="13" t="s">
        <v>2</v>
      </c>
      <c r="N16" s="14" t="s">
        <v>2</v>
      </c>
      <c r="O16" s="14" t="s">
        <v>2</v>
      </c>
      <c r="P16" s="14" t="s">
        <v>2</v>
      </c>
      <c r="Q16" s="14" t="s">
        <v>2</v>
      </c>
      <c r="R16" s="15" t="s">
        <v>2</v>
      </c>
    </row>
    <row r="17" s="1" customFormat="1" ht="20" hidden="1" customHeight="1" spans="1:18">
      <c r="A17" s="13" t="s">
        <v>2</v>
      </c>
      <c r="B17" s="14" t="s">
        <v>2</v>
      </c>
      <c r="C17" s="14" t="s">
        <v>74</v>
      </c>
      <c r="D17" s="14" t="s">
        <v>2</v>
      </c>
      <c r="E17" s="15" t="s">
        <v>2</v>
      </c>
      <c r="F17" s="17" t="s">
        <v>2</v>
      </c>
      <c r="G17" s="14" t="s">
        <v>2</v>
      </c>
      <c r="H17" s="14" t="s">
        <v>2</v>
      </c>
      <c r="I17" s="14" t="s">
        <v>74</v>
      </c>
      <c r="J17" s="14" t="s">
        <v>2</v>
      </c>
      <c r="K17" s="15" t="s">
        <v>2</v>
      </c>
      <c r="L17" s="17" t="s">
        <v>2</v>
      </c>
      <c r="M17" s="14" t="s">
        <v>2</v>
      </c>
      <c r="N17" s="14" t="s">
        <v>2</v>
      </c>
      <c r="O17" s="14" t="s">
        <v>74</v>
      </c>
      <c r="P17" s="14" t="s">
        <v>2</v>
      </c>
      <c r="Q17" s="14" t="s">
        <v>2</v>
      </c>
      <c r="R17" s="15" t="s">
        <v>2</v>
      </c>
    </row>
    <row r="18" s="1" customFormat="1" ht="20" hidden="1" customHeight="1" spans="1:18">
      <c r="A18" s="18"/>
      <c r="B18" s="18"/>
      <c r="C18" s="18"/>
      <c r="D18" s="18"/>
      <c r="E18" s="18"/>
      <c r="F18" s="19" t="s">
        <v>75</v>
      </c>
      <c r="G18" s="19"/>
      <c r="H18" s="19"/>
      <c r="I18" s="19"/>
      <c r="J18" s="19"/>
      <c r="K18" s="19"/>
      <c r="L18" s="18" t="s">
        <v>75</v>
      </c>
      <c r="M18" s="18"/>
      <c r="N18" s="18"/>
      <c r="O18" s="18"/>
      <c r="P18" s="18"/>
      <c r="Q18" s="18"/>
      <c r="R18" s="18"/>
    </row>
  </sheetData>
  <mergeCells count="34">
    <mergeCell ref="A1:R1"/>
    <mergeCell ref="A2:E2"/>
    <mergeCell ref="H2:J2"/>
    <mergeCell ref="M2:O2"/>
    <mergeCell ref="H3:Q3"/>
    <mergeCell ref="A11:G11"/>
    <mergeCell ref="F12:G12"/>
    <mergeCell ref="F13:G13"/>
    <mergeCell ref="F14:G14"/>
    <mergeCell ref="F15:G15"/>
    <mergeCell ref="A18:E18"/>
    <mergeCell ref="F18:K18"/>
    <mergeCell ref="L18:R18"/>
    <mergeCell ref="A3:A5"/>
    <mergeCell ref="B3:B5"/>
    <mergeCell ref="B6:B10"/>
    <mergeCell ref="C3:C5"/>
    <mergeCell ref="C6:C10"/>
    <mergeCell ref="D3:D5"/>
    <mergeCell ref="D6:D10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职工2024年8月结算</vt:lpstr>
      <vt:lpstr>202407春漫时光</vt:lpstr>
      <vt:lpstr>202408经开医院手工划拨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2024-10-08T03:00:50Z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0D0A27006F674B09BE1039F7D3595F0C</vt:lpwstr>
  </property>
</Properties>
</file>