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职工药店8月结算" sheetId="6" r:id="rId1"/>
    <sheet name="202407维民药业等2家" sheetId="7" r:id="rId2"/>
  </sheets>
  <calcPr calcId="144525"/>
</workbook>
</file>

<file path=xl/sharedStrings.xml><?xml version="1.0" encoding="utf-8"?>
<sst xmlns="http://schemas.openxmlformats.org/spreadsheetml/2006/main" count="362" uniqueCount="99">
  <si>
    <t>昆明市医疗保险定点零售药店费用结算、内审、拨付明细表</t>
  </si>
  <si>
    <t>经办机构：经开区</t>
  </si>
  <si>
    <t/>
  </si>
  <si>
    <t>拨款时间：2024年9月27日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</si>
  <si>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</si>
  <si>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</si>
  <si>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</si>
  <si>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</si>
  <si>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</si>
  <si>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</si>
  <si>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</si>
  <si>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</si>
  <si>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</si>
  <si>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</si>
  <si>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</si>
  <si>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</si>
  <si>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</si>
  <si>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</si>
  <si>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</si>
  <si>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</si>
  <si>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</si>
  <si>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</si>
  <si>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</si>
  <si>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</si>
  <si>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</si>
  <si>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</si>
  <si>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</si>
  <si>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</si>
  <si>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</si>
  <si>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202408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</si>
  <si>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</si>
  <si>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</si>
  <si>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</si>
  <si>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</si>
  <si>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</si>
  <si>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</si>
  <si>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</si>
  <si>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</si>
  <si>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</si>
  <si>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</si>
  <si>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</si>
  <si>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</si>
  <si>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</si>
  <si>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</si>
  <si>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</si>
  <si>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</si>
  <si>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</si>
  <si>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</si>
  <si>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</si>
  <si>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</si>
  <si>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</si>
  <si>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</si>
  <si>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</si>
  <si>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</si>
  <si>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</si>
  <si>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</si>
  <si>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</si>
  <si>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</si>
  <si>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</si>
  <si>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</si>
  <si>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</si>
  <si>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</si>
  <si>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</si>
  <si>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</si>
  <si>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</si>
  <si>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</si>
  <si>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</si>
  <si>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</si>
  <si>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</si>
  <si>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</si>
  <si>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</si>
  <si>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</si>
  <si>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</si>
  <si>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</si>
  <si>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</si>
  <si>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</si>
  <si>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</si>
  <si>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</si>
  <si>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P53015404276</t>
  </si>
  <si>
    <t>嘉靖大药房</t>
  </si>
  <si>
    <t>P53015404419</t>
  </si>
  <si>
    <t>昆明久七药业有限公司大洛羊店</t>
  </si>
  <si>
    <t>P53015404423</t>
  </si>
  <si>
    <t>云南冗译药业有限公司东泰花园分店</t>
  </si>
  <si>
    <t>P53019904275</t>
  </si>
  <si>
    <t>昆明大向康药业有限公司</t>
  </si>
  <si>
    <t>合计(29家)</t>
  </si>
  <si>
    <t>接单日期：</t>
  </si>
  <si>
    <t>内审经办人：</t>
  </si>
  <si>
    <t>财务经办人：</t>
  </si>
  <si>
    <t>处室负责人：</t>
  </si>
  <si>
    <t>复核人:</t>
  </si>
  <si>
    <t>分管领导：</t>
  </si>
  <si>
    <t>（盖章）</t>
  </si>
  <si>
    <t>时间：      年      月      日</t>
  </si>
  <si>
    <t>时间：</t>
  </si>
  <si>
    <t>年      月      日</t>
  </si>
  <si>
    <t>202407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</si>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</sst>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6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1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selection activeCell="F9" sqref="F9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3" t="s">
        <v>2</v>
      </c>
      <c r="L2" s="4"/>
      <c r="M2" s="9"/>
      <c r="N2" s="9"/>
      <c r="O2" s="9"/>
      <c r="P2" s="3" t="s">
        <v>2</v>
      </c>
      <c r="Q2" s="3" t="s">
        <v>2</v>
      </c>
      <c r="R2" s="4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23" customHeight="1" spans="1:18">
      <c r="A6" s="7">
        <v>1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7" t="s">
        <v>29</v>
      </c>
      <c r="H6" s="8">
        <f>13998.55+1201.2</f>
        <v>15199.75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15199.75</v>
      </c>
    </row>
    <row r="7" customFormat="1" ht="34" customHeight="1" spans="1:18">
      <c r="A7" s="7">
        <v>2</v>
      </c>
      <c r="B7" s="7" t="s">
        <v>30</v>
      </c>
      <c r="C7" s="7" t="s">
        <v>31</v>
      </c>
      <c r="D7" s="7" t="s">
        <v>26</v>
      </c>
      <c r="E7" s="7" t="s">
        <v>27</v>
      </c>
      <c r="F7" s="7" t="s">
        <v>28</v>
      </c>
      <c r="G7" s="7" t="s">
        <v>29</v>
      </c>
      <c r="H7" s="8">
        <f>8684.84+466.1</f>
        <v>9150.94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9150.94</v>
      </c>
    </row>
    <row r="8" customFormat="1" ht="23" customHeight="1" spans="1:18">
      <c r="A8" s="7">
        <v>3</v>
      </c>
      <c r="B8" s="7" t="s">
        <v>32</v>
      </c>
      <c r="C8" s="7" t="s">
        <v>33</v>
      </c>
      <c r="D8" s="7" t="s">
        <v>26</v>
      </c>
      <c r="E8" s="7" t="s">
        <v>27</v>
      </c>
      <c r="F8" s="7" t="s">
        <v>28</v>
      </c>
      <c r="G8" s="7" t="s">
        <v>29</v>
      </c>
      <c r="H8" s="8">
        <f>4861.94+1427</f>
        <v>6288.94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6288.94</v>
      </c>
    </row>
    <row r="9" customFormat="1" ht="34" customHeight="1" spans="1:18">
      <c r="A9" s="7">
        <v>4</v>
      </c>
      <c r="B9" s="7" t="s">
        <v>34</v>
      </c>
      <c r="C9" s="7" t="s">
        <v>35</v>
      </c>
      <c r="D9" s="7" t="s">
        <v>26</v>
      </c>
      <c r="E9" s="7" t="s">
        <v>27</v>
      </c>
      <c r="F9" s="7" t="s">
        <v>28</v>
      </c>
      <c r="G9" s="7" t="s">
        <v>29</v>
      </c>
      <c r="H9" s="8">
        <f>994.5+0</f>
        <v>994.5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994.5</v>
      </c>
    </row>
    <row r="10" customFormat="1" ht="23" customHeight="1" spans="1:18">
      <c r="A10" s="7">
        <v>5</v>
      </c>
      <c r="B10" s="7" t="s">
        <v>36</v>
      </c>
      <c r="C10" s="7" t="s">
        <v>37</v>
      </c>
      <c r="D10" s="7" t="s">
        <v>26</v>
      </c>
      <c r="E10" s="7" t="s">
        <v>27</v>
      </c>
      <c r="F10" s="7" t="s">
        <v>28</v>
      </c>
      <c r="G10" s="7" t="s">
        <v>29</v>
      </c>
      <c r="H10" s="8">
        <f>17122.87+99.3</f>
        <v>17222.17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17222.17</v>
      </c>
    </row>
    <row r="11" customFormat="1" ht="23" customHeight="1" spans="1:18">
      <c r="A11" s="7">
        <v>6</v>
      </c>
      <c r="B11" s="7" t="s">
        <v>38</v>
      </c>
      <c r="C11" s="7" t="s">
        <v>39</v>
      </c>
      <c r="D11" s="7" t="s">
        <v>26</v>
      </c>
      <c r="E11" s="7" t="s">
        <v>27</v>
      </c>
      <c r="F11" s="7" t="s">
        <v>28</v>
      </c>
      <c r="G11" s="7" t="s">
        <v>29</v>
      </c>
      <c r="H11" s="8">
        <f>17425.72+2509.7</f>
        <v>19935.42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19935.42</v>
      </c>
    </row>
    <row r="12" customFormat="1" ht="23" customHeight="1" spans="1:18">
      <c r="A12" s="7">
        <v>7</v>
      </c>
      <c r="B12" s="7" t="s">
        <v>40</v>
      </c>
      <c r="C12" s="7" t="s">
        <v>41</v>
      </c>
      <c r="D12" s="7" t="s">
        <v>26</v>
      </c>
      <c r="E12" s="7" t="s">
        <v>27</v>
      </c>
      <c r="F12" s="7" t="s">
        <v>28</v>
      </c>
      <c r="G12" s="7" t="s">
        <v>29</v>
      </c>
      <c r="H12" s="8">
        <f>4848.89+1779.32</f>
        <v>6628.21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6628.21</v>
      </c>
    </row>
    <row r="13" customFormat="1" ht="34" customHeight="1" spans="1:18">
      <c r="A13" s="7">
        <v>8</v>
      </c>
      <c r="B13" s="7" t="s">
        <v>42</v>
      </c>
      <c r="C13" s="7" t="s">
        <v>43</v>
      </c>
      <c r="D13" s="7" t="s">
        <v>26</v>
      </c>
      <c r="E13" s="7" t="s">
        <v>27</v>
      </c>
      <c r="F13" s="7" t="s">
        <v>28</v>
      </c>
      <c r="G13" s="7" t="s">
        <v>29</v>
      </c>
      <c r="H13" s="8">
        <f>12150.4+425.8</f>
        <v>12576.2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12576.2</v>
      </c>
    </row>
    <row r="14" customFormat="1" ht="23" customHeight="1" spans="1:18">
      <c r="A14" s="7">
        <v>9</v>
      </c>
      <c r="B14" s="7" t="s">
        <v>44</v>
      </c>
      <c r="C14" s="7" t="s">
        <v>45</v>
      </c>
      <c r="D14" s="7" t="s">
        <v>26</v>
      </c>
      <c r="E14" s="7" t="s">
        <v>27</v>
      </c>
      <c r="F14" s="7" t="s">
        <v>28</v>
      </c>
      <c r="G14" s="7" t="s">
        <v>29</v>
      </c>
      <c r="H14" s="8">
        <f>14059.3+957.3</f>
        <v>15016.6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15016.6</v>
      </c>
    </row>
    <row r="15" customFormat="1" ht="34" customHeight="1" spans="1:18">
      <c r="A15" s="7">
        <v>10</v>
      </c>
      <c r="B15" s="7" t="s">
        <v>46</v>
      </c>
      <c r="C15" s="7" t="s">
        <v>47</v>
      </c>
      <c r="D15" s="7" t="s">
        <v>26</v>
      </c>
      <c r="E15" s="7" t="s">
        <v>27</v>
      </c>
      <c r="F15" s="7" t="s">
        <v>28</v>
      </c>
      <c r="G15" s="7" t="s">
        <v>29</v>
      </c>
      <c r="H15" s="8">
        <f>14784.77+5944.2</f>
        <v>20728.97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20728.97</v>
      </c>
    </row>
    <row r="16" customFormat="1" ht="34" customHeight="1" spans="1:18">
      <c r="A16" s="7">
        <v>11</v>
      </c>
      <c r="B16" s="7" t="s">
        <v>48</v>
      </c>
      <c r="C16" s="7" t="s">
        <v>49</v>
      </c>
      <c r="D16" s="7" t="s">
        <v>26</v>
      </c>
      <c r="E16" s="7" t="s">
        <v>27</v>
      </c>
      <c r="F16" s="7" t="s">
        <v>28</v>
      </c>
      <c r="G16" s="7" t="s">
        <v>29</v>
      </c>
      <c r="H16" s="8">
        <f>18488.87+3519.9</f>
        <v>22008.77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22008.77</v>
      </c>
    </row>
    <row r="17" customFormat="1" ht="23" customHeight="1" spans="1:18">
      <c r="A17" s="7">
        <v>12</v>
      </c>
      <c r="B17" s="7" t="s">
        <v>50</v>
      </c>
      <c r="C17" s="7" t="s">
        <v>51</v>
      </c>
      <c r="D17" s="7" t="s">
        <v>26</v>
      </c>
      <c r="E17" s="7" t="s">
        <v>27</v>
      </c>
      <c r="F17" s="7" t="s">
        <v>28</v>
      </c>
      <c r="G17" s="7" t="s">
        <v>29</v>
      </c>
      <c r="H17" s="8">
        <f>16168.79+2582.51</f>
        <v>18751.3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18751.3</v>
      </c>
    </row>
    <row r="18" customFormat="1" ht="23" customHeight="1" spans="1:18">
      <c r="A18" s="7">
        <v>13</v>
      </c>
      <c r="B18" s="7" t="s">
        <v>52</v>
      </c>
      <c r="C18" s="7" t="s">
        <v>53</v>
      </c>
      <c r="D18" s="7" t="s">
        <v>26</v>
      </c>
      <c r="E18" s="7" t="s">
        <v>27</v>
      </c>
      <c r="F18" s="7" t="s">
        <v>28</v>
      </c>
      <c r="G18" s="7" t="s">
        <v>29</v>
      </c>
      <c r="H18" s="8">
        <f>1941+667</f>
        <v>2608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2608</v>
      </c>
    </row>
    <row r="19" customFormat="1" ht="34" customHeight="1" spans="1:18">
      <c r="A19" s="7">
        <v>14</v>
      </c>
      <c r="B19" s="7" t="s">
        <v>54</v>
      </c>
      <c r="C19" s="7" t="s">
        <v>55</v>
      </c>
      <c r="D19" s="7" t="s">
        <v>26</v>
      </c>
      <c r="E19" s="7" t="s">
        <v>27</v>
      </c>
      <c r="F19" s="7" t="s">
        <v>28</v>
      </c>
      <c r="G19" s="7" t="s">
        <v>29</v>
      </c>
      <c r="H19" s="8">
        <f>4660.91+532.07</f>
        <v>5192.98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5192.98</v>
      </c>
    </row>
    <row r="20" customFormat="1" ht="34" customHeight="1" spans="1:18">
      <c r="A20" s="7">
        <v>15</v>
      </c>
      <c r="B20" s="7" t="s">
        <v>56</v>
      </c>
      <c r="C20" s="7" t="s">
        <v>57</v>
      </c>
      <c r="D20" s="7" t="s">
        <v>26</v>
      </c>
      <c r="E20" s="7" t="s">
        <v>27</v>
      </c>
      <c r="F20" s="7" t="s">
        <v>28</v>
      </c>
      <c r="G20" s="7" t="s">
        <v>29</v>
      </c>
      <c r="H20" s="8">
        <f>4802.7+0</f>
        <v>4802.7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4802.7</v>
      </c>
    </row>
    <row r="21" customFormat="1" ht="34" customHeight="1" spans="1:18">
      <c r="A21" s="7">
        <v>16</v>
      </c>
      <c r="B21" s="7" t="s">
        <v>58</v>
      </c>
      <c r="C21" s="7" t="s">
        <v>59</v>
      </c>
      <c r="D21" s="7" t="s">
        <v>26</v>
      </c>
      <c r="E21" s="7" t="s">
        <v>27</v>
      </c>
      <c r="F21" s="7" t="s">
        <v>28</v>
      </c>
      <c r="G21" s="7" t="s">
        <v>29</v>
      </c>
      <c r="H21" s="8">
        <f>3767.5+1091</f>
        <v>4858.5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4858.5</v>
      </c>
    </row>
    <row r="22" customFormat="1" ht="34" customHeight="1" spans="1:18">
      <c r="A22" s="7">
        <v>17</v>
      </c>
      <c r="B22" s="7" t="s">
        <v>60</v>
      </c>
      <c r="C22" s="7" t="s">
        <v>61</v>
      </c>
      <c r="D22" s="7" t="s">
        <v>26</v>
      </c>
      <c r="E22" s="7" t="s">
        <v>27</v>
      </c>
      <c r="F22" s="7" t="s">
        <v>28</v>
      </c>
      <c r="G22" s="7" t="s">
        <v>29</v>
      </c>
      <c r="H22" s="8">
        <f>2246.61+0</f>
        <v>2246.61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2246.61</v>
      </c>
    </row>
    <row r="23" customFormat="1" ht="34" customHeight="1" spans="1:18">
      <c r="A23" s="7">
        <v>18</v>
      </c>
      <c r="B23" s="7" t="s">
        <v>62</v>
      </c>
      <c r="C23" s="7" t="s">
        <v>63</v>
      </c>
      <c r="D23" s="7" t="s">
        <v>26</v>
      </c>
      <c r="E23" s="7" t="s">
        <v>27</v>
      </c>
      <c r="F23" s="7" t="s">
        <v>28</v>
      </c>
      <c r="G23" s="7" t="s">
        <v>29</v>
      </c>
      <c r="H23" s="8">
        <f>3014.01+127</f>
        <v>3141.01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3141.01</v>
      </c>
    </row>
    <row r="24" customFormat="1" ht="23" customHeight="1" spans="1:18">
      <c r="A24" s="7">
        <v>19</v>
      </c>
      <c r="B24" s="7" t="s">
        <v>64</v>
      </c>
      <c r="C24" s="7" t="s">
        <v>65</v>
      </c>
      <c r="D24" s="7" t="s">
        <v>26</v>
      </c>
      <c r="E24" s="7" t="s">
        <v>27</v>
      </c>
      <c r="F24" s="7" t="s">
        <v>28</v>
      </c>
      <c r="G24" s="7" t="s">
        <v>29</v>
      </c>
      <c r="H24" s="8">
        <f>17095.63+1631.6</f>
        <v>18727.23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18727.23</v>
      </c>
    </row>
    <row r="25" customFormat="1" ht="34" customHeight="1" spans="1:18">
      <c r="A25" s="7">
        <v>20</v>
      </c>
      <c r="B25" s="7" t="s">
        <v>66</v>
      </c>
      <c r="C25" s="7" t="s">
        <v>67</v>
      </c>
      <c r="D25" s="7" t="s">
        <v>26</v>
      </c>
      <c r="E25" s="7" t="s">
        <v>27</v>
      </c>
      <c r="F25" s="7" t="s">
        <v>28</v>
      </c>
      <c r="G25" s="7" t="s">
        <v>29</v>
      </c>
      <c r="H25" s="8">
        <f>3140.02+0</f>
        <v>3140.02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3140.02</v>
      </c>
    </row>
    <row r="26" customFormat="1" ht="45" customHeight="1" spans="1:18">
      <c r="A26" s="7">
        <v>21</v>
      </c>
      <c r="B26" s="7" t="s">
        <v>68</v>
      </c>
      <c r="C26" s="7" t="s">
        <v>69</v>
      </c>
      <c r="D26" s="7" t="s">
        <v>26</v>
      </c>
      <c r="E26" s="7" t="s">
        <v>27</v>
      </c>
      <c r="F26" s="7" t="s">
        <v>28</v>
      </c>
      <c r="G26" s="7" t="s">
        <v>29</v>
      </c>
      <c r="H26" s="8">
        <f>8322.7+1276.61</f>
        <v>9599.31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9599.31</v>
      </c>
    </row>
    <row r="27" customFormat="1" ht="23" customHeight="1" spans="1:18">
      <c r="A27" s="7">
        <v>22</v>
      </c>
      <c r="B27" s="7" t="s">
        <v>70</v>
      </c>
      <c r="C27" s="7" t="s">
        <v>71</v>
      </c>
      <c r="D27" s="7" t="s">
        <v>26</v>
      </c>
      <c r="E27" s="7" t="s">
        <v>27</v>
      </c>
      <c r="F27" s="7" t="s">
        <v>28</v>
      </c>
      <c r="G27" s="7" t="s">
        <v>29</v>
      </c>
      <c r="H27" s="8">
        <f>3163.27+520.8</f>
        <v>3684.07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3684.07</v>
      </c>
    </row>
    <row r="28" customFormat="1" ht="23" customHeight="1" spans="1:18">
      <c r="A28" s="7">
        <v>23</v>
      </c>
      <c r="B28" s="7" t="s">
        <v>72</v>
      </c>
      <c r="C28" s="7" t="s">
        <v>73</v>
      </c>
      <c r="D28" s="7" t="s">
        <v>26</v>
      </c>
      <c r="E28" s="7" t="s">
        <v>27</v>
      </c>
      <c r="F28" s="7" t="s">
        <v>28</v>
      </c>
      <c r="G28" s="7" t="s">
        <v>29</v>
      </c>
      <c r="H28" s="8">
        <f>16109.13+621.2</f>
        <v>16730.33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16730.33</v>
      </c>
    </row>
    <row r="29" customFormat="1" ht="34" customHeight="1" spans="1:18">
      <c r="A29" s="7">
        <v>24</v>
      </c>
      <c r="B29" s="7" t="s">
        <v>74</v>
      </c>
      <c r="C29" s="7" t="s">
        <v>75</v>
      </c>
      <c r="D29" s="7" t="s">
        <v>26</v>
      </c>
      <c r="E29" s="7" t="s">
        <v>27</v>
      </c>
      <c r="F29" s="7" t="s">
        <v>28</v>
      </c>
      <c r="G29" s="7" t="s">
        <v>29</v>
      </c>
      <c r="H29" s="8">
        <f>2381.9+39</f>
        <v>2420.9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2420.9</v>
      </c>
    </row>
    <row r="30" customFormat="1" ht="23" customHeight="1" spans="1:18">
      <c r="A30" s="7">
        <v>25</v>
      </c>
      <c r="B30" s="7" t="s">
        <v>76</v>
      </c>
      <c r="C30" s="7" t="s">
        <v>77</v>
      </c>
      <c r="D30" s="7" t="s">
        <v>26</v>
      </c>
      <c r="E30" s="7" t="s">
        <v>27</v>
      </c>
      <c r="F30" s="7" t="s">
        <v>28</v>
      </c>
      <c r="G30" s="7" t="s">
        <v>29</v>
      </c>
      <c r="H30" s="8">
        <f>1681.6+177.4</f>
        <v>1859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1859</v>
      </c>
    </row>
    <row r="31" customFormat="1" ht="15" customHeight="1" spans="1:18">
      <c r="A31" s="7">
        <v>26</v>
      </c>
      <c r="B31" s="7" t="s">
        <v>78</v>
      </c>
      <c r="C31" s="7" t="s">
        <v>79</v>
      </c>
      <c r="D31" s="7" t="s">
        <v>26</v>
      </c>
      <c r="E31" s="7" t="s">
        <v>27</v>
      </c>
      <c r="F31" s="7" t="s">
        <v>28</v>
      </c>
      <c r="G31" s="7" t="s">
        <v>29</v>
      </c>
      <c r="H31" s="8">
        <f>859+0</f>
        <v>859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859</v>
      </c>
    </row>
    <row r="32" customFormat="1" ht="23" customHeight="1" spans="1:18">
      <c r="A32" s="7">
        <v>27</v>
      </c>
      <c r="B32" s="7" t="s">
        <v>80</v>
      </c>
      <c r="C32" s="7" t="s">
        <v>81</v>
      </c>
      <c r="D32" s="7" t="s">
        <v>26</v>
      </c>
      <c r="E32" s="7" t="s">
        <v>27</v>
      </c>
      <c r="F32" s="7" t="s">
        <v>28</v>
      </c>
      <c r="G32" s="7" t="s">
        <v>29</v>
      </c>
      <c r="H32" s="8">
        <f>3533.05+492.73</f>
        <v>4025.78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4025.78</v>
      </c>
    </row>
    <row r="33" customFormat="1" ht="23" customHeight="1" spans="1:18">
      <c r="A33" s="7">
        <v>28</v>
      </c>
      <c r="B33" s="7" t="s">
        <v>82</v>
      </c>
      <c r="C33" s="7" t="s">
        <v>83</v>
      </c>
      <c r="D33" s="7" t="s">
        <v>26</v>
      </c>
      <c r="E33" s="7" t="s">
        <v>27</v>
      </c>
      <c r="F33" s="7" t="s">
        <v>28</v>
      </c>
      <c r="G33" s="7" t="s">
        <v>29</v>
      </c>
      <c r="H33" s="8">
        <f>6267.24+1112.89</f>
        <v>7380.13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7380.13</v>
      </c>
    </row>
    <row r="34" customFormat="1" ht="23" customHeight="1" spans="1:18">
      <c r="A34" s="7">
        <v>29</v>
      </c>
      <c r="B34" s="7" t="s">
        <v>84</v>
      </c>
      <c r="C34" s="7" t="s">
        <v>85</v>
      </c>
      <c r="D34" s="7" t="s">
        <v>26</v>
      </c>
      <c r="E34" s="7" t="s">
        <v>27</v>
      </c>
      <c r="F34" s="7" t="s">
        <v>28</v>
      </c>
      <c r="G34" s="7" t="s">
        <v>29</v>
      </c>
      <c r="H34" s="8">
        <f>790.5+0</f>
        <v>790.5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790.5</v>
      </c>
    </row>
    <row r="35" ht="15" customHeight="1" spans="1:18">
      <c r="A35" s="7" t="s">
        <v>86</v>
      </c>
      <c r="B35" s="7"/>
      <c r="C35" s="7"/>
      <c r="D35" s="7"/>
      <c r="E35" s="7"/>
      <c r="F35" s="7"/>
      <c r="G35" s="7"/>
      <c r="H35" s="8">
        <f>227366.21+29201.63</f>
        <v>256567.84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256567.84</v>
      </c>
    </row>
    <row r="36" ht="20" hidden="1" customHeight="1" spans="1:18">
      <c r="A36" s="10"/>
      <c r="B36" s="11" t="s">
        <v>2</v>
      </c>
      <c r="C36" s="11" t="s">
        <v>2</v>
      </c>
      <c r="D36" s="11" t="s">
        <v>2</v>
      </c>
      <c r="E36" s="12" t="s">
        <v>2</v>
      </c>
      <c r="F36" s="10" t="s">
        <v>87</v>
      </c>
      <c r="G36" s="10"/>
      <c r="H36" s="11" t="s">
        <v>2</v>
      </c>
      <c r="I36" s="11" t="s">
        <v>2</v>
      </c>
      <c r="J36" s="11" t="s">
        <v>2</v>
      </c>
      <c r="K36" s="11" t="s">
        <v>2</v>
      </c>
      <c r="L36" s="10" t="s">
        <v>87</v>
      </c>
      <c r="M36" s="22" t="s">
        <v>2</v>
      </c>
      <c r="N36" s="11" t="s">
        <v>2</v>
      </c>
      <c r="O36" s="11" t="s">
        <v>2</v>
      </c>
      <c r="P36" s="11" t="s">
        <v>2</v>
      </c>
      <c r="Q36" s="11" t="s">
        <v>2</v>
      </c>
      <c r="R36" s="12" t="s">
        <v>2</v>
      </c>
    </row>
    <row r="37" ht="20" hidden="1" customHeight="1" spans="1:18">
      <c r="A37" s="13" t="s">
        <v>2</v>
      </c>
      <c r="B37" s="14" t="s">
        <v>2</v>
      </c>
      <c r="C37" s="14" t="s">
        <v>2</v>
      </c>
      <c r="D37" s="14" t="s">
        <v>2</v>
      </c>
      <c r="E37" s="15" t="s">
        <v>2</v>
      </c>
      <c r="F37" s="16" t="s">
        <v>88</v>
      </c>
      <c r="G37" s="16"/>
      <c r="H37" s="14" t="s">
        <v>2</v>
      </c>
      <c r="I37" s="14" t="s">
        <v>2</v>
      </c>
      <c r="J37" s="14" t="s">
        <v>2</v>
      </c>
      <c r="K37" s="14" t="s">
        <v>2</v>
      </c>
      <c r="L37" s="16" t="s">
        <v>89</v>
      </c>
      <c r="M37" s="13" t="s">
        <v>2</v>
      </c>
      <c r="N37" s="14" t="s">
        <v>2</v>
      </c>
      <c r="O37" s="14" t="s">
        <v>2</v>
      </c>
      <c r="P37" s="14" t="s">
        <v>2</v>
      </c>
      <c r="Q37" s="14" t="s">
        <v>2</v>
      </c>
      <c r="R37" s="15" t="s">
        <v>2</v>
      </c>
    </row>
    <row r="38" ht="20" hidden="1" customHeight="1" spans="1:18">
      <c r="A38" s="16"/>
      <c r="B38" s="14" t="s">
        <v>2</v>
      </c>
      <c r="C38" s="14" t="s">
        <v>2</v>
      </c>
      <c r="D38" s="14" t="s">
        <v>2</v>
      </c>
      <c r="E38" s="15" t="s">
        <v>2</v>
      </c>
      <c r="F38" s="16" t="s">
        <v>90</v>
      </c>
      <c r="G38" s="16"/>
      <c r="H38" s="14" t="s">
        <v>2</v>
      </c>
      <c r="I38" s="14" t="s">
        <v>2</v>
      </c>
      <c r="J38" s="14" t="s">
        <v>2</v>
      </c>
      <c r="K38" s="14" t="s">
        <v>2</v>
      </c>
      <c r="L38" s="16" t="s">
        <v>91</v>
      </c>
      <c r="M38" s="13" t="s">
        <v>2</v>
      </c>
      <c r="N38" s="14" t="s">
        <v>2</v>
      </c>
      <c r="O38" s="14" t="s">
        <v>2</v>
      </c>
      <c r="P38" s="14" t="s">
        <v>2</v>
      </c>
      <c r="Q38" s="14" t="s">
        <v>2</v>
      </c>
      <c r="R38" s="15" t="s">
        <v>2</v>
      </c>
    </row>
    <row r="39" ht="20" hidden="1" customHeight="1" spans="1:18">
      <c r="A39" s="13" t="s">
        <v>2</v>
      </c>
      <c r="B39" s="14" t="s">
        <v>2</v>
      </c>
      <c r="C39" s="14" t="s">
        <v>2</v>
      </c>
      <c r="D39" s="14" t="s">
        <v>2</v>
      </c>
      <c r="E39" s="15" t="s">
        <v>2</v>
      </c>
      <c r="F39" s="16" t="s">
        <v>92</v>
      </c>
      <c r="G39" s="16"/>
      <c r="H39" s="14" t="s">
        <v>2</v>
      </c>
      <c r="I39" s="14" t="s">
        <v>2</v>
      </c>
      <c r="J39" s="14" t="s">
        <v>2</v>
      </c>
      <c r="K39" s="14" t="s">
        <v>2</v>
      </c>
      <c r="L39" s="16" t="s">
        <v>90</v>
      </c>
      <c r="M39" s="13" t="s">
        <v>2</v>
      </c>
      <c r="N39" s="14" t="s">
        <v>2</v>
      </c>
      <c r="O39" s="14" t="s">
        <v>2</v>
      </c>
      <c r="P39" s="14" t="s">
        <v>2</v>
      </c>
      <c r="Q39" s="14" t="s">
        <v>2</v>
      </c>
      <c r="R39" s="15" t="s">
        <v>2</v>
      </c>
    </row>
    <row r="40" ht="20" hidden="1" customHeight="1" spans="1:18">
      <c r="A40" s="13" t="s">
        <v>2</v>
      </c>
      <c r="B40" s="14" t="s">
        <v>2</v>
      </c>
      <c r="C40" s="14" t="s">
        <v>2</v>
      </c>
      <c r="D40" s="14" t="s">
        <v>2</v>
      </c>
      <c r="E40" s="15" t="s">
        <v>2</v>
      </c>
      <c r="F40" s="17" t="s">
        <v>2</v>
      </c>
      <c r="G40" s="14" t="s">
        <v>2</v>
      </c>
      <c r="H40" s="14" t="s">
        <v>2</v>
      </c>
      <c r="I40" s="14" t="s">
        <v>2</v>
      </c>
      <c r="J40" s="14" t="s">
        <v>2</v>
      </c>
      <c r="K40" s="14" t="s">
        <v>2</v>
      </c>
      <c r="L40" s="16" t="s">
        <v>92</v>
      </c>
      <c r="M40" s="13" t="s">
        <v>2</v>
      </c>
      <c r="N40" s="14" t="s">
        <v>2</v>
      </c>
      <c r="O40" s="14" t="s">
        <v>2</v>
      </c>
      <c r="P40" s="14" t="s">
        <v>2</v>
      </c>
      <c r="Q40" s="14" t="s">
        <v>2</v>
      </c>
      <c r="R40" s="15" t="s">
        <v>2</v>
      </c>
    </row>
    <row r="41" ht="20" hidden="1" customHeight="1" spans="1:18">
      <c r="A41" s="13" t="s">
        <v>2</v>
      </c>
      <c r="B41" s="14" t="s">
        <v>2</v>
      </c>
      <c r="C41" s="14" t="s">
        <v>93</v>
      </c>
      <c r="D41" s="14" t="s">
        <v>2</v>
      </c>
      <c r="E41" s="15" t="s">
        <v>2</v>
      </c>
      <c r="F41" s="17" t="s">
        <v>2</v>
      </c>
      <c r="G41" s="14" t="s">
        <v>2</v>
      </c>
      <c r="H41" s="14" t="s">
        <v>2</v>
      </c>
      <c r="I41" s="14" t="s">
        <v>93</v>
      </c>
      <c r="J41" s="14" t="s">
        <v>2</v>
      </c>
      <c r="K41" s="15" t="s">
        <v>2</v>
      </c>
      <c r="L41" s="17" t="s">
        <v>2</v>
      </c>
      <c r="M41" s="14" t="s">
        <v>2</v>
      </c>
      <c r="N41" s="14" t="s">
        <v>2</v>
      </c>
      <c r="O41" s="14" t="s">
        <v>93</v>
      </c>
      <c r="P41" s="14" t="s">
        <v>2</v>
      </c>
      <c r="Q41" s="14" t="s">
        <v>2</v>
      </c>
      <c r="R41" s="15" t="s">
        <v>2</v>
      </c>
    </row>
    <row r="42" ht="20" hidden="1" customHeight="1" spans="1:18">
      <c r="A42" s="18"/>
      <c r="B42" s="18"/>
      <c r="C42" s="18"/>
      <c r="D42" s="18"/>
      <c r="E42" s="18"/>
      <c r="F42" s="19" t="s">
        <v>94</v>
      </c>
      <c r="G42" s="19"/>
      <c r="H42" s="19"/>
      <c r="I42" s="19"/>
      <c r="J42" s="19"/>
      <c r="K42" s="19"/>
      <c r="L42" s="18" t="s">
        <v>94</v>
      </c>
      <c r="M42" s="18"/>
      <c r="N42" s="18"/>
      <c r="O42" s="18"/>
      <c r="P42" s="18"/>
      <c r="Q42" s="18"/>
      <c r="R42" s="18"/>
    </row>
    <row r="43" ht="31.5" hidden="1" customHeight="1" spans="1:18">
      <c r="A43" s="20"/>
      <c r="B43" s="21" t="s">
        <v>2</v>
      </c>
      <c r="C43" s="21" t="s">
        <v>2</v>
      </c>
      <c r="D43" s="21" t="s">
        <v>2</v>
      </c>
      <c r="E43" s="21" t="s">
        <v>2</v>
      </c>
      <c r="F43" s="21" t="s">
        <v>2</v>
      </c>
      <c r="G43" s="21" t="s">
        <v>95</v>
      </c>
      <c r="H43" s="21" t="s">
        <v>96</v>
      </c>
      <c r="I43" s="21"/>
      <c r="J43" s="21" t="s">
        <v>2</v>
      </c>
      <c r="K43" s="21" t="s">
        <v>2</v>
      </c>
      <c r="L43" s="21" t="s">
        <v>2</v>
      </c>
      <c r="M43" s="21" t="s">
        <v>2</v>
      </c>
      <c r="N43" s="21" t="s">
        <v>2</v>
      </c>
      <c r="O43" s="21" t="s">
        <v>2</v>
      </c>
      <c r="P43" s="21" t="s">
        <v>2</v>
      </c>
      <c r="Q43" s="21" t="s">
        <v>2</v>
      </c>
      <c r="R43" s="23" t="s">
        <v>2</v>
      </c>
    </row>
  </sheetData>
  <mergeCells count="32">
    <mergeCell ref="A1:R1"/>
    <mergeCell ref="A2:E2"/>
    <mergeCell ref="H2:J2"/>
    <mergeCell ref="M2:O2"/>
    <mergeCell ref="H3:Q3"/>
    <mergeCell ref="A35:G35"/>
    <mergeCell ref="F36:G36"/>
    <mergeCell ref="F37:G37"/>
    <mergeCell ref="F38:G38"/>
    <mergeCell ref="F39:G39"/>
    <mergeCell ref="A42:E42"/>
    <mergeCell ref="F42:K42"/>
    <mergeCell ref="L42:R42"/>
    <mergeCell ref="H43:I4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G23" sqref="G23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3" t="s">
        <v>2</v>
      </c>
      <c r="L2" s="4"/>
      <c r="M2" s="9"/>
      <c r="N2" s="9"/>
      <c r="O2" s="9"/>
      <c r="P2" s="3" t="s">
        <v>2</v>
      </c>
      <c r="Q2" s="3" t="s">
        <v>2</v>
      </c>
      <c r="R2" s="4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23" customHeight="1" spans="1:18">
      <c r="A6" s="7">
        <v>1</v>
      </c>
      <c r="B6" s="7" t="s">
        <v>50</v>
      </c>
      <c r="C6" s="7" t="s">
        <v>51</v>
      </c>
      <c r="D6" s="7" t="s">
        <v>26</v>
      </c>
      <c r="E6" s="7" t="s">
        <v>27</v>
      </c>
      <c r="F6" s="7" t="s">
        <v>28</v>
      </c>
      <c r="G6" s="7" t="s">
        <v>97</v>
      </c>
      <c r="H6" s="8">
        <f>13429+1418.96</f>
        <v>14847.96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14847.96</v>
      </c>
    </row>
    <row r="7" customFormat="1" ht="23" customHeight="1" spans="1:18">
      <c r="A7" s="7">
        <v>2</v>
      </c>
      <c r="B7" s="7" t="s">
        <v>82</v>
      </c>
      <c r="C7" s="7" t="s">
        <v>83</v>
      </c>
      <c r="D7" s="7" t="s">
        <v>26</v>
      </c>
      <c r="E7" s="7" t="s">
        <v>27</v>
      </c>
      <c r="F7" s="7" t="s">
        <v>28</v>
      </c>
      <c r="G7" s="7" t="s">
        <v>97</v>
      </c>
      <c r="H7" s="8">
        <f>1641.5+154.1</f>
        <v>1795.6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1795.6</v>
      </c>
    </row>
    <row r="8" customFormat="1" ht="15" customHeight="1" spans="1:18">
      <c r="A8" s="7" t="s">
        <v>98</v>
      </c>
      <c r="B8" s="7"/>
      <c r="C8" s="7"/>
      <c r="D8" s="7"/>
      <c r="E8" s="7"/>
      <c r="F8" s="7"/>
      <c r="G8" s="7"/>
      <c r="H8" s="8">
        <f>15070.5+1573.06</f>
        <v>16643.56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16643.56</v>
      </c>
    </row>
  </sheetData>
  <mergeCells count="24">
    <mergeCell ref="A1:R1"/>
    <mergeCell ref="A2:E2"/>
    <mergeCell ref="H2:J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职工药店8月结算</vt:lpstr>
      <vt:lpstr>202407维民药业等2家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2024-10-08T02:47:35Z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