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医院202408结算" sheetId="13" r:id="rId1"/>
    <sheet name="居民药店8月" sheetId="15" r:id="rId2"/>
    <sheet name="202408经开手工划拨" sheetId="17" r:id="rId3"/>
  </sheets>
  <calcPr calcId="144525"/>
</workbook>
</file>

<file path=xl/sharedStrings.xml><?xml version="1.0" encoding="utf-8"?>
<sst xmlns="http://schemas.openxmlformats.org/spreadsheetml/2006/main" count="482" uniqueCount="96">
  <si>
    <t>昆明市医疗保险定点医疗机构费用结算、内审、拨付明细表</t>
  </si>
  <si>
    <t>经办机构：经开区</t>
  </si>
  <si>
    <t/>
  </si>
  <si>
    <t>拨款时间：2024年9月27日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</si>
  <si>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</si>
  <si>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</si>
  <si>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</si>
  <si>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</si>
  <si>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</si>
  <si>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</si>
  <si>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</si>
  <si>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</si>
  <si>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</si>
  <si>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</si>
  <si>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</si>
  <si>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</si>
  <si>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</si>
  <si>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</si>
  <si>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</si>
  <si>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</si>
  <si>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</si>
  <si>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</si>
  <si>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</si>
  <si>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</si>
  <si>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H53011102337</t>
  </si>
  <si>
    <t>一心堂健康管理有限公司经开贵昆路诊所</t>
  </si>
  <si>
    <t>居民</t>
  </si>
  <si>
    <t>门诊</t>
  </si>
  <si>
    <t>月结算</t>
  </si>
  <si>
    <t>202408</t>
  </si>
  <si>
    <t>H53011400045</t>
  </si>
  <si>
    <t>昆明市呈贡区洛羊街道社区卫生服务中心</t>
  </si>
  <si>
    <t>住院</t>
  </si>
  <si>
    <t>月预结算</t>
  </si>
  <si>
    <t>H53011400046</t>
  </si>
  <si>
    <t>昆明经济技术开发区八公里社区卫生服务站</t>
  </si>
  <si>
    <t>H53011400068</t>
  </si>
  <si>
    <t>官渡区阿拉街道社区卫生服务中心（昆明市官渡区中医骨科医院）</t>
  </si>
  <si>
    <t>H53011400071</t>
  </si>
  <si>
    <t>云南省荣军优抚医院</t>
  </si>
  <si>
    <t>H53011400195</t>
  </si>
  <si>
    <t>昆明市经开人民医院</t>
  </si>
  <si>
    <t>H53011400228</t>
  </si>
  <si>
    <t>昆明航天医院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</si>
  <si>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</si>
  <si>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</si>
  <si>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</si>
  <si>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</si>
  <si>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</si>
  <si>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</si>
  <si>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H53015401681</t>
  </si>
  <si>
    <t>昆明市经开人民医院第一门诊部</t>
  </si>
  <si>
    <t>H53015402121</t>
  </si>
  <si>
    <t>昆明耀兴华瑞医院</t>
  </si>
  <si>
    <t>H53015402730</t>
  </si>
  <si>
    <t>经开香颂口腔诊所</t>
  </si>
  <si>
    <t>H53015402768</t>
  </si>
  <si>
    <t>昆明经济技术开发区建工新城社区卫生服务中心</t>
  </si>
  <si>
    <t>H53015402788</t>
  </si>
  <si>
    <t>昆明经济技术开发区春漫时光社区卫生服务站</t>
  </si>
  <si>
    <t>合计(20家)</t>
  </si>
  <si>
    <t>昆明市医疗保险定点零售药店费用结算、内审、拨付明细表</t>
  </si>
  <si>
    <t>P53011401066</t>
  </si>
  <si>
    <t>昆明民康药业有限公司经开区兴景逸园店</t>
  </si>
  <si>
    <t>药店购药</t>
  </si>
  <si>
    <t>P53011401190</t>
  </si>
  <si>
    <t>昆明橙尧药业有限公司</t>
  </si>
  <si>
    <t>P53011402202</t>
  </si>
  <si>
    <t>昆明方振药业有限公司</t>
  </si>
  <si>
    <t>P53011403216</t>
  </si>
  <si>
    <t>云南龙马药业有限公司龙马大药房鸿仁堂华飞连锁店</t>
  </si>
  <si>
    <t>P53015403445</t>
  </si>
  <si>
    <t>云南龙马药业有限公司龙马大药房鸿仁堂小新册连锁店</t>
  </si>
  <si>
    <t>P53015403910</t>
  </si>
  <si>
    <t>云南龙马药业有限公司龙马大药房鸿仁堂大冲连锁店</t>
  </si>
  <si>
    <t>P53015403914</t>
  </si>
  <si>
    <t>昆明御醉药业有限公司第七分公司</t>
  </si>
  <si>
    <t>P53015403995</t>
  </si>
  <si>
    <t>云南龙马药业有限公司龙马大药房经开区东盟森林连锁店</t>
  </si>
  <si>
    <t>P53019904275</t>
  </si>
  <si>
    <t>昆明大向康药业有限公司</t>
  </si>
  <si>
    <t>合计(9家)</t>
  </si>
  <si>
    <t>接单日期：</t>
  </si>
  <si>
    <t>内审经办人：</t>
  </si>
  <si>
    <t>财务经办人：</t>
  </si>
  <si>
    <t>处室负责人：</t>
  </si>
  <si>
    <t>复核人:</t>
  </si>
  <si>
    <t>分管领导：</t>
  </si>
  <si>
    <t>（盖章）</t>
  </si>
  <si>
    <t>时间：      年      月      日</t>
  </si>
  <si>
    <t>时间：</t>
  </si>
  <si>
    <t>年      月      日</t>
  </si>
  <si>
    <t>普通住院</t>
  </si>
  <si>
    <t>手工划拨</t>
  </si>
  <si>
    <t>普通门诊</t>
  </si>
  <si>
    <t>合计(4家)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</si>
</sst>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333333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333333"/>
      <name val="宋体"/>
      <charset val="134"/>
    </font>
    <font>
      <b/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1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2" fillId="14" borderId="1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G14" sqref="G14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4" t="s">
        <v>3</v>
      </c>
      <c r="I2" s="4"/>
      <c r="J2" s="4"/>
      <c r="K2" s="4" t="s">
        <v>2</v>
      </c>
      <c r="L2" s="5"/>
      <c r="M2" s="20"/>
      <c r="N2" s="20"/>
      <c r="O2" s="20"/>
      <c r="P2" s="4" t="s">
        <v>2</v>
      </c>
      <c r="Q2" s="4" t="s">
        <v>2</v>
      </c>
      <c r="R2" s="5" t="s">
        <v>4</v>
      </c>
    </row>
    <row r="3" customFormat="1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customFormat="1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customFormat="1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ht="34" customHeight="1" spans="1:18">
      <c r="A6" s="8">
        <v>1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9">
        <f>0+0</f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</row>
    <row r="7" customFormat="1" ht="19" customHeight="1" spans="1:18">
      <c r="A7" s="8">
        <v>2</v>
      </c>
      <c r="B7" s="8" t="s">
        <v>30</v>
      </c>
      <c r="C7" s="8" t="s">
        <v>31</v>
      </c>
      <c r="D7" s="8" t="s">
        <v>26</v>
      </c>
      <c r="E7" s="8" t="s">
        <v>32</v>
      </c>
      <c r="F7" s="8" t="s">
        <v>33</v>
      </c>
      <c r="G7" s="8" t="s">
        <v>29</v>
      </c>
      <c r="H7" s="9">
        <f>600.31+0</f>
        <v>600.31</v>
      </c>
      <c r="I7" s="9">
        <v>29448.83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30049.14</v>
      </c>
    </row>
    <row r="8" customFormat="1" ht="15" customHeight="1" spans="1:18">
      <c r="A8" s="8">
        <v>3</v>
      </c>
      <c r="B8" s="8"/>
      <c r="C8" s="8"/>
      <c r="D8" s="8"/>
      <c r="E8" s="8" t="s">
        <v>27</v>
      </c>
      <c r="F8" s="8" t="s">
        <v>28</v>
      </c>
      <c r="G8" s="8" t="s">
        <v>29</v>
      </c>
      <c r="H8" s="9">
        <f>30131.09+0</f>
        <v>30131.09</v>
      </c>
      <c r="I8" s="9">
        <v>64048.91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11.3</v>
      </c>
      <c r="P8" s="9">
        <v>0</v>
      </c>
      <c r="Q8" s="9">
        <v>0</v>
      </c>
      <c r="R8" s="9">
        <v>94191.3</v>
      </c>
    </row>
    <row r="9" customFormat="1" ht="34" customHeight="1" spans="1:18">
      <c r="A9" s="8">
        <v>4</v>
      </c>
      <c r="B9" s="8" t="s">
        <v>34</v>
      </c>
      <c r="C9" s="8" t="s">
        <v>35</v>
      </c>
      <c r="D9" s="8" t="s">
        <v>26</v>
      </c>
      <c r="E9" s="8" t="s">
        <v>27</v>
      </c>
      <c r="F9" s="8" t="s">
        <v>28</v>
      </c>
      <c r="G9" s="8" t="s">
        <v>29</v>
      </c>
      <c r="H9" s="9">
        <f>6390+0</f>
        <v>6390</v>
      </c>
      <c r="I9" s="9">
        <v>36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6426</v>
      </c>
    </row>
    <row r="10" customFormat="1" ht="45" customHeight="1" spans="1:18">
      <c r="A10" s="8">
        <v>5</v>
      </c>
      <c r="B10" s="8" t="s">
        <v>36</v>
      </c>
      <c r="C10" s="8" t="s">
        <v>37</v>
      </c>
      <c r="D10" s="8" t="s">
        <v>26</v>
      </c>
      <c r="E10" s="8" t="s">
        <v>27</v>
      </c>
      <c r="F10" s="8" t="s">
        <v>28</v>
      </c>
      <c r="G10" s="8" t="s">
        <v>29</v>
      </c>
      <c r="H10" s="9">
        <f>328.21+0</f>
        <v>328.21</v>
      </c>
      <c r="I10" s="9">
        <v>51185.61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51513.82</v>
      </c>
    </row>
    <row r="11" customFormat="1" ht="23" customHeight="1" spans="1:18">
      <c r="A11" s="8">
        <v>6</v>
      </c>
      <c r="B11" s="8" t="s">
        <v>38</v>
      </c>
      <c r="C11" s="8" t="s">
        <v>39</v>
      </c>
      <c r="D11" s="8" t="s">
        <v>26</v>
      </c>
      <c r="E11" s="8" t="s">
        <v>27</v>
      </c>
      <c r="F11" s="8" t="s">
        <v>28</v>
      </c>
      <c r="G11" s="8" t="s">
        <v>29</v>
      </c>
      <c r="H11" s="9">
        <f>0+0</f>
        <v>0</v>
      </c>
      <c r="I11" s="9">
        <v>7.96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7.96</v>
      </c>
    </row>
    <row r="12" customFormat="1" ht="15" customHeight="1" spans="1:18">
      <c r="A12" s="8">
        <v>7</v>
      </c>
      <c r="B12" s="8" t="s">
        <v>40</v>
      </c>
      <c r="C12" s="8" t="s">
        <v>41</v>
      </c>
      <c r="D12" s="8" t="s">
        <v>26</v>
      </c>
      <c r="E12" s="8" t="s">
        <v>32</v>
      </c>
      <c r="F12" s="8" t="s">
        <v>33</v>
      </c>
      <c r="G12" s="8" t="s">
        <v>29</v>
      </c>
      <c r="H12" s="9">
        <f>2838.07+0</f>
        <v>2838.07</v>
      </c>
      <c r="I12" s="9">
        <v>192733.79</v>
      </c>
      <c r="J12" s="9">
        <v>0</v>
      </c>
      <c r="K12" s="9">
        <v>3950.06</v>
      </c>
      <c r="L12" s="9">
        <v>0</v>
      </c>
      <c r="M12" s="9">
        <v>0</v>
      </c>
      <c r="N12" s="9">
        <v>0</v>
      </c>
      <c r="O12" s="9">
        <v>4391.16</v>
      </c>
      <c r="P12" s="9">
        <v>0</v>
      </c>
      <c r="Q12" s="9">
        <v>0</v>
      </c>
      <c r="R12" s="9">
        <v>203913.08</v>
      </c>
    </row>
    <row r="13" customFormat="1" ht="15" customHeight="1" spans="1:18">
      <c r="A13" s="8">
        <v>8</v>
      </c>
      <c r="B13" s="8"/>
      <c r="C13" s="8"/>
      <c r="D13" s="8"/>
      <c r="E13" s="8" t="s">
        <v>27</v>
      </c>
      <c r="F13" s="8" t="s">
        <v>28</v>
      </c>
      <c r="G13" s="8" t="s">
        <v>29</v>
      </c>
      <c r="H13" s="9">
        <f>19101.35+0</f>
        <v>19101.35</v>
      </c>
      <c r="I13" s="9">
        <v>77162.31</v>
      </c>
      <c r="J13" s="9">
        <v>0</v>
      </c>
      <c r="K13" s="9">
        <v>103005.44</v>
      </c>
      <c r="L13" s="9">
        <v>0</v>
      </c>
      <c r="M13" s="9">
        <v>0</v>
      </c>
      <c r="N13" s="9">
        <v>0</v>
      </c>
      <c r="O13" s="9">
        <v>1051.56</v>
      </c>
      <c r="P13" s="9">
        <v>0</v>
      </c>
      <c r="Q13" s="9">
        <v>0</v>
      </c>
      <c r="R13" s="9">
        <v>200320.66</v>
      </c>
    </row>
    <row r="14" customFormat="1" ht="15" customHeight="1" spans="1:18">
      <c r="A14" s="8">
        <v>9</v>
      </c>
      <c r="B14" s="8" t="s">
        <v>42</v>
      </c>
      <c r="C14" s="8" t="s">
        <v>43</v>
      </c>
      <c r="D14" s="8" t="s">
        <v>26</v>
      </c>
      <c r="E14" s="8" t="s">
        <v>32</v>
      </c>
      <c r="F14" s="8" t="s">
        <v>33</v>
      </c>
      <c r="G14" s="8" t="s">
        <v>29</v>
      </c>
      <c r="H14" s="9">
        <f>44.31+0</f>
        <v>44.31</v>
      </c>
      <c r="I14" s="9">
        <v>54313.86</v>
      </c>
      <c r="J14" s="9">
        <v>0</v>
      </c>
      <c r="K14" s="9">
        <v>634.46</v>
      </c>
      <c r="L14" s="9">
        <v>0</v>
      </c>
      <c r="M14" s="9">
        <v>0</v>
      </c>
      <c r="N14" s="9">
        <v>0</v>
      </c>
      <c r="O14" s="9">
        <v>713.53</v>
      </c>
      <c r="P14" s="9">
        <v>0</v>
      </c>
      <c r="Q14" s="9">
        <v>0</v>
      </c>
      <c r="R14" s="9">
        <v>55706.16</v>
      </c>
    </row>
    <row r="15" customFormat="1" ht="15" customHeight="1" spans="1:18">
      <c r="A15" s="8">
        <v>10</v>
      </c>
      <c r="B15" s="8"/>
      <c r="C15" s="8"/>
      <c r="D15" s="8"/>
      <c r="E15" s="8" t="s">
        <v>27</v>
      </c>
      <c r="F15" s="8" t="s">
        <v>28</v>
      </c>
      <c r="G15" s="8" t="s">
        <v>29</v>
      </c>
      <c r="H15" s="9">
        <f>651.67+0</f>
        <v>651.67</v>
      </c>
      <c r="I15" s="9">
        <v>583.13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289.52</v>
      </c>
      <c r="P15" s="9">
        <v>0</v>
      </c>
      <c r="Q15" s="9">
        <v>0</v>
      </c>
      <c r="R15" s="9">
        <v>1524.32</v>
      </c>
    </row>
    <row r="16" customFormat="1" ht="34" customHeight="1" spans="1:18">
      <c r="A16" s="8">
        <v>11</v>
      </c>
      <c r="B16" s="8" t="s">
        <v>44</v>
      </c>
      <c r="C16" s="8" t="s">
        <v>45</v>
      </c>
      <c r="D16" s="8" t="s">
        <v>26</v>
      </c>
      <c r="E16" s="8" t="s">
        <v>27</v>
      </c>
      <c r="F16" s="8" t="s">
        <v>28</v>
      </c>
      <c r="G16" s="8" t="s">
        <v>29</v>
      </c>
      <c r="H16" s="9">
        <f t="shared" ref="H16:H21" si="0">0+0</f>
        <v>0</v>
      </c>
      <c r="I16" s="9">
        <v>15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15</v>
      </c>
    </row>
    <row r="17" customFormat="1" ht="34" customHeight="1" spans="1:18">
      <c r="A17" s="8">
        <v>12</v>
      </c>
      <c r="B17" s="8" t="s">
        <v>46</v>
      </c>
      <c r="C17" s="8" t="s">
        <v>47</v>
      </c>
      <c r="D17" s="8" t="s">
        <v>26</v>
      </c>
      <c r="E17" s="8" t="s">
        <v>27</v>
      </c>
      <c r="F17" s="8" t="s">
        <v>28</v>
      </c>
      <c r="G17" s="8" t="s">
        <v>29</v>
      </c>
      <c r="H17" s="9">
        <f>489.68+0</f>
        <v>489.68</v>
      </c>
      <c r="I17" s="9">
        <v>48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537.68</v>
      </c>
    </row>
    <row r="18" customFormat="1" ht="34" customHeight="1" spans="1:18">
      <c r="A18" s="8">
        <v>13</v>
      </c>
      <c r="B18" s="8" t="s">
        <v>48</v>
      </c>
      <c r="C18" s="8" t="s">
        <v>49</v>
      </c>
      <c r="D18" s="8" t="s">
        <v>26</v>
      </c>
      <c r="E18" s="8" t="s">
        <v>27</v>
      </c>
      <c r="F18" s="8" t="s">
        <v>28</v>
      </c>
      <c r="G18" s="8" t="s">
        <v>29</v>
      </c>
      <c r="H18" s="9">
        <f>955.57+0</f>
        <v>955.57</v>
      </c>
      <c r="I18" s="9">
        <v>1101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2056.57</v>
      </c>
    </row>
    <row r="19" customFormat="1" ht="23" customHeight="1" spans="1:18">
      <c r="A19" s="8">
        <v>14</v>
      </c>
      <c r="B19" s="8" t="s">
        <v>50</v>
      </c>
      <c r="C19" s="8" t="s">
        <v>51</v>
      </c>
      <c r="D19" s="8" t="s">
        <v>26</v>
      </c>
      <c r="E19" s="8" t="s">
        <v>27</v>
      </c>
      <c r="F19" s="8" t="s">
        <v>28</v>
      </c>
      <c r="G19" s="8" t="s">
        <v>29</v>
      </c>
      <c r="H19" s="9">
        <f>73.89+0</f>
        <v>73.89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73.89</v>
      </c>
    </row>
    <row r="20" customFormat="1" ht="15" customHeight="1" spans="1:18">
      <c r="A20" s="8">
        <v>15</v>
      </c>
      <c r="B20" s="8" t="s">
        <v>52</v>
      </c>
      <c r="C20" s="8" t="s">
        <v>53</v>
      </c>
      <c r="D20" s="8" t="s">
        <v>26</v>
      </c>
      <c r="E20" s="8" t="s">
        <v>32</v>
      </c>
      <c r="F20" s="8" t="s">
        <v>33</v>
      </c>
      <c r="G20" s="8" t="s">
        <v>29</v>
      </c>
      <c r="H20" s="9">
        <f t="shared" si="0"/>
        <v>0</v>
      </c>
      <c r="I20" s="9">
        <v>12314.45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254.24</v>
      </c>
      <c r="P20" s="9">
        <v>0</v>
      </c>
      <c r="Q20" s="9">
        <v>0</v>
      </c>
      <c r="R20" s="9">
        <v>12568.69</v>
      </c>
    </row>
    <row r="21" customFormat="1" ht="15" customHeight="1" spans="1:18">
      <c r="A21" s="8">
        <v>16</v>
      </c>
      <c r="B21" s="8"/>
      <c r="C21" s="8"/>
      <c r="D21" s="8"/>
      <c r="E21" s="8" t="s">
        <v>27</v>
      </c>
      <c r="F21" s="8" t="s">
        <v>28</v>
      </c>
      <c r="G21" s="8" t="s">
        <v>29</v>
      </c>
      <c r="H21" s="9">
        <f t="shared" si="0"/>
        <v>0</v>
      </c>
      <c r="I21" s="9">
        <v>9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9</v>
      </c>
    </row>
    <row r="22" customFormat="1" ht="15" customHeight="1" spans="1:18">
      <c r="A22" s="8">
        <v>17</v>
      </c>
      <c r="B22" s="8" t="s">
        <v>54</v>
      </c>
      <c r="C22" s="8" t="s">
        <v>55</v>
      </c>
      <c r="D22" s="8" t="s">
        <v>26</v>
      </c>
      <c r="E22" s="8" t="s">
        <v>27</v>
      </c>
      <c r="F22" s="8" t="s">
        <v>28</v>
      </c>
      <c r="G22" s="8" t="s">
        <v>29</v>
      </c>
      <c r="H22" s="9">
        <f>1719.2+0</f>
        <v>1719.2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1719.2</v>
      </c>
    </row>
    <row r="23" customFormat="1" ht="19" customHeight="1" spans="1:18">
      <c r="A23" s="8">
        <v>18</v>
      </c>
      <c r="B23" s="8" t="s">
        <v>56</v>
      </c>
      <c r="C23" s="8" t="s">
        <v>57</v>
      </c>
      <c r="D23" s="8" t="s">
        <v>26</v>
      </c>
      <c r="E23" s="8" t="s">
        <v>32</v>
      </c>
      <c r="F23" s="8" t="s">
        <v>33</v>
      </c>
      <c r="G23" s="8" t="s">
        <v>29</v>
      </c>
      <c r="H23" s="9">
        <f>3756.51+0</f>
        <v>3756.51</v>
      </c>
      <c r="I23" s="9">
        <v>19457.09</v>
      </c>
      <c r="J23" s="9">
        <v>0</v>
      </c>
      <c r="K23" s="9">
        <v>264.24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23477.84</v>
      </c>
    </row>
    <row r="24" customFormat="1" ht="15" customHeight="1" spans="1:18">
      <c r="A24" s="8">
        <v>19</v>
      </c>
      <c r="B24" s="8"/>
      <c r="C24" s="8"/>
      <c r="D24" s="8"/>
      <c r="E24" s="8" t="s">
        <v>27</v>
      </c>
      <c r="F24" s="8" t="s">
        <v>28</v>
      </c>
      <c r="G24" s="8" t="s">
        <v>29</v>
      </c>
      <c r="H24" s="9">
        <f>3707.11+0</f>
        <v>3707.11</v>
      </c>
      <c r="I24" s="9">
        <v>108.08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3815.19</v>
      </c>
    </row>
    <row r="25" customFormat="1" ht="34" customHeight="1" spans="1:18">
      <c r="A25" s="8">
        <v>20</v>
      </c>
      <c r="B25" s="8" t="s">
        <v>58</v>
      </c>
      <c r="C25" s="8" t="s">
        <v>59</v>
      </c>
      <c r="D25" s="8" t="s">
        <v>26</v>
      </c>
      <c r="E25" s="8" t="s">
        <v>27</v>
      </c>
      <c r="F25" s="8" t="s">
        <v>28</v>
      </c>
      <c r="G25" s="8" t="s">
        <v>29</v>
      </c>
      <c r="H25" s="9">
        <f>1426.88+0</f>
        <v>1426.88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1426.88</v>
      </c>
    </row>
    <row r="26" customFormat="1" ht="15" customHeight="1" spans="1:18">
      <c r="A26" s="8" t="s">
        <v>60</v>
      </c>
      <c r="B26" s="8"/>
      <c r="C26" s="8"/>
      <c r="D26" s="8"/>
      <c r="E26" s="8"/>
      <c r="F26" s="8"/>
      <c r="G26" s="8"/>
      <c r="H26" s="9">
        <f>72213.8499999999+0</f>
        <v>72213.8499999999</v>
      </c>
      <c r="I26" s="9">
        <v>502573.02</v>
      </c>
      <c r="J26" s="9">
        <v>0</v>
      </c>
      <c r="K26" s="9">
        <v>107854.2</v>
      </c>
      <c r="L26" s="9">
        <v>0</v>
      </c>
      <c r="M26" s="9">
        <v>0</v>
      </c>
      <c r="N26" s="9">
        <v>0</v>
      </c>
      <c r="O26" s="9">
        <v>6711.31</v>
      </c>
      <c r="P26" s="9">
        <v>0</v>
      </c>
      <c r="Q26" s="9">
        <v>0</v>
      </c>
      <c r="R26" s="9">
        <v>689352.38</v>
      </c>
    </row>
  </sheetData>
  <mergeCells count="39">
    <mergeCell ref="A1:R1"/>
    <mergeCell ref="A2:E2"/>
    <mergeCell ref="H2:J2"/>
    <mergeCell ref="M2:O2"/>
    <mergeCell ref="H3:Q3"/>
    <mergeCell ref="A26:G26"/>
    <mergeCell ref="A3:A5"/>
    <mergeCell ref="B3:B5"/>
    <mergeCell ref="B7:B8"/>
    <mergeCell ref="B12:B13"/>
    <mergeCell ref="B14:B15"/>
    <mergeCell ref="B20:B21"/>
    <mergeCell ref="B23:B24"/>
    <mergeCell ref="C3:C5"/>
    <mergeCell ref="C7:C8"/>
    <mergeCell ref="C12:C13"/>
    <mergeCell ref="C14:C15"/>
    <mergeCell ref="C20:C21"/>
    <mergeCell ref="C23:C24"/>
    <mergeCell ref="D3:D5"/>
    <mergeCell ref="D7:D8"/>
    <mergeCell ref="D12:D13"/>
    <mergeCell ref="D14:D15"/>
    <mergeCell ref="D20:D21"/>
    <mergeCell ref="D23:D24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L11" sqref="L11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4" t="s">
        <v>3</v>
      </c>
      <c r="I2" s="4"/>
      <c r="J2" s="4"/>
      <c r="K2" s="4" t="s">
        <v>2</v>
      </c>
      <c r="L2" s="5"/>
      <c r="M2" s="20"/>
      <c r="N2" s="20"/>
      <c r="O2" s="20"/>
      <c r="P2" s="4" t="s">
        <v>2</v>
      </c>
      <c r="Q2" s="4" t="s">
        <v>2</v>
      </c>
      <c r="R2" s="5" t="s">
        <v>4</v>
      </c>
    </row>
    <row r="3" customFormat="1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customFormat="1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customFormat="1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ht="34" customHeight="1" spans="1:18">
      <c r="A6" s="8">
        <v>1</v>
      </c>
      <c r="B6" s="8" t="s">
        <v>62</v>
      </c>
      <c r="C6" s="8" t="s">
        <v>63</v>
      </c>
      <c r="D6" s="8" t="s">
        <v>26</v>
      </c>
      <c r="E6" s="8" t="s">
        <v>64</v>
      </c>
      <c r="F6" s="8" t="s">
        <v>28</v>
      </c>
      <c r="G6" s="8" t="s">
        <v>29</v>
      </c>
      <c r="H6" s="9">
        <f>0+0</f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</row>
    <row r="7" customFormat="1" ht="23" customHeight="1" spans="1:18">
      <c r="A7" s="8">
        <v>2</v>
      </c>
      <c r="B7" s="8" t="s">
        <v>65</v>
      </c>
      <c r="C7" s="8" t="s">
        <v>66</v>
      </c>
      <c r="D7" s="8" t="s">
        <v>26</v>
      </c>
      <c r="E7" s="8" t="s">
        <v>64</v>
      </c>
      <c r="F7" s="8" t="s">
        <v>28</v>
      </c>
      <c r="G7" s="8" t="s">
        <v>29</v>
      </c>
      <c r="H7" s="9">
        <f>159.4+0</f>
        <v>159.4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159.4</v>
      </c>
    </row>
    <row r="8" customFormat="1" ht="23" customHeight="1" spans="1:18">
      <c r="A8" s="8">
        <v>3</v>
      </c>
      <c r="B8" s="8" t="s">
        <v>67</v>
      </c>
      <c r="C8" s="8" t="s">
        <v>68</v>
      </c>
      <c r="D8" s="8" t="s">
        <v>26</v>
      </c>
      <c r="E8" s="8" t="s">
        <v>64</v>
      </c>
      <c r="F8" s="8" t="s">
        <v>28</v>
      </c>
      <c r="G8" s="8" t="s">
        <v>29</v>
      </c>
      <c r="H8" s="9">
        <f>88+0</f>
        <v>88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88</v>
      </c>
    </row>
    <row r="9" customFormat="1" ht="34" customHeight="1" spans="1:18">
      <c r="A9" s="8">
        <v>4</v>
      </c>
      <c r="B9" s="8" t="s">
        <v>69</v>
      </c>
      <c r="C9" s="8" t="s">
        <v>70</v>
      </c>
      <c r="D9" s="8" t="s">
        <v>26</v>
      </c>
      <c r="E9" s="8" t="s">
        <v>64</v>
      </c>
      <c r="F9" s="8" t="s">
        <v>28</v>
      </c>
      <c r="G9" s="8" t="s">
        <v>29</v>
      </c>
      <c r="H9" s="9">
        <f>1430.23+0</f>
        <v>1430.23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1430.23</v>
      </c>
    </row>
    <row r="10" customFormat="1" ht="34" customHeight="1" spans="1:18">
      <c r="A10" s="8">
        <v>5</v>
      </c>
      <c r="B10" s="8" t="s">
        <v>71</v>
      </c>
      <c r="C10" s="8" t="s">
        <v>72</v>
      </c>
      <c r="D10" s="8" t="s">
        <v>26</v>
      </c>
      <c r="E10" s="8" t="s">
        <v>64</v>
      </c>
      <c r="F10" s="8" t="s">
        <v>28</v>
      </c>
      <c r="G10" s="8" t="s">
        <v>29</v>
      </c>
      <c r="H10" s="9">
        <f>81.8+0</f>
        <v>81.8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81.8</v>
      </c>
    </row>
    <row r="11" customFormat="1" ht="34" customHeight="1" spans="1:18">
      <c r="A11" s="8">
        <v>6</v>
      </c>
      <c r="B11" s="8" t="s">
        <v>73</v>
      </c>
      <c r="C11" s="8" t="s">
        <v>74</v>
      </c>
      <c r="D11" s="8" t="s">
        <v>26</v>
      </c>
      <c r="E11" s="8" t="s">
        <v>64</v>
      </c>
      <c r="F11" s="8" t="s">
        <v>28</v>
      </c>
      <c r="G11" s="8" t="s">
        <v>29</v>
      </c>
      <c r="H11" s="9">
        <f>34.5+0</f>
        <v>34.5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34.5</v>
      </c>
    </row>
    <row r="12" customFormat="1" ht="23" customHeight="1" spans="1:18">
      <c r="A12" s="8">
        <v>7</v>
      </c>
      <c r="B12" s="8" t="s">
        <v>75</v>
      </c>
      <c r="C12" s="8" t="s">
        <v>76</v>
      </c>
      <c r="D12" s="8" t="s">
        <v>26</v>
      </c>
      <c r="E12" s="8" t="s">
        <v>64</v>
      </c>
      <c r="F12" s="8" t="s">
        <v>28</v>
      </c>
      <c r="G12" s="8" t="s">
        <v>29</v>
      </c>
      <c r="H12" s="9">
        <f>415.5+0</f>
        <v>415.5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415.5</v>
      </c>
    </row>
    <row r="13" customFormat="1" ht="45" customHeight="1" spans="1:18">
      <c r="A13" s="8">
        <v>8</v>
      </c>
      <c r="B13" s="8" t="s">
        <v>77</v>
      </c>
      <c r="C13" s="8" t="s">
        <v>78</v>
      </c>
      <c r="D13" s="8" t="s">
        <v>26</v>
      </c>
      <c r="E13" s="8" t="s">
        <v>64</v>
      </c>
      <c r="F13" s="8" t="s">
        <v>28</v>
      </c>
      <c r="G13" s="8" t="s">
        <v>29</v>
      </c>
      <c r="H13" s="9">
        <f>142.4+0</f>
        <v>142.4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142.4</v>
      </c>
    </row>
    <row r="14" customFormat="1" ht="23" customHeight="1" spans="1:18">
      <c r="A14" s="8">
        <v>9</v>
      </c>
      <c r="B14" s="8" t="s">
        <v>79</v>
      </c>
      <c r="C14" s="8" t="s">
        <v>80</v>
      </c>
      <c r="D14" s="8" t="s">
        <v>26</v>
      </c>
      <c r="E14" s="8" t="s">
        <v>64</v>
      </c>
      <c r="F14" s="8" t="s">
        <v>28</v>
      </c>
      <c r="G14" s="8" t="s">
        <v>29</v>
      </c>
      <c r="H14" s="9">
        <f>14+0</f>
        <v>14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14</v>
      </c>
    </row>
    <row r="15" customFormat="1" ht="15" customHeight="1" spans="1:18">
      <c r="A15" s="8" t="s">
        <v>81</v>
      </c>
      <c r="B15" s="8"/>
      <c r="C15" s="8"/>
      <c r="D15" s="8"/>
      <c r="E15" s="8"/>
      <c r="F15" s="8"/>
      <c r="G15" s="8"/>
      <c r="H15" s="9">
        <f>2365.83+0</f>
        <v>2365.83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2365.83</v>
      </c>
    </row>
    <row r="16" customFormat="1" ht="20" hidden="1" customHeight="1" spans="1:18">
      <c r="A16" s="10"/>
      <c r="B16" s="11" t="s">
        <v>2</v>
      </c>
      <c r="C16" s="11" t="s">
        <v>2</v>
      </c>
      <c r="D16" s="11" t="s">
        <v>2</v>
      </c>
      <c r="E16" s="12" t="s">
        <v>2</v>
      </c>
      <c r="F16" s="10" t="s">
        <v>82</v>
      </c>
      <c r="G16" s="10"/>
      <c r="H16" s="11" t="s">
        <v>2</v>
      </c>
      <c r="I16" s="11" t="s">
        <v>2</v>
      </c>
      <c r="J16" s="11" t="s">
        <v>2</v>
      </c>
      <c r="K16" s="11" t="s">
        <v>2</v>
      </c>
      <c r="L16" s="10" t="s">
        <v>82</v>
      </c>
      <c r="M16" s="21" t="s">
        <v>2</v>
      </c>
      <c r="N16" s="11" t="s">
        <v>2</v>
      </c>
      <c r="O16" s="11" t="s">
        <v>2</v>
      </c>
      <c r="P16" s="11" t="s">
        <v>2</v>
      </c>
      <c r="Q16" s="11" t="s">
        <v>2</v>
      </c>
      <c r="R16" s="12" t="s">
        <v>2</v>
      </c>
    </row>
    <row r="17" customFormat="1" ht="20" hidden="1" customHeight="1" spans="1:18">
      <c r="A17" s="13" t="s">
        <v>2</v>
      </c>
      <c r="B17" s="14" t="s">
        <v>2</v>
      </c>
      <c r="C17" s="14" t="s">
        <v>2</v>
      </c>
      <c r="D17" s="14" t="s">
        <v>2</v>
      </c>
      <c r="E17" s="15" t="s">
        <v>2</v>
      </c>
      <c r="F17" s="16" t="s">
        <v>83</v>
      </c>
      <c r="G17" s="16"/>
      <c r="H17" s="14" t="s">
        <v>2</v>
      </c>
      <c r="I17" s="14" t="s">
        <v>2</v>
      </c>
      <c r="J17" s="14" t="s">
        <v>2</v>
      </c>
      <c r="K17" s="14" t="s">
        <v>2</v>
      </c>
      <c r="L17" s="16" t="s">
        <v>84</v>
      </c>
      <c r="M17" s="13" t="s">
        <v>2</v>
      </c>
      <c r="N17" s="14" t="s">
        <v>2</v>
      </c>
      <c r="O17" s="14" t="s">
        <v>2</v>
      </c>
      <c r="P17" s="14" t="s">
        <v>2</v>
      </c>
      <c r="Q17" s="14" t="s">
        <v>2</v>
      </c>
      <c r="R17" s="15" t="s">
        <v>2</v>
      </c>
    </row>
    <row r="18" customFormat="1" ht="20" hidden="1" customHeight="1" spans="1:18">
      <c r="A18" s="16"/>
      <c r="B18" s="14" t="s">
        <v>2</v>
      </c>
      <c r="C18" s="14" t="s">
        <v>2</v>
      </c>
      <c r="D18" s="14" t="s">
        <v>2</v>
      </c>
      <c r="E18" s="15" t="s">
        <v>2</v>
      </c>
      <c r="F18" s="16" t="s">
        <v>85</v>
      </c>
      <c r="G18" s="16"/>
      <c r="H18" s="14" t="s">
        <v>2</v>
      </c>
      <c r="I18" s="14" t="s">
        <v>2</v>
      </c>
      <c r="J18" s="14" t="s">
        <v>2</v>
      </c>
      <c r="K18" s="14" t="s">
        <v>2</v>
      </c>
      <c r="L18" s="16" t="s">
        <v>86</v>
      </c>
      <c r="M18" s="13" t="s">
        <v>2</v>
      </c>
      <c r="N18" s="14" t="s">
        <v>2</v>
      </c>
      <c r="O18" s="14" t="s">
        <v>2</v>
      </c>
      <c r="P18" s="14" t="s">
        <v>2</v>
      </c>
      <c r="Q18" s="14" t="s">
        <v>2</v>
      </c>
      <c r="R18" s="15" t="s">
        <v>2</v>
      </c>
    </row>
    <row r="19" customFormat="1" ht="20" hidden="1" customHeight="1" spans="1:18">
      <c r="A19" s="13" t="s">
        <v>2</v>
      </c>
      <c r="B19" s="14" t="s">
        <v>2</v>
      </c>
      <c r="C19" s="14" t="s">
        <v>2</v>
      </c>
      <c r="D19" s="14" t="s">
        <v>2</v>
      </c>
      <c r="E19" s="15" t="s">
        <v>2</v>
      </c>
      <c r="F19" s="16" t="s">
        <v>87</v>
      </c>
      <c r="G19" s="16"/>
      <c r="H19" s="14" t="s">
        <v>2</v>
      </c>
      <c r="I19" s="14" t="s">
        <v>2</v>
      </c>
      <c r="J19" s="14" t="s">
        <v>2</v>
      </c>
      <c r="K19" s="14" t="s">
        <v>2</v>
      </c>
      <c r="L19" s="16" t="s">
        <v>85</v>
      </c>
      <c r="M19" s="13" t="s">
        <v>2</v>
      </c>
      <c r="N19" s="14" t="s">
        <v>2</v>
      </c>
      <c r="O19" s="14" t="s">
        <v>2</v>
      </c>
      <c r="P19" s="14" t="s">
        <v>2</v>
      </c>
      <c r="Q19" s="14" t="s">
        <v>2</v>
      </c>
      <c r="R19" s="15" t="s">
        <v>2</v>
      </c>
    </row>
    <row r="20" customFormat="1" ht="20" hidden="1" customHeight="1" spans="1:18">
      <c r="A20" s="13" t="s">
        <v>2</v>
      </c>
      <c r="B20" s="14" t="s">
        <v>2</v>
      </c>
      <c r="C20" s="14" t="s">
        <v>2</v>
      </c>
      <c r="D20" s="14" t="s">
        <v>2</v>
      </c>
      <c r="E20" s="15" t="s">
        <v>2</v>
      </c>
      <c r="F20" s="17" t="s">
        <v>2</v>
      </c>
      <c r="G20" s="14" t="s">
        <v>2</v>
      </c>
      <c r="H20" s="14" t="s">
        <v>2</v>
      </c>
      <c r="I20" s="14" t="s">
        <v>2</v>
      </c>
      <c r="J20" s="14" t="s">
        <v>2</v>
      </c>
      <c r="K20" s="14" t="s">
        <v>2</v>
      </c>
      <c r="L20" s="16" t="s">
        <v>87</v>
      </c>
      <c r="M20" s="13" t="s">
        <v>2</v>
      </c>
      <c r="N20" s="14" t="s">
        <v>2</v>
      </c>
      <c r="O20" s="14" t="s">
        <v>2</v>
      </c>
      <c r="P20" s="14" t="s">
        <v>2</v>
      </c>
      <c r="Q20" s="14" t="s">
        <v>2</v>
      </c>
      <c r="R20" s="15" t="s">
        <v>2</v>
      </c>
    </row>
    <row r="21" customFormat="1" ht="20" hidden="1" customHeight="1" spans="1:18">
      <c r="A21" s="13" t="s">
        <v>2</v>
      </c>
      <c r="B21" s="14" t="s">
        <v>2</v>
      </c>
      <c r="C21" s="14" t="s">
        <v>88</v>
      </c>
      <c r="D21" s="14" t="s">
        <v>2</v>
      </c>
      <c r="E21" s="15" t="s">
        <v>2</v>
      </c>
      <c r="F21" s="17" t="s">
        <v>2</v>
      </c>
      <c r="G21" s="14" t="s">
        <v>2</v>
      </c>
      <c r="H21" s="14" t="s">
        <v>2</v>
      </c>
      <c r="I21" s="14" t="s">
        <v>88</v>
      </c>
      <c r="J21" s="14" t="s">
        <v>2</v>
      </c>
      <c r="K21" s="15" t="s">
        <v>2</v>
      </c>
      <c r="L21" s="17" t="s">
        <v>2</v>
      </c>
      <c r="M21" s="14" t="s">
        <v>2</v>
      </c>
      <c r="N21" s="14" t="s">
        <v>2</v>
      </c>
      <c r="O21" s="14" t="s">
        <v>88</v>
      </c>
      <c r="P21" s="14" t="s">
        <v>2</v>
      </c>
      <c r="Q21" s="14" t="s">
        <v>2</v>
      </c>
      <c r="R21" s="15" t="s">
        <v>2</v>
      </c>
    </row>
    <row r="22" customFormat="1" ht="20" hidden="1" customHeight="1" spans="1:18">
      <c r="A22" s="18"/>
      <c r="B22" s="18"/>
      <c r="C22" s="18"/>
      <c r="D22" s="18"/>
      <c r="E22" s="18"/>
      <c r="F22" s="19" t="s">
        <v>89</v>
      </c>
      <c r="G22" s="19"/>
      <c r="H22" s="19"/>
      <c r="I22" s="19"/>
      <c r="J22" s="19"/>
      <c r="K22" s="19"/>
      <c r="L22" s="18" t="s">
        <v>89</v>
      </c>
      <c r="M22" s="18"/>
      <c r="N22" s="18"/>
      <c r="O22" s="18"/>
      <c r="P22" s="18"/>
      <c r="Q22" s="18"/>
      <c r="R22" s="18"/>
    </row>
    <row r="23" customFormat="1" ht="31.5" hidden="1" customHeight="1" spans="1:18">
      <c r="A23" s="22"/>
      <c r="B23" s="23" t="s">
        <v>2</v>
      </c>
      <c r="C23" s="23" t="s">
        <v>2</v>
      </c>
      <c r="D23" s="23" t="s">
        <v>2</v>
      </c>
      <c r="E23" s="23" t="s">
        <v>2</v>
      </c>
      <c r="F23" s="23" t="s">
        <v>2</v>
      </c>
      <c r="G23" s="23" t="s">
        <v>90</v>
      </c>
      <c r="H23" s="23" t="s">
        <v>91</v>
      </c>
      <c r="I23" s="23"/>
      <c r="J23" s="23" t="s">
        <v>2</v>
      </c>
      <c r="K23" s="23" t="s">
        <v>2</v>
      </c>
      <c r="L23" s="23" t="s">
        <v>2</v>
      </c>
      <c r="M23" s="23" t="s">
        <v>2</v>
      </c>
      <c r="N23" s="23" t="s">
        <v>2</v>
      </c>
      <c r="O23" s="23" t="s">
        <v>2</v>
      </c>
      <c r="P23" s="23" t="s">
        <v>2</v>
      </c>
      <c r="Q23" s="23" t="s">
        <v>2</v>
      </c>
      <c r="R23" s="24" t="s">
        <v>2</v>
      </c>
    </row>
  </sheetData>
  <mergeCells count="32">
    <mergeCell ref="A1:R1"/>
    <mergeCell ref="A2:E2"/>
    <mergeCell ref="H2:J2"/>
    <mergeCell ref="M2:O2"/>
    <mergeCell ref="H3:Q3"/>
    <mergeCell ref="A15:G15"/>
    <mergeCell ref="F16:G16"/>
    <mergeCell ref="F17:G17"/>
    <mergeCell ref="F18:G18"/>
    <mergeCell ref="F19:G19"/>
    <mergeCell ref="A22:E22"/>
    <mergeCell ref="F22:K22"/>
    <mergeCell ref="L22:R22"/>
    <mergeCell ref="H23:I2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I30" sqref="I30"/>
    </sheetView>
  </sheetViews>
  <sheetFormatPr defaultColWidth="9" defaultRowHeight="13.5"/>
  <cols>
    <col min="1" max="1" width="5.125" style="1" customWidth="1"/>
    <col min="2" max="2" width="10.9833333333333" style="1" customWidth="1"/>
    <col min="3" max="3" width="12.2" style="1" customWidth="1"/>
    <col min="4" max="4" width="5.125" style="1" customWidth="1"/>
    <col min="5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6384" width="9" style="1"/>
  </cols>
  <sheetData>
    <row r="1" s="1" customFormat="1" ht="38.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15" customHeight="1" spans="1:18">
      <c r="A2" s="3" t="s">
        <v>1</v>
      </c>
      <c r="B2" s="3"/>
      <c r="C2" s="3"/>
      <c r="D2" s="3"/>
      <c r="E2" s="3"/>
      <c r="F2" s="4" t="s">
        <v>2</v>
      </c>
      <c r="G2" s="5"/>
      <c r="H2" s="4" t="s">
        <v>3</v>
      </c>
      <c r="I2" s="4"/>
      <c r="J2" s="4"/>
      <c r="K2" s="4" t="s">
        <v>2</v>
      </c>
      <c r="L2" s="5"/>
      <c r="M2" s="20"/>
      <c r="N2" s="20"/>
      <c r="O2" s="20"/>
      <c r="P2" s="4" t="s">
        <v>2</v>
      </c>
      <c r="Q2" s="4" t="s">
        <v>2</v>
      </c>
      <c r="R2" s="5" t="s">
        <v>4</v>
      </c>
    </row>
    <row r="3" s="1" customFormat="1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s="1" customFormat="1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s="1" customFormat="1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="1" customFormat="1" ht="15" customHeight="1" spans="1:18">
      <c r="A6" s="7">
        <v>1</v>
      </c>
      <c r="B6" s="8" t="s">
        <v>40</v>
      </c>
      <c r="C6" s="8" t="s">
        <v>41</v>
      </c>
      <c r="D6" s="8" t="s">
        <v>26</v>
      </c>
      <c r="E6" s="8" t="s">
        <v>92</v>
      </c>
      <c r="F6" s="8" t="s">
        <v>93</v>
      </c>
      <c r="G6" s="8" t="s">
        <v>29</v>
      </c>
      <c r="H6" s="9">
        <v>0</v>
      </c>
      <c r="I6" s="9">
        <v>48.65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48.65</v>
      </c>
    </row>
    <row r="7" s="1" customFormat="1" ht="15" customHeight="1" spans="1:18">
      <c r="A7" s="7">
        <v>2</v>
      </c>
      <c r="B7" s="8"/>
      <c r="C7" s="8"/>
      <c r="D7" s="8"/>
      <c r="E7" s="8" t="s">
        <v>94</v>
      </c>
      <c r="F7" s="8" t="s">
        <v>93</v>
      </c>
      <c r="G7" s="8" t="s">
        <v>29</v>
      </c>
      <c r="H7" s="9">
        <v>0</v>
      </c>
      <c r="I7" s="9">
        <v>9.73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/>
      <c r="R7" s="9">
        <v>9.73</v>
      </c>
    </row>
    <row r="8" s="1" customFormat="1" ht="15" customHeight="1" spans="1:18">
      <c r="A8" s="7">
        <v>3</v>
      </c>
      <c r="B8" s="8"/>
      <c r="C8" s="8"/>
      <c r="D8" s="8"/>
      <c r="E8" s="8" t="s">
        <v>92</v>
      </c>
      <c r="F8" s="8" t="s">
        <v>93</v>
      </c>
      <c r="G8" s="8" t="s">
        <v>29</v>
      </c>
      <c r="H8" s="9">
        <v>0</v>
      </c>
      <c r="I8" s="9">
        <v>58.38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58.38</v>
      </c>
    </row>
    <row r="9" s="1" customFormat="1" ht="15" customHeight="1" spans="1:18">
      <c r="A9" s="7">
        <v>4</v>
      </c>
      <c r="B9" s="8"/>
      <c r="C9" s="8"/>
      <c r="D9" s="8"/>
      <c r="E9" s="8" t="s">
        <v>92</v>
      </c>
      <c r="F9" s="8" t="s">
        <v>93</v>
      </c>
      <c r="G9" s="8" t="s">
        <v>29</v>
      </c>
      <c r="H9" s="9">
        <v>0</v>
      </c>
      <c r="I9" s="9">
        <v>68.11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68.11</v>
      </c>
    </row>
    <row r="10" s="1" customFormat="1" ht="15" customHeight="1" spans="1:18">
      <c r="A10" s="8" t="s">
        <v>95</v>
      </c>
      <c r="B10" s="8"/>
      <c r="C10" s="8"/>
      <c r="D10" s="8"/>
      <c r="E10" s="8"/>
      <c r="F10" s="8"/>
      <c r="G10" s="8"/>
      <c r="H10" s="9">
        <v>0</v>
      </c>
      <c r="I10" s="9">
        <v>184.87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184.87</v>
      </c>
    </row>
    <row r="11" s="1" customFormat="1" ht="20" hidden="1" customHeight="1" spans="1:18">
      <c r="A11" s="10"/>
      <c r="B11" s="11" t="s">
        <v>2</v>
      </c>
      <c r="C11" s="11" t="s">
        <v>2</v>
      </c>
      <c r="D11" s="11" t="s">
        <v>2</v>
      </c>
      <c r="E11" s="12" t="s">
        <v>2</v>
      </c>
      <c r="F11" s="10" t="s">
        <v>82</v>
      </c>
      <c r="G11" s="10"/>
      <c r="H11" s="11" t="s">
        <v>2</v>
      </c>
      <c r="I11" s="11" t="s">
        <v>2</v>
      </c>
      <c r="J11" s="11" t="s">
        <v>2</v>
      </c>
      <c r="K11" s="11" t="s">
        <v>2</v>
      </c>
      <c r="L11" s="10" t="s">
        <v>82</v>
      </c>
      <c r="M11" s="21" t="s">
        <v>2</v>
      </c>
      <c r="N11" s="11" t="s">
        <v>2</v>
      </c>
      <c r="O11" s="11" t="s">
        <v>2</v>
      </c>
      <c r="P11" s="11" t="s">
        <v>2</v>
      </c>
      <c r="Q11" s="11" t="s">
        <v>2</v>
      </c>
      <c r="R11" s="12" t="s">
        <v>2</v>
      </c>
    </row>
    <row r="12" s="1" customFormat="1" ht="20" hidden="1" customHeight="1" spans="1:18">
      <c r="A12" s="13" t="s">
        <v>2</v>
      </c>
      <c r="B12" s="14" t="s">
        <v>2</v>
      </c>
      <c r="C12" s="14" t="s">
        <v>2</v>
      </c>
      <c r="D12" s="14" t="s">
        <v>2</v>
      </c>
      <c r="E12" s="15" t="s">
        <v>2</v>
      </c>
      <c r="F12" s="16" t="s">
        <v>83</v>
      </c>
      <c r="G12" s="16"/>
      <c r="H12" s="14" t="s">
        <v>2</v>
      </c>
      <c r="I12" s="14" t="s">
        <v>2</v>
      </c>
      <c r="J12" s="14" t="s">
        <v>2</v>
      </c>
      <c r="K12" s="14" t="s">
        <v>2</v>
      </c>
      <c r="L12" s="16" t="s">
        <v>84</v>
      </c>
      <c r="M12" s="13" t="s">
        <v>2</v>
      </c>
      <c r="N12" s="14" t="s">
        <v>2</v>
      </c>
      <c r="O12" s="14" t="s">
        <v>2</v>
      </c>
      <c r="P12" s="14" t="s">
        <v>2</v>
      </c>
      <c r="Q12" s="14" t="s">
        <v>2</v>
      </c>
      <c r="R12" s="15" t="s">
        <v>2</v>
      </c>
    </row>
    <row r="13" s="1" customFormat="1" ht="20" hidden="1" customHeight="1" spans="1:18">
      <c r="A13" s="16"/>
      <c r="B13" s="14" t="s">
        <v>2</v>
      </c>
      <c r="C13" s="14" t="s">
        <v>2</v>
      </c>
      <c r="D13" s="14" t="s">
        <v>2</v>
      </c>
      <c r="E13" s="15" t="s">
        <v>2</v>
      </c>
      <c r="F13" s="16" t="s">
        <v>85</v>
      </c>
      <c r="G13" s="16"/>
      <c r="H13" s="14" t="s">
        <v>2</v>
      </c>
      <c r="I13" s="14" t="s">
        <v>2</v>
      </c>
      <c r="J13" s="14" t="s">
        <v>2</v>
      </c>
      <c r="K13" s="14" t="s">
        <v>2</v>
      </c>
      <c r="L13" s="16" t="s">
        <v>86</v>
      </c>
      <c r="M13" s="13" t="s">
        <v>2</v>
      </c>
      <c r="N13" s="14" t="s">
        <v>2</v>
      </c>
      <c r="O13" s="14" t="s">
        <v>2</v>
      </c>
      <c r="P13" s="14" t="s">
        <v>2</v>
      </c>
      <c r="Q13" s="14" t="s">
        <v>2</v>
      </c>
      <c r="R13" s="15" t="s">
        <v>2</v>
      </c>
    </row>
    <row r="14" s="1" customFormat="1" ht="20" hidden="1" customHeight="1" spans="1:18">
      <c r="A14" s="13" t="s">
        <v>2</v>
      </c>
      <c r="B14" s="14" t="s">
        <v>2</v>
      </c>
      <c r="C14" s="14" t="s">
        <v>2</v>
      </c>
      <c r="D14" s="14" t="s">
        <v>2</v>
      </c>
      <c r="E14" s="15" t="s">
        <v>2</v>
      </c>
      <c r="F14" s="16" t="s">
        <v>87</v>
      </c>
      <c r="G14" s="16"/>
      <c r="H14" s="14" t="s">
        <v>2</v>
      </c>
      <c r="I14" s="14" t="s">
        <v>2</v>
      </c>
      <c r="J14" s="14" t="s">
        <v>2</v>
      </c>
      <c r="K14" s="14" t="s">
        <v>2</v>
      </c>
      <c r="L14" s="16" t="s">
        <v>85</v>
      </c>
      <c r="M14" s="13" t="s">
        <v>2</v>
      </c>
      <c r="N14" s="14" t="s">
        <v>2</v>
      </c>
      <c r="O14" s="14" t="s">
        <v>2</v>
      </c>
      <c r="P14" s="14" t="s">
        <v>2</v>
      </c>
      <c r="Q14" s="14" t="s">
        <v>2</v>
      </c>
      <c r="R14" s="15" t="s">
        <v>2</v>
      </c>
    </row>
    <row r="15" s="1" customFormat="1" ht="20" hidden="1" customHeight="1" spans="1:18">
      <c r="A15" s="13" t="s">
        <v>2</v>
      </c>
      <c r="B15" s="14" t="s">
        <v>2</v>
      </c>
      <c r="C15" s="14" t="s">
        <v>2</v>
      </c>
      <c r="D15" s="14" t="s">
        <v>2</v>
      </c>
      <c r="E15" s="15" t="s">
        <v>2</v>
      </c>
      <c r="F15" s="17" t="s">
        <v>2</v>
      </c>
      <c r="G15" s="14" t="s">
        <v>2</v>
      </c>
      <c r="H15" s="14" t="s">
        <v>2</v>
      </c>
      <c r="I15" s="14" t="s">
        <v>2</v>
      </c>
      <c r="J15" s="14" t="s">
        <v>2</v>
      </c>
      <c r="K15" s="14" t="s">
        <v>2</v>
      </c>
      <c r="L15" s="16" t="s">
        <v>87</v>
      </c>
      <c r="M15" s="13" t="s">
        <v>2</v>
      </c>
      <c r="N15" s="14" t="s">
        <v>2</v>
      </c>
      <c r="O15" s="14" t="s">
        <v>2</v>
      </c>
      <c r="P15" s="14" t="s">
        <v>2</v>
      </c>
      <c r="Q15" s="14" t="s">
        <v>2</v>
      </c>
      <c r="R15" s="15" t="s">
        <v>2</v>
      </c>
    </row>
    <row r="16" s="1" customFormat="1" ht="20" hidden="1" customHeight="1" spans="1:18">
      <c r="A16" s="13" t="s">
        <v>2</v>
      </c>
      <c r="B16" s="14" t="s">
        <v>2</v>
      </c>
      <c r="C16" s="14" t="s">
        <v>88</v>
      </c>
      <c r="D16" s="14" t="s">
        <v>2</v>
      </c>
      <c r="E16" s="15" t="s">
        <v>2</v>
      </c>
      <c r="F16" s="17" t="s">
        <v>2</v>
      </c>
      <c r="G16" s="14" t="s">
        <v>2</v>
      </c>
      <c r="H16" s="14" t="s">
        <v>2</v>
      </c>
      <c r="I16" s="14" t="s">
        <v>88</v>
      </c>
      <c r="J16" s="14" t="s">
        <v>2</v>
      </c>
      <c r="K16" s="15" t="s">
        <v>2</v>
      </c>
      <c r="L16" s="17" t="s">
        <v>2</v>
      </c>
      <c r="M16" s="14" t="s">
        <v>2</v>
      </c>
      <c r="N16" s="14" t="s">
        <v>2</v>
      </c>
      <c r="O16" s="14" t="s">
        <v>88</v>
      </c>
      <c r="P16" s="14" t="s">
        <v>2</v>
      </c>
      <c r="Q16" s="14" t="s">
        <v>2</v>
      </c>
      <c r="R16" s="15" t="s">
        <v>2</v>
      </c>
    </row>
    <row r="17" s="1" customFormat="1" ht="20" hidden="1" customHeight="1" spans="1:18">
      <c r="A17" s="18"/>
      <c r="B17" s="18"/>
      <c r="C17" s="18"/>
      <c r="D17" s="18"/>
      <c r="E17" s="18"/>
      <c r="F17" s="19" t="s">
        <v>89</v>
      </c>
      <c r="G17" s="19"/>
      <c r="H17" s="19"/>
      <c r="I17" s="19"/>
      <c r="J17" s="19"/>
      <c r="K17" s="19"/>
      <c r="L17" s="18" t="s">
        <v>89</v>
      </c>
      <c r="M17" s="18"/>
      <c r="N17" s="18"/>
      <c r="O17" s="18"/>
      <c r="P17" s="18"/>
      <c r="Q17" s="18"/>
      <c r="R17" s="18"/>
    </row>
  </sheetData>
  <mergeCells count="34">
    <mergeCell ref="A1:R1"/>
    <mergeCell ref="A2:E2"/>
    <mergeCell ref="H2:J2"/>
    <mergeCell ref="M2:O2"/>
    <mergeCell ref="H3:Q3"/>
    <mergeCell ref="A10:G10"/>
    <mergeCell ref="F11:G11"/>
    <mergeCell ref="F12:G12"/>
    <mergeCell ref="F13:G13"/>
    <mergeCell ref="F14:G14"/>
    <mergeCell ref="A17:E17"/>
    <mergeCell ref="F17:K17"/>
    <mergeCell ref="L17:R17"/>
    <mergeCell ref="A3:A5"/>
    <mergeCell ref="B3:B5"/>
    <mergeCell ref="B6:B9"/>
    <mergeCell ref="C3:C5"/>
    <mergeCell ref="C6:C9"/>
    <mergeCell ref="D3:D5"/>
    <mergeCell ref="D6:D9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医院202408结算</vt:lpstr>
      <vt:lpstr>居民药店8月</vt:lpstr>
      <vt:lpstr>202408经开手工划拨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2024-10-08T03:01:52Z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