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职工2024年9月结算" sheetId="8" r:id="rId1"/>
  </sheets>
  <calcPr calcId="144525"/>
</workbook>
</file>

<file path=xl/sharedStrings.xml><?xml version="1.0" encoding="utf-8"?>
<sst xmlns="http://schemas.openxmlformats.org/spreadsheetml/2006/main" count="151" uniqueCount="66">
  <si>
    <t>昆明市医疗保险定点医疗机构费用结算、内审、拨付明细表</t>
  </si>
  <si>
    <t>经办机构：经开区</t>
  </si>
  <si>
    <t/>
  </si>
  <si>
    <t>拨款时间：2024年10月30日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</si>
  <si>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</si>
  <si>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</si>
  <si>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</si>
  <si>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</si>
  <si>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</si>
  <si>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</si>
  <si>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</si>
  <si>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</si>
  <si>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</si>
  <si>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</si>
  <si>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</si>
  <si>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</si>
  <si>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</si>
  <si>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</si>
  <si>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</si>
  <si>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</si>
  <si>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</si>
  <si>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</si>
  <si>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</si>
  <si>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</si>
  <si>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</si>
  <si>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</si>
  <si>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职工</t>
  </si>
  <si>
    <t>门诊</t>
  </si>
  <si>
    <t>月结算</t>
  </si>
  <si>
    <t>202409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</si>
  <si>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</si>
  <si>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</si>
  <si>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</si>
  <si>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</si>
  <si>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</si>
  <si>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</si>
  <si>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H53011400071</t>
  </si>
  <si>
    <t>云南省荣军优抚医院</t>
  </si>
  <si>
    <t>H53011400195</t>
  </si>
  <si>
    <t>昆明市经开人民医院</t>
  </si>
  <si>
    <t>生育住院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</si>
  <si>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</si>
  <si>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</si>
  <si>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</si>
  <si>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</si>
  <si>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</si>
  <si>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</si>
  <si>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</si>
  <si>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</si>
  <si>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</si>
  <si>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</si>
  <si>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H53015401683</t>
  </si>
  <si>
    <t>昆明经济技术开发区航天社区卫生服务站</t>
  </si>
  <si>
    <t>H53015402121</t>
  </si>
  <si>
    <t>昆明耀兴华瑞医院</t>
  </si>
  <si>
    <t>H53015402221</t>
  </si>
  <si>
    <t>经开仁兴诊所</t>
  </si>
  <si>
    <t>H53015402410</t>
  </si>
  <si>
    <t>经开高文兴诊所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</si>
  <si>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</si>
  <si>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</si>
  <si>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</si>
  <si>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</si>
  <si>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</si>
  <si>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</si>
  <si>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合计(24家)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</si>
</sst>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8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微软雅黑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G14" sqref="G14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15" customHeight="1" spans="1:18">
      <c r="A2" s="2" t="s">
        <v>1</v>
      </c>
      <c r="B2" s="2"/>
      <c r="C2" s="2"/>
      <c r="D2" s="2"/>
      <c r="E2" s="2"/>
      <c r="F2" s="3" t="s">
        <v>2</v>
      </c>
      <c r="G2" s="4"/>
      <c r="H2" s="5" t="s">
        <v>3</v>
      </c>
      <c r="I2" s="5"/>
      <c r="J2" s="5"/>
      <c r="K2" s="10" t="s">
        <v>2</v>
      </c>
      <c r="L2" s="4"/>
      <c r="M2" s="11"/>
      <c r="N2" s="11"/>
      <c r="O2" s="11"/>
      <c r="P2" s="10" t="s">
        <v>2</v>
      </c>
      <c r="Q2" s="10" t="s">
        <v>2</v>
      </c>
      <c r="R2" s="4" t="s">
        <v>4</v>
      </c>
    </row>
    <row r="3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34" customHeight="1" spans="1:18">
      <c r="A6" s="7">
        <v>1</v>
      </c>
      <c r="B6" s="7" t="s">
        <v>24</v>
      </c>
      <c r="C6" s="7" t="s">
        <v>25</v>
      </c>
      <c r="D6" s="7" t="s">
        <v>26</v>
      </c>
      <c r="E6" s="7" t="s">
        <v>27</v>
      </c>
      <c r="F6" s="7" t="s">
        <v>28</v>
      </c>
      <c r="G6" s="7" t="s">
        <v>29</v>
      </c>
      <c r="H6" s="8">
        <f>3210.41+304.5</f>
        <v>3514.91</v>
      </c>
      <c r="I6" s="8">
        <v>3972.55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7487.46</v>
      </c>
    </row>
    <row r="7" customFormat="1" ht="19" customHeight="1" spans="1:18">
      <c r="A7" s="7">
        <v>2</v>
      </c>
      <c r="B7" s="7" t="s">
        <v>30</v>
      </c>
      <c r="C7" s="7" t="s">
        <v>31</v>
      </c>
      <c r="D7" s="7" t="s">
        <v>26</v>
      </c>
      <c r="E7" s="7" t="s">
        <v>32</v>
      </c>
      <c r="F7" s="7" t="s">
        <v>33</v>
      </c>
      <c r="G7" s="7" t="s">
        <v>29</v>
      </c>
      <c r="H7" s="8">
        <f>359.21+94.96</f>
        <v>454.17</v>
      </c>
      <c r="I7" s="8">
        <v>3451.33</v>
      </c>
      <c r="J7" s="8">
        <v>0</v>
      </c>
      <c r="K7" s="8">
        <v>0</v>
      </c>
      <c r="L7" s="8">
        <v>539.72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4445.22</v>
      </c>
    </row>
    <row r="8" customFormat="1" ht="15" customHeight="1" spans="1:18">
      <c r="A8" s="7">
        <v>3</v>
      </c>
      <c r="B8" s="7"/>
      <c r="C8" s="7"/>
      <c r="D8" s="7"/>
      <c r="E8" s="7" t="s">
        <v>27</v>
      </c>
      <c r="F8" s="7" t="s">
        <v>28</v>
      </c>
      <c r="G8" s="7" t="s">
        <v>29</v>
      </c>
      <c r="H8" s="8">
        <f>48369.92+5734.3</f>
        <v>54104.22</v>
      </c>
      <c r="I8" s="8">
        <v>21005.63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75109.85</v>
      </c>
    </row>
    <row r="9" customFormat="1" ht="34" customHeight="1" spans="1:18">
      <c r="A9" s="7">
        <v>4</v>
      </c>
      <c r="B9" s="7" t="s">
        <v>34</v>
      </c>
      <c r="C9" s="7" t="s">
        <v>35</v>
      </c>
      <c r="D9" s="7" t="s">
        <v>26</v>
      </c>
      <c r="E9" s="7" t="s">
        <v>27</v>
      </c>
      <c r="F9" s="7" t="s">
        <v>28</v>
      </c>
      <c r="G9" s="7" t="s">
        <v>29</v>
      </c>
      <c r="H9" s="8">
        <f>15208.14+555.15</f>
        <v>15763.29</v>
      </c>
      <c r="I9" s="8">
        <v>6074.42</v>
      </c>
      <c r="J9" s="8">
        <v>0</v>
      </c>
      <c r="K9" s="8">
        <v>0</v>
      </c>
      <c r="L9" s="8">
        <v>0</v>
      </c>
      <c r="M9" s="8">
        <v>0</v>
      </c>
      <c r="N9" s="8">
        <v>4114.96</v>
      </c>
      <c r="O9" s="8">
        <v>0</v>
      </c>
      <c r="P9" s="8">
        <v>0</v>
      </c>
      <c r="Q9" s="8">
        <v>0</v>
      </c>
      <c r="R9" s="8">
        <v>25952.67</v>
      </c>
    </row>
    <row r="10" customFormat="1" ht="15" customHeight="1" spans="1:18">
      <c r="A10" s="7">
        <v>5</v>
      </c>
      <c r="B10" s="7" t="s">
        <v>36</v>
      </c>
      <c r="C10" s="7" t="s">
        <v>37</v>
      </c>
      <c r="D10" s="7" t="s">
        <v>26</v>
      </c>
      <c r="E10" s="7" t="s">
        <v>32</v>
      </c>
      <c r="F10" s="7" t="s">
        <v>33</v>
      </c>
      <c r="G10" s="7" t="s">
        <v>29</v>
      </c>
      <c r="H10" s="8">
        <f>134.13+0</f>
        <v>134.13</v>
      </c>
      <c r="I10" s="8">
        <v>3866.05</v>
      </c>
      <c r="J10" s="8">
        <v>0</v>
      </c>
      <c r="K10" s="8">
        <v>3974.23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7974.41</v>
      </c>
    </row>
    <row r="11" customFormat="1" ht="15" customHeight="1" spans="1:18">
      <c r="A11" s="7">
        <v>6</v>
      </c>
      <c r="B11" s="7"/>
      <c r="C11" s="7"/>
      <c r="D11" s="7"/>
      <c r="E11" s="7" t="s">
        <v>27</v>
      </c>
      <c r="F11" s="7" t="s">
        <v>28</v>
      </c>
      <c r="G11" s="7" t="s">
        <v>29</v>
      </c>
      <c r="H11" s="8">
        <f>1895.86+274.03</f>
        <v>2169.89</v>
      </c>
      <c r="I11" s="8">
        <v>2299.06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4468.95</v>
      </c>
    </row>
    <row r="12" customFormat="1" ht="15" customHeight="1" spans="1:18">
      <c r="A12" s="7">
        <v>7</v>
      </c>
      <c r="B12" s="7" t="s">
        <v>38</v>
      </c>
      <c r="C12" s="7" t="s">
        <v>39</v>
      </c>
      <c r="D12" s="7" t="s">
        <v>26</v>
      </c>
      <c r="E12" s="7" t="s">
        <v>32</v>
      </c>
      <c r="F12" s="7" t="s">
        <v>33</v>
      </c>
      <c r="G12" s="7" t="s">
        <v>29</v>
      </c>
      <c r="H12" s="8">
        <f>53506.35+516.91</f>
        <v>54023.26</v>
      </c>
      <c r="I12" s="8">
        <v>317911.79</v>
      </c>
      <c r="J12" s="8">
        <v>0</v>
      </c>
      <c r="K12" s="8">
        <v>0</v>
      </c>
      <c r="L12" s="8">
        <v>2060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373995.05</v>
      </c>
    </row>
    <row r="13" customFormat="1" ht="15" customHeight="1" spans="1:18">
      <c r="A13" s="7">
        <v>8</v>
      </c>
      <c r="B13" s="7"/>
      <c r="C13" s="7"/>
      <c r="D13" s="7"/>
      <c r="E13" s="7" t="s">
        <v>40</v>
      </c>
      <c r="F13" s="7" t="s">
        <v>28</v>
      </c>
      <c r="G13" s="7" t="s">
        <v>29</v>
      </c>
      <c r="H13" s="8">
        <f>389.81+0</f>
        <v>389.81</v>
      </c>
      <c r="I13" s="8">
        <v>48000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48389.81</v>
      </c>
    </row>
    <row r="14" customFormat="1" ht="15" customHeight="1" spans="1:18">
      <c r="A14" s="7">
        <v>9</v>
      </c>
      <c r="B14" s="7"/>
      <c r="C14" s="7"/>
      <c r="D14" s="7"/>
      <c r="E14" s="7" t="s">
        <v>27</v>
      </c>
      <c r="F14" s="7" t="s">
        <v>28</v>
      </c>
      <c r="G14" s="7" t="s">
        <v>29</v>
      </c>
      <c r="H14" s="8">
        <f>212606.64+24038.58</f>
        <v>236645.22</v>
      </c>
      <c r="I14" s="8">
        <v>322056.76</v>
      </c>
      <c r="J14" s="8">
        <v>0</v>
      </c>
      <c r="K14" s="8">
        <v>54322.75</v>
      </c>
      <c r="L14" s="8">
        <v>404.9</v>
      </c>
      <c r="M14" s="8">
        <v>0</v>
      </c>
      <c r="N14" s="8">
        <v>0</v>
      </c>
      <c r="O14" s="8">
        <v>960.16</v>
      </c>
      <c r="P14" s="8">
        <v>0</v>
      </c>
      <c r="Q14" s="8">
        <v>0</v>
      </c>
      <c r="R14" s="8">
        <v>614389.79</v>
      </c>
    </row>
    <row r="15" customFormat="1" ht="15" customHeight="1" spans="1:18">
      <c r="A15" s="7">
        <v>10</v>
      </c>
      <c r="B15" s="7" t="s">
        <v>41</v>
      </c>
      <c r="C15" s="7" t="s">
        <v>42</v>
      </c>
      <c r="D15" s="7" t="s">
        <v>26</v>
      </c>
      <c r="E15" s="7" t="s">
        <v>32</v>
      </c>
      <c r="F15" s="7" t="s">
        <v>33</v>
      </c>
      <c r="G15" s="7" t="s">
        <v>29</v>
      </c>
      <c r="H15" s="8">
        <f>24215.98+636.85</f>
        <v>24852.83</v>
      </c>
      <c r="I15" s="8">
        <v>252214.03</v>
      </c>
      <c r="J15" s="8">
        <v>0</v>
      </c>
      <c r="K15" s="8">
        <v>0</v>
      </c>
      <c r="L15" s="8">
        <v>4600.36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281667.22</v>
      </c>
    </row>
    <row r="16" customFormat="1" ht="15" customHeight="1" spans="1:18">
      <c r="A16" s="7">
        <v>11</v>
      </c>
      <c r="B16" s="7"/>
      <c r="C16" s="7"/>
      <c r="D16" s="7"/>
      <c r="E16" s="7" t="s">
        <v>27</v>
      </c>
      <c r="F16" s="7" t="s">
        <v>28</v>
      </c>
      <c r="G16" s="7" t="s">
        <v>29</v>
      </c>
      <c r="H16" s="8">
        <f>58851.68+3938.52</f>
        <v>62790.2</v>
      </c>
      <c r="I16" s="8">
        <v>78587.6</v>
      </c>
      <c r="J16" s="8">
        <v>0</v>
      </c>
      <c r="K16" s="8">
        <v>199.8</v>
      </c>
      <c r="L16" s="8">
        <v>0</v>
      </c>
      <c r="M16" s="8">
        <v>0</v>
      </c>
      <c r="N16" s="8">
        <v>2296.51</v>
      </c>
      <c r="O16" s="8">
        <v>194.3</v>
      </c>
      <c r="P16" s="8">
        <v>0</v>
      </c>
      <c r="Q16" s="8">
        <v>0</v>
      </c>
      <c r="R16" s="8">
        <v>144068.41</v>
      </c>
    </row>
    <row r="17" customFormat="1" ht="34" customHeight="1" spans="1:18">
      <c r="A17" s="7">
        <v>12</v>
      </c>
      <c r="B17" s="7" t="s">
        <v>43</v>
      </c>
      <c r="C17" s="7" t="s">
        <v>44</v>
      </c>
      <c r="D17" s="7" t="s">
        <v>26</v>
      </c>
      <c r="E17" s="7" t="s">
        <v>27</v>
      </c>
      <c r="F17" s="7" t="s">
        <v>28</v>
      </c>
      <c r="G17" s="7" t="s">
        <v>29</v>
      </c>
      <c r="H17" s="8">
        <f>4440.46+974.83</f>
        <v>5415.29</v>
      </c>
      <c r="I17" s="8">
        <v>3270.32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8685.61</v>
      </c>
    </row>
    <row r="18" customFormat="1" ht="34" customHeight="1" spans="1:18">
      <c r="A18" s="7">
        <v>13</v>
      </c>
      <c r="B18" s="7" t="s">
        <v>45</v>
      </c>
      <c r="C18" s="7" t="s">
        <v>46</v>
      </c>
      <c r="D18" s="7" t="s">
        <v>26</v>
      </c>
      <c r="E18" s="7" t="s">
        <v>27</v>
      </c>
      <c r="F18" s="7" t="s">
        <v>28</v>
      </c>
      <c r="G18" s="7" t="s">
        <v>29</v>
      </c>
      <c r="H18" s="8">
        <f>11768.02+774.45</f>
        <v>12542.47</v>
      </c>
      <c r="I18" s="8">
        <v>6149.84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18692.31</v>
      </c>
    </row>
    <row r="19" customFormat="1" ht="34" customHeight="1" spans="1:18">
      <c r="A19" s="7">
        <v>14</v>
      </c>
      <c r="B19" s="7" t="s">
        <v>47</v>
      </c>
      <c r="C19" s="7" t="s">
        <v>48</v>
      </c>
      <c r="D19" s="7" t="s">
        <v>26</v>
      </c>
      <c r="E19" s="7" t="s">
        <v>27</v>
      </c>
      <c r="F19" s="7" t="s">
        <v>28</v>
      </c>
      <c r="G19" s="7" t="s">
        <v>29</v>
      </c>
      <c r="H19" s="8">
        <f>17316.4+2943.76</f>
        <v>20260.16</v>
      </c>
      <c r="I19" s="8">
        <v>13315.24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33575.4</v>
      </c>
    </row>
    <row r="20" customFormat="1" ht="23" customHeight="1" spans="1:18">
      <c r="A20" s="7">
        <v>15</v>
      </c>
      <c r="B20" s="7" t="s">
        <v>49</v>
      </c>
      <c r="C20" s="7" t="s">
        <v>50</v>
      </c>
      <c r="D20" s="7" t="s">
        <v>26</v>
      </c>
      <c r="E20" s="7" t="s">
        <v>27</v>
      </c>
      <c r="F20" s="7" t="s">
        <v>28</v>
      </c>
      <c r="G20" s="7" t="s">
        <v>29</v>
      </c>
      <c r="H20" s="8">
        <f>3461.44+4067.44</f>
        <v>7528.88</v>
      </c>
      <c r="I20" s="8">
        <v>4683.88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12212.76</v>
      </c>
    </row>
    <row r="21" customFormat="1" ht="34" customHeight="1" spans="1:18">
      <c r="A21" s="7">
        <v>16</v>
      </c>
      <c r="B21" s="7" t="s">
        <v>51</v>
      </c>
      <c r="C21" s="7" t="s">
        <v>52</v>
      </c>
      <c r="D21" s="7" t="s">
        <v>26</v>
      </c>
      <c r="E21" s="7" t="s">
        <v>27</v>
      </c>
      <c r="F21" s="7" t="s">
        <v>28</v>
      </c>
      <c r="G21" s="7" t="s">
        <v>29</v>
      </c>
      <c r="H21" s="8">
        <f>8067.6+490.65</f>
        <v>8558.25</v>
      </c>
      <c r="I21" s="8">
        <v>12461.04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21019.29</v>
      </c>
    </row>
    <row r="22" customFormat="1" ht="15" customHeight="1" spans="1:18">
      <c r="A22" s="7">
        <v>17</v>
      </c>
      <c r="B22" s="7" t="s">
        <v>53</v>
      </c>
      <c r="C22" s="7" t="s">
        <v>54</v>
      </c>
      <c r="D22" s="7" t="s">
        <v>26</v>
      </c>
      <c r="E22" s="7" t="s">
        <v>32</v>
      </c>
      <c r="F22" s="7" t="s">
        <v>33</v>
      </c>
      <c r="G22" s="7" t="s">
        <v>29</v>
      </c>
      <c r="H22" s="8">
        <f>1805.37+0</f>
        <v>1805.37</v>
      </c>
      <c r="I22" s="8">
        <v>16466.3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18271.67</v>
      </c>
    </row>
    <row r="23" customFormat="1" ht="15" customHeight="1" spans="1:18">
      <c r="A23" s="7">
        <v>18</v>
      </c>
      <c r="B23" s="7"/>
      <c r="C23" s="7"/>
      <c r="D23" s="7"/>
      <c r="E23" s="7" t="s">
        <v>27</v>
      </c>
      <c r="F23" s="7" t="s">
        <v>28</v>
      </c>
      <c r="G23" s="7" t="s">
        <v>29</v>
      </c>
      <c r="H23" s="8">
        <f>9766.64+299.54</f>
        <v>10066.18</v>
      </c>
      <c r="I23" s="8">
        <v>11018.47</v>
      </c>
      <c r="J23" s="8">
        <v>0</v>
      </c>
      <c r="K23" s="8">
        <v>0</v>
      </c>
      <c r="L23" s="8">
        <v>0</v>
      </c>
      <c r="M23" s="8">
        <v>0</v>
      </c>
      <c r="N23" s="8">
        <v>324.94</v>
      </c>
      <c r="O23" s="8">
        <v>0</v>
      </c>
      <c r="P23" s="8">
        <v>0</v>
      </c>
      <c r="Q23" s="8">
        <v>0</v>
      </c>
      <c r="R23" s="8">
        <v>21409.59</v>
      </c>
    </row>
    <row r="24" customFormat="1" ht="15" customHeight="1" spans="1:18">
      <c r="A24" s="7">
        <v>19</v>
      </c>
      <c r="B24" s="7" t="s">
        <v>55</v>
      </c>
      <c r="C24" s="7" t="s">
        <v>56</v>
      </c>
      <c r="D24" s="7" t="s">
        <v>26</v>
      </c>
      <c r="E24" s="7" t="s">
        <v>27</v>
      </c>
      <c r="F24" s="7" t="s">
        <v>28</v>
      </c>
      <c r="G24" s="7" t="s">
        <v>29</v>
      </c>
      <c r="H24" s="8">
        <f>6561.32+0</f>
        <v>6561.32</v>
      </c>
      <c r="I24" s="8">
        <v>1092.11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7653.43</v>
      </c>
    </row>
    <row r="25" customFormat="1" ht="15" customHeight="1" spans="1:18">
      <c r="A25" s="7">
        <v>20</v>
      </c>
      <c r="B25" s="7" t="s">
        <v>57</v>
      </c>
      <c r="C25" s="7" t="s">
        <v>58</v>
      </c>
      <c r="D25" s="7" t="s">
        <v>26</v>
      </c>
      <c r="E25" s="7" t="s">
        <v>27</v>
      </c>
      <c r="F25" s="7" t="s">
        <v>28</v>
      </c>
      <c r="G25" s="7" t="s">
        <v>29</v>
      </c>
      <c r="H25" s="8">
        <f>3249.61+0</f>
        <v>3249.61</v>
      </c>
      <c r="I25" s="8">
        <v>202.57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3452.18</v>
      </c>
    </row>
    <row r="26" customFormat="1" ht="15" customHeight="1" spans="1:18">
      <c r="A26" s="7">
        <v>21</v>
      </c>
      <c r="B26" s="7" t="s">
        <v>59</v>
      </c>
      <c r="C26" s="7" t="s">
        <v>60</v>
      </c>
      <c r="D26" s="7" t="s">
        <v>26</v>
      </c>
      <c r="E26" s="7" t="s">
        <v>27</v>
      </c>
      <c r="F26" s="7" t="s">
        <v>28</v>
      </c>
      <c r="G26" s="7" t="s">
        <v>29</v>
      </c>
      <c r="H26" s="8">
        <f>5730.58+256.84</f>
        <v>5987.42</v>
      </c>
      <c r="I26" s="8">
        <v>3290.81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9278.23</v>
      </c>
    </row>
    <row r="27" customFormat="1" ht="19" customHeight="1" spans="1:18">
      <c r="A27" s="7">
        <v>22</v>
      </c>
      <c r="B27" s="7" t="s">
        <v>61</v>
      </c>
      <c r="C27" s="7" t="s">
        <v>62</v>
      </c>
      <c r="D27" s="7" t="s">
        <v>26</v>
      </c>
      <c r="E27" s="7" t="s">
        <v>32</v>
      </c>
      <c r="F27" s="7" t="s">
        <v>33</v>
      </c>
      <c r="G27" s="7" t="s">
        <v>29</v>
      </c>
      <c r="H27" s="8">
        <f>4497.65+0</f>
        <v>4497.65</v>
      </c>
      <c r="I27" s="8">
        <v>28856.63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33354.28</v>
      </c>
    </row>
    <row r="28" customFormat="1" ht="15" customHeight="1" spans="1:18">
      <c r="A28" s="7">
        <v>23</v>
      </c>
      <c r="B28" s="7"/>
      <c r="C28" s="7"/>
      <c r="D28" s="7"/>
      <c r="E28" s="7" t="s">
        <v>27</v>
      </c>
      <c r="F28" s="7" t="s">
        <v>28</v>
      </c>
      <c r="G28" s="7" t="s">
        <v>29</v>
      </c>
      <c r="H28" s="8">
        <f>49103+585.19</f>
        <v>49688.19</v>
      </c>
      <c r="I28" s="8">
        <v>28222.22</v>
      </c>
      <c r="J28" s="8">
        <v>0</v>
      </c>
      <c r="K28" s="8">
        <v>0</v>
      </c>
      <c r="L28" s="8">
        <v>0</v>
      </c>
      <c r="M28" s="8">
        <v>0</v>
      </c>
      <c r="N28" s="8">
        <v>255.83</v>
      </c>
      <c r="O28" s="8">
        <v>0</v>
      </c>
      <c r="P28" s="8">
        <v>0</v>
      </c>
      <c r="Q28" s="8">
        <v>0</v>
      </c>
      <c r="R28" s="8">
        <v>78166.24</v>
      </c>
    </row>
    <row r="29" customFormat="1" ht="34" customHeight="1" spans="1:18">
      <c r="A29" s="7">
        <v>24</v>
      </c>
      <c r="B29" s="7" t="s">
        <v>63</v>
      </c>
      <c r="C29" s="7" t="s">
        <v>64</v>
      </c>
      <c r="D29" s="7" t="s">
        <v>26</v>
      </c>
      <c r="E29" s="7" t="s">
        <v>27</v>
      </c>
      <c r="F29" s="7" t="s">
        <v>28</v>
      </c>
      <c r="G29" s="7" t="s">
        <v>29</v>
      </c>
      <c r="H29" s="8">
        <f>2899.03+0</f>
        <v>2899.03</v>
      </c>
      <c r="I29" s="8">
        <v>567.22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3466.25</v>
      </c>
    </row>
    <row r="30" customFormat="1" ht="15" customHeight="1" spans="1:18">
      <c r="A30" s="9" t="s">
        <v>65</v>
      </c>
      <c r="B30" s="9"/>
      <c r="C30" s="9"/>
      <c r="D30" s="9"/>
      <c r="E30" s="9"/>
      <c r="F30" s="9"/>
      <c r="G30" s="9"/>
      <c r="H30" s="8">
        <f>547415.25+46486.5</f>
        <v>593901.75</v>
      </c>
      <c r="I30" s="8">
        <v>1189035.87</v>
      </c>
      <c r="J30" s="8">
        <v>0</v>
      </c>
      <c r="K30" s="8">
        <v>58496.78</v>
      </c>
      <c r="L30" s="8">
        <v>7604.98</v>
      </c>
      <c r="M30" s="8">
        <v>0</v>
      </c>
      <c r="N30" s="8">
        <v>6992.24</v>
      </c>
      <c r="O30" s="8">
        <v>1154.46</v>
      </c>
      <c r="P30" s="8">
        <v>0</v>
      </c>
      <c r="Q30" s="8">
        <v>0</v>
      </c>
      <c r="R30" s="8">
        <v>1857186.08</v>
      </c>
    </row>
  </sheetData>
  <mergeCells count="42">
    <mergeCell ref="A1:R1"/>
    <mergeCell ref="A2:E2"/>
    <mergeCell ref="H2:J2"/>
    <mergeCell ref="M2:O2"/>
    <mergeCell ref="H3:Q3"/>
    <mergeCell ref="A30:G30"/>
    <mergeCell ref="A3:A5"/>
    <mergeCell ref="B3:B5"/>
    <mergeCell ref="B7:B8"/>
    <mergeCell ref="B10:B11"/>
    <mergeCell ref="B12:B14"/>
    <mergeCell ref="B15:B16"/>
    <mergeCell ref="B22:B23"/>
    <mergeCell ref="B27:B28"/>
    <mergeCell ref="C3:C5"/>
    <mergeCell ref="C7:C8"/>
    <mergeCell ref="C10:C11"/>
    <mergeCell ref="C12:C14"/>
    <mergeCell ref="C15:C16"/>
    <mergeCell ref="C22:C23"/>
    <mergeCell ref="C27:C28"/>
    <mergeCell ref="D3:D5"/>
    <mergeCell ref="D7:D8"/>
    <mergeCell ref="D10:D11"/>
    <mergeCell ref="D12:D14"/>
    <mergeCell ref="D15:D16"/>
    <mergeCell ref="D22:D23"/>
    <mergeCell ref="D27:D28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职工2024年9月结算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2024-10-31T02:48:28Z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