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职工药店9月结算" sheetId="6" r:id="rId1"/>
    <sheet name="202407康韶药业" sheetId="7" r:id="rId2"/>
    <sheet name="202408康韶、康普药业" sheetId="8" r:id="rId3"/>
  </sheets>
  <calcPr calcId="144525"/>
</workbook>
</file>

<file path=xl/sharedStrings.xml><?xml version="1.0" encoding="utf-8"?>
<sst xmlns="http://schemas.openxmlformats.org/spreadsheetml/2006/main" count="295" uniqueCount="97">
  <si>
    <t>昆明市医疗保险定点零售药店费用结算、内审、拨付明细表</t>
  </si>
  <si>
    <t>经办机构：经开区</t>
  </si>
  <si>
    <t/>
  </si>
  <si>
    <t>拨款时间：2024年10月30日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</si>
  <si>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</si>
  <si>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</si>
  <si>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</si>
  <si>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</si>
  <si>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</si>
  <si>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</si>
  <si>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</si>
  <si>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</si>
  <si>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</si>
  <si>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</si>
  <si>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</si>
  <si>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</si>
  <si>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</si>
  <si>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</si>
  <si>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</si>
  <si>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</si>
  <si>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</si>
  <si>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</si>
  <si>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</si>
  <si>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</si>
  <si>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</si>
  <si>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</si>
  <si>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</si>
  <si>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</si>
  <si>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</si>
  <si>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202409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</si>
  <si>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</si>
  <si>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</si>
  <si>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</si>
  <si>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</si>
  <si>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</si>
  <si>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</si>
  <si>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</si>
  <si>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</si>
  <si>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</si>
  <si>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</si>
  <si>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</si>
  <si>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</si>
  <si>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</si>
  <si>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</si>
  <si>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</si>
  <si>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</si>
  <si>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</si>
  <si>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</si>
  <si>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</si>
  <si>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</si>
  <si>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</si>
  <si>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</si>
  <si>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</si>
  <si>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</si>
  <si>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</si>
  <si>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</si>
  <si>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</si>
  <si>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</si>
  <si>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</si>
  <si>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</si>
  <si>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</si>
  <si>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</si>
  <si>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</si>
  <si>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</si>
  <si>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</si>
  <si>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</si>
  <si>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</si>
  <si>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</si>
  <si>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</si>
  <si>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</si>
  <si>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</si>
  <si>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</si>
  <si>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</si>
  <si>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</si>
  <si>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</si>
  <si>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</si>
  <si>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</si>
  <si>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</si>
  <si>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</si>
  <si>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</si>
  <si>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</si>
  <si>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</si>
  <si>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</si>
  <si>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</si>
  <si>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</si>
  <si>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</si>
  <si>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</si>
  <si>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</si>
  <si>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</si>
  <si>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</si>
  <si>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</si>
  <si>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</si>
  <si>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合计(32家)</t>
  </si>
  <si>
    <t>202407</t>
  </si>
  <si>
    <t xml:space="preserve">合计(1家)      
</t>
  </si>
  <si>
    <t>202408</t>
  </si>
  <si>
    <t>合计(2家)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</si>
</sst>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\ hh:mm:ss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5" fillId="3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D12" sqref="D12"/>
    </sheetView>
  </sheetViews>
  <sheetFormatPr defaultColWidth="9" defaultRowHeight="13.5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1" t="s">
        <v>2</v>
      </c>
      <c r="L2" s="5"/>
      <c r="M2" s="12"/>
      <c r="N2" s="12"/>
      <c r="O2" s="12"/>
      <c r="P2" s="11" t="s">
        <v>2</v>
      </c>
      <c r="Q2" s="11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23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13382+2685.26</f>
        <v>16067.26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16067.26</v>
      </c>
    </row>
    <row r="7" customFormat="1" ht="34" customHeight="1" spans="1:18">
      <c r="A7" s="8">
        <v>2</v>
      </c>
      <c r="B7" s="8" t="s">
        <v>30</v>
      </c>
      <c r="C7" s="8" t="s">
        <v>31</v>
      </c>
      <c r="D7" s="8" t="s">
        <v>26</v>
      </c>
      <c r="E7" s="8" t="s">
        <v>27</v>
      </c>
      <c r="F7" s="8" t="s">
        <v>28</v>
      </c>
      <c r="G7" s="8" t="s">
        <v>29</v>
      </c>
      <c r="H7" s="9">
        <f>11709.89+738.1</f>
        <v>12447.99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12447.99</v>
      </c>
    </row>
    <row r="8" customFormat="1" ht="23" customHeight="1" spans="1:18">
      <c r="A8" s="8">
        <v>3</v>
      </c>
      <c r="B8" s="8" t="s">
        <v>32</v>
      </c>
      <c r="C8" s="8" t="s">
        <v>33</v>
      </c>
      <c r="D8" s="8" t="s">
        <v>26</v>
      </c>
      <c r="E8" s="8" t="s">
        <v>27</v>
      </c>
      <c r="F8" s="8" t="s">
        <v>28</v>
      </c>
      <c r="G8" s="8" t="s">
        <v>29</v>
      </c>
      <c r="H8" s="9">
        <f>6734.37+1110.54</f>
        <v>7844.91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7844.91</v>
      </c>
    </row>
    <row r="9" customFormat="1" ht="34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821+260</f>
        <v>1081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1081</v>
      </c>
    </row>
    <row r="10" customFormat="1" ht="23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20018.44+36.5</f>
        <v>20054.94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20054.94</v>
      </c>
    </row>
    <row r="11" customFormat="1" ht="23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>19821.05+1761.88</f>
        <v>21582.93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21582.93</v>
      </c>
    </row>
    <row r="12" customFormat="1" ht="23" customHeight="1" spans="1:18">
      <c r="A12" s="8">
        <v>7</v>
      </c>
      <c r="B12" s="8" t="s">
        <v>40</v>
      </c>
      <c r="C12" s="8" t="s">
        <v>41</v>
      </c>
      <c r="D12" s="8" t="s">
        <v>26</v>
      </c>
      <c r="E12" s="8" t="s">
        <v>27</v>
      </c>
      <c r="F12" s="8" t="s">
        <v>28</v>
      </c>
      <c r="G12" s="8" t="s">
        <v>29</v>
      </c>
      <c r="H12" s="9">
        <f>6189.01+2569.1</f>
        <v>8758.11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8758.11</v>
      </c>
    </row>
    <row r="13" customFormat="1" ht="34" customHeight="1" spans="1:18">
      <c r="A13" s="8">
        <v>8</v>
      </c>
      <c r="B13" s="8" t="s">
        <v>42</v>
      </c>
      <c r="C13" s="8" t="s">
        <v>43</v>
      </c>
      <c r="D13" s="8" t="s">
        <v>26</v>
      </c>
      <c r="E13" s="8" t="s">
        <v>27</v>
      </c>
      <c r="F13" s="8" t="s">
        <v>28</v>
      </c>
      <c r="G13" s="8" t="s">
        <v>29</v>
      </c>
      <c r="H13" s="9">
        <f>11158.17+427.09</f>
        <v>11585.26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11585.26</v>
      </c>
    </row>
    <row r="14" customFormat="1" ht="23" customHeight="1" spans="1:18">
      <c r="A14" s="8">
        <v>9</v>
      </c>
      <c r="B14" s="8" t="s">
        <v>44</v>
      </c>
      <c r="C14" s="8" t="s">
        <v>45</v>
      </c>
      <c r="D14" s="8" t="s">
        <v>26</v>
      </c>
      <c r="E14" s="8" t="s">
        <v>27</v>
      </c>
      <c r="F14" s="8" t="s">
        <v>28</v>
      </c>
      <c r="G14" s="8" t="s">
        <v>29</v>
      </c>
      <c r="H14" s="9">
        <f>13778.26+1784.88</f>
        <v>15563.14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15563.14</v>
      </c>
    </row>
    <row r="15" customFormat="1" ht="34" customHeight="1" spans="1:18">
      <c r="A15" s="8">
        <v>10</v>
      </c>
      <c r="B15" s="8" t="s">
        <v>46</v>
      </c>
      <c r="C15" s="8" t="s">
        <v>47</v>
      </c>
      <c r="D15" s="8" t="s">
        <v>26</v>
      </c>
      <c r="E15" s="8" t="s">
        <v>27</v>
      </c>
      <c r="F15" s="8" t="s">
        <v>28</v>
      </c>
      <c r="G15" s="8" t="s">
        <v>29</v>
      </c>
      <c r="H15" s="9">
        <f>12619.17+7952.73</f>
        <v>20571.9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20571.9</v>
      </c>
    </row>
    <row r="16" customFormat="1" ht="34" customHeight="1" spans="1:18">
      <c r="A16" s="8">
        <v>11</v>
      </c>
      <c r="B16" s="8" t="s">
        <v>48</v>
      </c>
      <c r="C16" s="8" t="s">
        <v>49</v>
      </c>
      <c r="D16" s="8" t="s">
        <v>26</v>
      </c>
      <c r="E16" s="8" t="s">
        <v>27</v>
      </c>
      <c r="F16" s="8" t="s">
        <v>28</v>
      </c>
      <c r="G16" s="8" t="s">
        <v>29</v>
      </c>
      <c r="H16" s="9">
        <f>23539.92+2065.23</f>
        <v>25605.15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25605.15</v>
      </c>
    </row>
    <row r="17" customFormat="1" ht="23" customHeight="1" spans="1:18">
      <c r="A17" s="8">
        <v>12</v>
      </c>
      <c r="B17" s="8" t="s">
        <v>50</v>
      </c>
      <c r="C17" s="8" t="s">
        <v>51</v>
      </c>
      <c r="D17" s="8" t="s">
        <v>26</v>
      </c>
      <c r="E17" s="8" t="s">
        <v>27</v>
      </c>
      <c r="F17" s="8" t="s">
        <v>28</v>
      </c>
      <c r="G17" s="8" t="s">
        <v>29</v>
      </c>
      <c r="H17" s="9">
        <f>13488.99+1798.34</f>
        <v>15287.33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15287.33</v>
      </c>
    </row>
    <row r="18" customFormat="1" ht="23" customHeight="1" spans="1:18">
      <c r="A18" s="8">
        <v>13</v>
      </c>
      <c r="B18" s="8" t="s">
        <v>52</v>
      </c>
      <c r="C18" s="8" t="s">
        <v>53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2197.24+2100.76</f>
        <v>4298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4298</v>
      </c>
    </row>
    <row r="19" customFormat="1" ht="34" customHeight="1" spans="1:18">
      <c r="A19" s="8">
        <v>14</v>
      </c>
      <c r="B19" s="8" t="s">
        <v>54</v>
      </c>
      <c r="C19" s="8" t="s">
        <v>55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5671.28+472.57</f>
        <v>6143.85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6143.85</v>
      </c>
    </row>
    <row r="20" customFormat="1" ht="34" customHeight="1" spans="1:18">
      <c r="A20" s="8">
        <v>15</v>
      </c>
      <c r="B20" s="8" t="s">
        <v>56</v>
      </c>
      <c r="C20" s="8" t="s">
        <v>57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3837.5+128</f>
        <v>3965.5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3965.5</v>
      </c>
    </row>
    <row r="21" customFormat="1" ht="34" customHeight="1" spans="1:18">
      <c r="A21" s="8">
        <v>16</v>
      </c>
      <c r="B21" s="8" t="s">
        <v>58</v>
      </c>
      <c r="C21" s="8" t="s">
        <v>59</v>
      </c>
      <c r="D21" s="8" t="s">
        <v>26</v>
      </c>
      <c r="E21" s="8" t="s">
        <v>27</v>
      </c>
      <c r="F21" s="8" t="s">
        <v>28</v>
      </c>
      <c r="G21" s="8" t="s">
        <v>29</v>
      </c>
      <c r="H21" s="9">
        <f>4592+877</f>
        <v>5469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5469</v>
      </c>
    </row>
    <row r="22" customFormat="1" ht="34" customHeight="1" spans="1:18">
      <c r="A22" s="8">
        <v>17</v>
      </c>
      <c r="B22" s="8" t="s">
        <v>60</v>
      </c>
      <c r="C22" s="8" t="s">
        <v>61</v>
      </c>
      <c r="D22" s="8" t="s">
        <v>26</v>
      </c>
      <c r="E22" s="8" t="s">
        <v>27</v>
      </c>
      <c r="F22" s="8" t="s">
        <v>28</v>
      </c>
      <c r="G22" s="8" t="s">
        <v>29</v>
      </c>
      <c r="H22" s="9">
        <f>2002.97+198.01</f>
        <v>2200.98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2200.98</v>
      </c>
    </row>
    <row r="23" customFormat="1" ht="34" customHeight="1" spans="1:18">
      <c r="A23" s="8">
        <v>18</v>
      </c>
      <c r="B23" s="8" t="s">
        <v>62</v>
      </c>
      <c r="C23" s="8" t="s">
        <v>63</v>
      </c>
      <c r="D23" s="8" t="s">
        <v>26</v>
      </c>
      <c r="E23" s="8" t="s">
        <v>27</v>
      </c>
      <c r="F23" s="8" t="s">
        <v>28</v>
      </c>
      <c r="G23" s="8" t="s">
        <v>29</v>
      </c>
      <c r="H23" s="9">
        <f>4082.23+110.6</f>
        <v>4192.83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4192.83</v>
      </c>
    </row>
    <row r="24" customFormat="1" ht="23" customHeight="1" spans="1:18">
      <c r="A24" s="8">
        <v>19</v>
      </c>
      <c r="B24" s="8" t="s">
        <v>64</v>
      </c>
      <c r="C24" s="8" t="s">
        <v>65</v>
      </c>
      <c r="D24" s="8" t="s">
        <v>26</v>
      </c>
      <c r="E24" s="8" t="s">
        <v>27</v>
      </c>
      <c r="F24" s="8" t="s">
        <v>28</v>
      </c>
      <c r="G24" s="8" t="s">
        <v>29</v>
      </c>
      <c r="H24" s="9">
        <f>19847.98+1728.4</f>
        <v>21576.38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21576.38</v>
      </c>
    </row>
    <row r="25" customFormat="1" ht="34" customHeight="1" spans="1:18">
      <c r="A25" s="8">
        <v>20</v>
      </c>
      <c r="B25" s="8" t="s">
        <v>66</v>
      </c>
      <c r="C25" s="8" t="s">
        <v>67</v>
      </c>
      <c r="D25" s="8" t="s">
        <v>26</v>
      </c>
      <c r="E25" s="8" t="s">
        <v>27</v>
      </c>
      <c r="F25" s="8" t="s">
        <v>28</v>
      </c>
      <c r="G25" s="8" t="s">
        <v>29</v>
      </c>
      <c r="H25" s="9">
        <f>4119.1+97.5</f>
        <v>4216.6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4216.6</v>
      </c>
    </row>
    <row r="26" customFormat="1" ht="45" customHeight="1" spans="1:18">
      <c r="A26" s="8">
        <v>21</v>
      </c>
      <c r="B26" s="8" t="s">
        <v>68</v>
      </c>
      <c r="C26" s="8" t="s">
        <v>69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7860.23+1400.64</f>
        <v>9260.87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9260.87</v>
      </c>
    </row>
    <row r="27" customFormat="1" ht="23" customHeight="1" spans="1:18">
      <c r="A27" s="8">
        <v>22</v>
      </c>
      <c r="B27" s="8" t="s">
        <v>70</v>
      </c>
      <c r="C27" s="8" t="s">
        <v>71</v>
      </c>
      <c r="D27" s="8" t="s">
        <v>26</v>
      </c>
      <c r="E27" s="8" t="s">
        <v>27</v>
      </c>
      <c r="F27" s="8" t="s">
        <v>28</v>
      </c>
      <c r="G27" s="8" t="s">
        <v>29</v>
      </c>
      <c r="H27" s="9">
        <f>2802.6+150.8</f>
        <v>2953.4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2953.4</v>
      </c>
    </row>
    <row r="28" customFormat="1" ht="23" customHeight="1" spans="1:18">
      <c r="A28" s="8">
        <v>23</v>
      </c>
      <c r="B28" s="8" t="s">
        <v>72</v>
      </c>
      <c r="C28" s="8" t="s">
        <v>73</v>
      </c>
      <c r="D28" s="8" t="s">
        <v>26</v>
      </c>
      <c r="E28" s="8" t="s">
        <v>27</v>
      </c>
      <c r="F28" s="8" t="s">
        <v>28</v>
      </c>
      <c r="G28" s="8" t="s">
        <v>29</v>
      </c>
      <c r="H28" s="9">
        <f>19582.55+1703.27</f>
        <v>21285.82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21285.82</v>
      </c>
    </row>
    <row r="29" customFormat="1" ht="34" customHeight="1" spans="1:18">
      <c r="A29" s="8">
        <v>24</v>
      </c>
      <c r="B29" s="8" t="s">
        <v>74</v>
      </c>
      <c r="C29" s="8" t="s">
        <v>75</v>
      </c>
      <c r="D29" s="8" t="s">
        <v>26</v>
      </c>
      <c r="E29" s="8" t="s">
        <v>27</v>
      </c>
      <c r="F29" s="8" t="s">
        <v>28</v>
      </c>
      <c r="G29" s="8" t="s">
        <v>29</v>
      </c>
      <c r="H29" s="9">
        <f>1605+29.7</f>
        <v>1634.7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1634.7</v>
      </c>
    </row>
    <row r="30" customFormat="1" ht="23" customHeight="1" spans="1:18">
      <c r="A30" s="8">
        <v>25</v>
      </c>
      <c r="B30" s="8" t="s">
        <v>76</v>
      </c>
      <c r="C30" s="8" t="s">
        <v>77</v>
      </c>
      <c r="D30" s="8" t="s">
        <v>26</v>
      </c>
      <c r="E30" s="8" t="s">
        <v>27</v>
      </c>
      <c r="F30" s="8" t="s">
        <v>28</v>
      </c>
      <c r="G30" s="8" t="s">
        <v>29</v>
      </c>
      <c r="H30" s="9">
        <f>2329+41</f>
        <v>2370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2370</v>
      </c>
    </row>
    <row r="31" customFormat="1" ht="23" customHeight="1" spans="1:18">
      <c r="A31" s="8">
        <v>26</v>
      </c>
      <c r="B31" s="8" t="s">
        <v>78</v>
      </c>
      <c r="C31" s="8" t="s">
        <v>79</v>
      </c>
      <c r="D31" s="8" t="s">
        <v>26</v>
      </c>
      <c r="E31" s="8" t="s">
        <v>27</v>
      </c>
      <c r="F31" s="8" t="s">
        <v>28</v>
      </c>
      <c r="G31" s="8" t="s">
        <v>29</v>
      </c>
      <c r="H31" s="9">
        <f>2248.4+757.5</f>
        <v>3005.9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3005.9</v>
      </c>
    </row>
    <row r="32" customFormat="1" ht="15" customHeight="1" spans="1:18">
      <c r="A32" s="8">
        <v>27</v>
      </c>
      <c r="B32" s="8" t="s">
        <v>80</v>
      </c>
      <c r="C32" s="8" t="s">
        <v>81</v>
      </c>
      <c r="D32" s="8" t="s">
        <v>26</v>
      </c>
      <c r="E32" s="8" t="s">
        <v>27</v>
      </c>
      <c r="F32" s="8" t="s">
        <v>28</v>
      </c>
      <c r="G32" s="8" t="s">
        <v>29</v>
      </c>
      <c r="H32" s="9">
        <f>444+115</f>
        <v>559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559</v>
      </c>
    </row>
    <row r="33" customFormat="1" ht="23" customHeight="1" spans="1:18">
      <c r="A33" s="8">
        <v>28</v>
      </c>
      <c r="B33" s="8" t="s">
        <v>82</v>
      </c>
      <c r="C33" s="8" t="s">
        <v>83</v>
      </c>
      <c r="D33" s="8" t="s">
        <v>26</v>
      </c>
      <c r="E33" s="8" t="s">
        <v>27</v>
      </c>
      <c r="F33" s="8" t="s">
        <v>28</v>
      </c>
      <c r="G33" s="8" t="s">
        <v>29</v>
      </c>
      <c r="H33" s="9">
        <f>3030.8+44</f>
        <v>3074.8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3074.8</v>
      </c>
    </row>
    <row r="34" customFormat="1" ht="23" customHeight="1" spans="1:18">
      <c r="A34" s="8">
        <v>29</v>
      </c>
      <c r="B34" s="8" t="s">
        <v>84</v>
      </c>
      <c r="C34" s="8" t="s">
        <v>85</v>
      </c>
      <c r="D34" s="8" t="s">
        <v>26</v>
      </c>
      <c r="E34" s="8" t="s">
        <v>27</v>
      </c>
      <c r="F34" s="8" t="s">
        <v>28</v>
      </c>
      <c r="G34" s="8" t="s">
        <v>29</v>
      </c>
      <c r="H34" s="9">
        <f>649.6+0</f>
        <v>649.6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649.6</v>
      </c>
    </row>
    <row r="35" ht="23" customHeight="1" spans="1:18">
      <c r="A35" s="8">
        <v>30</v>
      </c>
      <c r="B35" s="8" t="s">
        <v>86</v>
      </c>
      <c r="C35" s="8" t="s">
        <v>87</v>
      </c>
      <c r="D35" s="8" t="s">
        <v>26</v>
      </c>
      <c r="E35" s="8" t="s">
        <v>27</v>
      </c>
      <c r="F35" s="8" t="s">
        <v>28</v>
      </c>
      <c r="G35" s="8" t="s">
        <v>29</v>
      </c>
      <c r="H35" s="9">
        <f>8831.69+2326.28</f>
        <v>11157.97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11157.97</v>
      </c>
    </row>
    <row r="36" ht="23" customHeight="1" spans="1:18">
      <c r="A36" s="8">
        <v>31</v>
      </c>
      <c r="B36" s="8" t="s">
        <v>88</v>
      </c>
      <c r="C36" s="8" t="s">
        <v>89</v>
      </c>
      <c r="D36" s="8" t="s">
        <v>26</v>
      </c>
      <c r="E36" s="8" t="s">
        <v>27</v>
      </c>
      <c r="F36" s="8" t="s">
        <v>28</v>
      </c>
      <c r="G36" s="8" t="s">
        <v>29</v>
      </c>
      <c r="H36" s="9">
        <f>1623.51+36</f>
        <v>1659.51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1659.51</v>
      </c>
    </row>
    <row r="37" ht="23" customHeight="1" spans="1:18">
      <c r="A37" s="8">
        <v>32</v>
      </c>
      <c r="B37" s="8" t="s">
        <v>90</v>
      </c>
      <c r="C37" s="8" t="s">
        <v>91</v>
      </c>
      <c r="D37" s="8" t="s">
        <v>26</v>
      </c>
      <c r="E37" s="8" t="s">
        <v>27</v>
      </c>
      <c r="F37" s="8" t="s">
        <v>28</v>
      </c>
      <c r="G37" s="8" t="s">
        <v>29</v>
      </c>
      <c r="H37" s="9">
        <f>1328.91+343.99</f>
        <v>1672.9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1672.9</v>
      </c>
    </row>
    <row r="38" ht="15" customHeight="1" spans="1:18">
      <c r="A38" s="10" t="s">
        <v>92</v>
      </c>
      <c r="B38" s="10"/>
      <c r="C38" s="10"/>
      <c r="D38" s="10"/>
      <c r="E38" s="10"/>
      <c r="F38" s="10"/>
      <c r="G38" s="10"/>
      <c r="H38" s="9">
        <f>251946.86+35850.6699999999</f>
        <v>287797.53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287797.53</v>
      </c>
    </row>
  </sheetData>
  <mergeCells count="24">
    <mergeCell ref="A1:R1"/>
    <mergeCell ref="A2:E2"/>
    <mergeCell ref="H2:J2"/>
    <mergeCell ref="M2:O2"/>
    <mergeCell ref="H3:Q3"/>
    <mergeCell ref="A38:G3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I21" sqref="I21"/>
    </sheetView>
  </sheetViews>
  <sheetFormatPr defaultColWidth="9" defaultRowHeight="13.5" outlineLevelRow="6"/>
  <cols>
    <col min="1" max="1" width="5.125" style="1" customWidth="1"/>
    <col min="2" max="2" width="10.9833333333333" style="1" customWidth="1"/>
    <col min="3" max="3" width="12.2" style="1" customWidth="1"/>
    <col min="4" max="4" width="5.125" style="1" customWidth="1"/>
    <col min="5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</cols>
  <sheetData>
    <row r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1" t="s">
        <v>2</v>
      </c>
      <c r="L2" s="5"/>
      <c r="M2" s="13" t="s">
        <v>2</v>
      </c>
      <c r="N2" s="13"/>
      <c r="O2" s="13"/>
      <c r="P2" s="11" t="s">
        <v>2</v>
      </c>
      <c r="Q2" s="11" t="s">
        <v>2</v>
      </c>
      <c r="R2" s="5" t="s">
        <v>4</v>
      </c>
    </row>
    <row r="3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customFormat="1" ht="23" customHeight="1" spans="1:18">
      <c r="A6" s="8">
        <v>1</v>
      </c>
      <c r="B6" s="8" t="s">
        <v>84</v>
      </c>
      <c r="C6" s="8" t="s">
        <v>85</v>
      </c>
      <c r="D6" s="8" t="s">
        <v>26</v>
      </c>
      <c r="E6" s="8" t="s">
        <v>27</v>
      </c>
      <c r="F6" s="8" t="s">
        <v>28</v>
      </c>
      <c r="G6" s="8" t="s">
        <v>93</v>
      </c>
      <c r="H6" s="9">
        <f>77.92+0</f>
        <v>77.92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77.92</v>
      </c>
    </row>
    <row r="7" customFormat="1" ht="15" customHeight="1" spans="1:18">
      <c r="A7" s="8" t="s">
        <v>94</v>
      </c>
      <c r="B7" s="8"/>
      <c r="C7" s="8"/>
      <c r="D7" s="8"/>
      <c r="E7" s="8"/>
      <c r="F7" s="8"/>
      <c r="G7" s="8"/>
      <c r="H7" s="9">
        <f>77.92+0</f>
        <v>77.92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77.92</v>
      </c>
    </row>
  </sheetData>
  <mergeCells count="24">
    <mergeCell ref="A1:R1"/>
    <mergeCell ref="A2:E2"/>
    <mergeCell ref="H2:J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G22" sqref="G22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11" t="s">
        <v>2</v>
      </c>
      <c r="L2" s="5"/>
      <c r="M2" s="12"/>
      <c r="N2" s="12"/>
      <c r="O2" s="12"/>
      <c r="P2" s="11" t="s">
        <v>2</v>
      </c>
      <c r="Q2" s="11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23" customHeight="1" spans="1:18">
      <c r="A6" s="8">
        <v>1</v>
      </c>
      <c r="B6" s="8" t="s">
        <v>84</v>
      </c>
      <c r="C6" s="8" t="s">
        <v>85</v>
      </c>
      <c r="D6" s="8" t="s">
        <v>26</v>
      </c>
      <c r="E6" s="8" t="s">
        <v>27</v>
      </c>
      <c r="F6" s="8" t="s">
        <v>28</v>
      </c>
      <c r="G6" s="8" t="s">
        <v>95</v>
      </c>
      <c r="H6" s="9">
        <f>890+152</f>
        <v>1042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1042</v>
      </c>
    </row>
    <row r="7" s="1" customFormat="1" ht="23" customHeight="1" spans="1:18">
      <c r="A7" s="8">
        <v>2</v>
      </c>
      <c r="B7" s="8" t="s">
        <v>88</v>
      </c>
      <c r="C7" s="8" t="s">
        <v>89</v>
      </c>
      <c r="D7" s="8" t="s">
        <v>26</v>
      </c>
      <c r="E7" s="8" t="s">
        <v>27</v>
      </c>
      <c r="F7" s="8" t="s">
        <v>28</v>
      </c>
      <c r="G7" s="8" t="s">
        <v>95</v>
      </c>
      <c r="H7" s="9">
        <f>1037.5+21</f>
        <v>1058.5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1058.5</v>
      </c>
    </row>
    <row r="8" s="1" customFormat="1" ht="15" customHeight="1" spans="1:18">
      <c r="A8" s="10" t="s">
        <v>96</v>
      </c>
      <c r="B8" s="10"/>
      <c r="C8" s="10"/>
      <c r="D8" s="10"/>
      <c r="E8" s="10"/>
      <c r="F8" s="10"/>
      <c r="G8" s="10"/>
      <c r="H8" s="9">
        <f>1927.5+173</f>
        <v>2100.5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2100.5</v>
      </c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职工药店9月结算</vt:lpstr>
      <vt:lpstr>202407康韶药业</vt:lpstr>
      <vt:lpstr>202408康韶、康普药业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2024-10-31T02:53:22Z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