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医院202409结算" sheetId="13" r:id="rId1"/>
    <sheet name="居民药店9月" sheetId="15" r:id="rId2"/>
  </sheets>
  <calcPr calcId="144525"/>
</workbook>
</file>

<file path=xl/sharedStrings.xml><?xml version="1.0" encoding="utf-8"?>
<sst xmlns="http://schemas.openxmlformats.org/spreadsheetml/2006/main" count="197" uniqueCount="76">
  <si>
    <t>昆明市医疗保险定点医疗机构费用结算、内审、拨付明细表</t>
  </si>
  <si>
    <t>经办机构：经开区</t>
  </si>
  <si>
    <t/>
  </si>
  <si>
    <t>拨款时间：2024年10月30日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</si>
  <si>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</si>
  <si>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</si>
  <si>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</si>
  <si>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</si>
  <si>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</si>
  <si>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</si>
  <si>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</si>
  <si>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</si>
  <si>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</si>
  <si>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</si>
  <si>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</si>
  <si>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</si>
  <si>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</si>
  <si>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</si>
  <si>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</si>
  <si>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</si>
  <si>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</si>
  <si>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</si>
  <si>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</si>
  <si>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</si>
  <si>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H53011400045</t>
  </si>
  <si>
    <t>昆明市呈贡区洛羊街道社区卫生服务中心</t>
  </si>
  <si>
    <t>居民</t>
  </si>
  <si>
    <t>住院</t>
  </si>
  <si>
    <t>月预结算</t>
  </si>
  <si>
    <t>202409</t>
  </si>
  <si>
    <t>门诊</t>
  </si>
  <si>
    <t>月结算</t>
  </si>
  <si>
    <t>H53011400046</t>
  </si>
  <si>
    <t>昆明经济技术开发区八公里社区卫生服务站</t>
  </si>
  <si>
    <t>H53011400195</t>
  </si>
  <si>
    <t>昆明市经开人民医院</t>
  </si>
  <si>
    <t>H53011400228</t>
  </si>
  <si>
    <t>昆明航天医院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</si>
  <si>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</si>
  <si>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</si>
  <si>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</si>
  <si>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</si>
  <si>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</si>
  <si>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</si>
  <si>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H53015401681</t>
  </si>
  <si>
    <t>昆明市经开人民医院第一门诊部</t>
  </si>
  <si>
    <t>H53015402121</t>
  </si>
  <si>
    <t>昆明耀兴华瑞医院</t>
  </si>
  <si>
    <t>H53015402410</t>
  </si>
  <si>
    <t>经开高文兴诊所</t>
  </si>
  <si>
    <t>H53015402730</t>
  </si>
  <si>
    <t>经开香颂口腔诊所</t>
  </si>
  <si>
    <t>H53015402768</t>
  </si>
  <si>
    <t>昆明经济技术开发区建工新城社区卫生服务中心</t>
  </si>
  <si>
    <t>H53015402788</t>
  </si>
  <si>
    <t>昆明经济技术开发区春漫时光社区卫生服务站</t>
  </si>
  <si>
    <t>合计(18家)</t>
  </si>
  <si>
    <t>昆明市医疗保险定点零售药店费用结算、内审、拨付明细表</t>
  </si>
  <si>
    <t>P53011401190</t>
  </si>
  <si>
    <t>昆明橙尧药业有限公司</t>
  </si>
  <si>
    <t>药店购药</t>
  </si>
  <si>
    <t>P53011402202</t>
  </si>
  <si>
    <t>昆明方振药业有限公司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</si>
  <si>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</si>
  <si>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</si>
  <si>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</si>
  <si>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</si>
  <si>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P53015403445</t>
  </si>
  <si>
    <t>云南龙马药业有限公司龙马大药房鸿仁堂小新册连锁店</t>
  </si>
  <si>
    <t>P53015403914</t>
  </si>
  <si>
    <t>昆明御醉药业有限公司第七分公司</t>
  </si>
  <si>
    <t>P53015403915</t>
  </si>
  <si>
    <t>昆明御醉药业有限公司御醉第二分公司</t>
  </si>
  <si>
    <t>P53019904275</t>
  </si>
  <si>
    <t>昆明大向康药业有限公司</t>
  </si>
  <si>
    <t>合计(8家)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</si>
</sst>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rgb="FF333333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微软雅黑"/>
      <charset val="134"/>
    </font>
    <font>
      <b/>
      <sz val="9"/>
      <color rgb="FF000000"/>
      <name val="仿宋"/>
      <charset val="134"/>
    </font>
    <font>
      <b/>
      <sz val="10"/>
      <color rgb="FF000000"/>
      <name val="仿宋"/>
      <charset val="134"/>
    </font>
    <font>
      <b/>
      <sz val="9"/>
      <color rgb="FF333333"/>
      <name val="仿宋"/>
      <charset val="134"/>
    </font>
    <font>
      <b/>
      <sz val="9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workbookViewId="0">
      <selection activeCell="D15" sqref="D15"/>
    </sheetView>
  </sheetViews>
  <sheetFormatPr defaultColWidth="9" defaultRowHeight="13.5"/>
  <cols>
    <col min="1" max="1" width="5.125" style="1" customWidth="1"/>
    <col min="2" max="2" width="10.9833333333333" style="1" customWidth="1"/>
    <col min="3" max="3" width="12.2" style="1" customWidth="1"/>
    <col min="4" max="4" width="5.125" style="1" customWidth="1"/>
    <col min="5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</cols>
  <sheetData>
    <row r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11" t="s">
        <v>2</v>
      </c>
      <c r="L2" s="5"/>
      <c r="M2" s="12"/>
      <c r="N2" s="12"/>
      <c r="O2" s="12"/>
      <c r="P2" s="11" t="s">
        <v>2</v>
      </c>
      <c r="Q2" s="11" t="s">
        <v>2</v>
      </c>
      <c r="R2" s="5" t="s">
        <v>4</v>
      </c>
    </row>
    <row r="3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customFormat="1" ht="19" customHeight="1" spans="1:18">
      <c r="A6" s="8">
        <v>1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9">
        <f>1175.27+0</f>
        <v>1175.27</v>
      </c>
      <c r="I6" s="9">
        <v>37204.7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38379.97</v>
      </c>
    </row>
    <row r="7" customFormat="1" ht="15" customHeight="1" spans="1:18">
      <c r="A7" s="8">
        <v>2</v>
      </c>
      <c r="B7" s="8"/>
      <c r="C7" s="8"/>
      <c r="D7" s="8"/>
      <c r="E7" s="8" t="s">
        <v>30</v>
      </c>
      <c r="F7" s="8" t="s">
        <v>31</v>
      </c>
      <c r="G7" s="8" t="s">
        <v>29</v>
      </c>
      <c r="H7" s="9">
        <f>31386.88+0</f>
        <v>31386.88</v>
      </c>
      <c r="I7" s="9">
        <v>82165.18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113552.06</v>
      </c>
    </row>
    <row r="8" customFormat="1" ht="34" customHeight="1" spans="1:18">
      <c r="A8" s="8">
        <v>3</v>
      </c>
      <c r="B8" s="8" t="s">
        <v>32</v>
      </c>
      <c r="C8" s="8" t="s">
        <v>33</v>
      </c>
      <c r="D8" s="8" t="s">
        <v>26</v>
      </c>
      <c r="E8" s="8" t="s">
        <v>30</v>
      </c>
      <c r="F8" s="8" t="s">
        <v>31</v>
      </c>
      <c r="G8" s="8" t="s">
        <v>29</v>
      </c>
      <c r="H8" s="9">
        <f>5265.2+0</f>
        <v>5265.2</v>
      </c>
      <c r="I8" s="9">
        <v>47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5312.2</v>
      </c>
    </row>
    <row r="9" customFormat="1" ht="15" customHeight="1" spans="1:18">
      <c r="A9" s="8">
        <v>4</v>
      </c>
      <c r="B9" s="8" t="s">
        <v>34</v>
      </c>
      <c r="C9" s="8" t="s">
        <v>35</v>
      </c>
      <c r="D9" s="8" t="s">
        <v>26</v>
      </c>
      <c r="E9" s="8" t="s">
        <v>27</v>
      </c>
      <c r="F9" s="8" t="s">
        <v>28</v>
      </c>
      <c r="G9" s="8" t="s">
        <v>29</v>
      </c>
      <c r="H9" s="9">
        <f>181.19+0</f>
        <v>181.19</v>
      </c>
      <c r="I9" s="9">
        <v>237098.15</v>
      </c>
      <c r="J9" s="9">
        <v>0</v>
      </c>
      <c r="K9" s="9">
        <v>1540.13</v>
      </c>
      <c r="L9" s="9">
        <v>0</v>
      </c>
      <c r="M9" s="9">
        <v>0</v>
      </c>
      <c r="N9" s="9">
        <v>0</v>
      </c>
      <c r="O9" s="9">
        <v>11206.47</v>
      </c>
      <c r="P9" s="9">
        <v>0</v>
      </c>
      <c r="Q9" s="9">
        <v>0</v>
      </c>
      <c r="R9" s="9">
        <v>250025.94</v>
      </c>
    </row>
    <row r="10" customFormat="1" ht="15" customHeight="1" spans="1:18">
      <c r="A10" s="8">
        <v>5</v>
      </c>
      <c r="B10" s="8"/>
      <c r="C10" s="8"/>
      <c r="D10" s="8"/>
      <c r="E10" s="8" t="s">
        <v>30</v>
      </c>
      <c r="F10" s="8" t="s">
        <v>31</v>
      </c>
      <c r="G10" s="8" t="s">
        <v>29</v>
      </c>
      <c r="H10" s="9">
        <f>15319.62+0</f>
        <v>15319.62</v>
      </c>
      <c r="I10" s="9">
        <v>54490.15</v>
      </c>
      <c r="J10" s="9">
        <v>0</v>
      </c>
      <c r="K10" s="9">
        <v>136342.11</v>
      </c>
      <c r="L10" s="9">
        <v>0</v>
      </c>
      <c r="M10" s="9">
        <v>0</v>
      </c>
      <c r="N10" s="9">
        <v>0</v>
      </c>
      <c r="O10" s="9">
        <v>2145.66</v>
      </c>
      <c r="P10" s="9">
        <v>0</v>
      </c>
      <c r="Q10" s="9">
        <v>0</v>
      </c>
      <c r="R10" s="9">
        <v>208297.54</v>
      </c>
    </row>
    <row r="11" customFormat="1" ht="15" customHeight="1" spans="1:18">
      <c r="A11" s="8">
        <v>6</v>
      </c>
      <c r="B11" s="8" t="s">
        <v>36</v>
      </c>
      <c r="C11" s="8" t="s">
        <v>37</v>
      </c>
      <c r="D11" s="8" t="s">
        <v>26</v>
      </c>
      <c r="E11" s="8" t="s">
        <v>27</v>
      </c>
      <c r="F11" s="8" t="s">
        <v>28</v>
      </c>
      <c r="G11" s="8" t="s">
        <v>29</v>
      </c>
      <c r="H11" s="9">
        <f t="shared" ref="H11:H14" si="0">0+0</f>
        <v>0</v>
      </c>
      <c r="I11" s="9">
        <v>55020.46</v>
      </c>
      <c r="J11" s="9">
        <v>0</v>
      </c>
      <c r="K11" s="9">
        <v>735.52</v>
      </c>
      <c r="L11" s="9">
        <v>0</v>
      </c>
      <c r="M11" s="9">
        <v>0</v>
      </c>
      <c r="N11" s="9">
        <v>0</v>
      </c>
      <c r="O11" s="9">
        <v>605.5</v>
      </c>
      <c r="P11" s="9">
        <v>0</v>
      </c>
      <c r="Q11" s="9">
        <v>0</v>
      </c>
      <c r="R11" s="9">
        <v>56361.48</v>
      </c>
    </row>
    <row r="12" customFormat="1" ht="15" customHeight="1" spans="1:18">
      <c r="A12" s="8">
        <v>7</v>
      </c>
      <c r="B12" s="8"/>
      <c r="C12" s="8"/>
      <c r="D12" s="8"/>
      <c r="E12" s="8" t="s">
        <v>30</v>
      </c>
      <c r="F12" s="8" t="s">
        <v>31</v>
      </c>
      <c r="G12" s="8" t="s">
        <v>29</v>
      </c>
      <c r="H12" s="9">
        <f>221.1+0</f>
        <v>221.1</v>
      </c>
      <c r="I12" s="9">
        <v>1829.69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579.03</v>
      </c>
      <c r="P12" s="9">
        <v>0</v>
      </c>
      <c r="Q12" s="9">
        <v>0</v>
      </c>
      <c r="R12" s="9">
        <v>2629.82</v>
      </c>
    </row>
    <row r="13" customFormat="1" ht="34" customHeight="1" spans="1:18">
      <c r="A13" s="8">
        <v>8</v>
      </c>
      <c r="B13" s="8" t="s">
        <v>38</v>
      </c>
      <c r="C13" s="8" t="s">
        <v>39</v>
      </c>
      <c r="D13" s="8" t="s">
        <v>26</v>
      </c>
      <c r="E13" s="8" t="s">
        <v>30</v>
      </c>
      <c r="F13" s="8" t="s">
        <v>31</v>
      </c>
      <c r="G13" s="8" t="s">
        <v>29</v>
      </c>
      <c r="H13" s="9">
        <f t="shared" si="0"/>
        <v>0</v>
      </c>
      <c r="I13" s="9">
        <v>16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16</v>
      </c>
    </row>
    <row r="14" customFormat="1" ht="34" customHeight="1" spans="1:18">
      <c r="A14" s="8">
        <v>9</v>
      </c>
      <c r="B14" s="8" t="s">
        <v>40</v>
      </c>
      <c r="C14" s="8" t="s">
        <v>41</v>
      </c>
      <c r="D14" s="8" t="s">
        <v>26</v>
      </c>
      <c r="E14" s="8" t="s">
        <v>30</v>
      </c>
      <c r="F14" s="8" t="s">
        <v>31</v>
      </c>
      <c r="G14" s="8" t="s">
        <v>29</v>
      </c>
      <c r="H14" s="9">
        <f t="shared" si="0"/>
        <v>0</v>
      </c>
      <c r="I14" s="9">
        <v>49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49</v>
      </c>
    </row>
    <row r="15" customFormat="1" ht="34" customHeight="1" spans="1:18">
      <c r="A15" s="8">
        <v>10</v>
      </c>
      <c r="B15" s="8" t="s">
        <v>42</v>
      </c>
      <c r="C15" s="8" t="s">
        <v>43</v>
      </c>
      <c r="D15" s="8" t="s">
        <v>26</v>
      </c>
      <c r="E15" s="8" t="s">
        <v>30</v>
      </c>
      <c r="F15" s="8" t="s">
        <v>31</v>
      </c>
      <c r="G15" s="8" t="s">
        <v>29</v>
      </c>
      <c r="H15" s="9">
        <f>2058.22+0</f>
        <v>2058.22</v>
      </c>
      <c r="I15" s="9">
        <v>1489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3547.22</v>
      </c>
    </row>
    <row r="16" customFormat="1" ht="23" customHeight="1" spans="1:18">
      <c r="A16" s="8">
        <v>11</v>
      </c>
      <c r="B16" s="8" t="s">
        <v>44</v>
      </c>
      <c r="C16" s="8" t="s">
        <v>45</v>
      </c>
      <c r="D16" s="8" t="s">
        <v>26</v>
      </c>
      <c r="E16" s="8" t="s">
        <v>30</v>
      </c>
      <c r="F16" s="8" t="s">
        <v>31</v>
      </c>
      <c r="G16" s="8" t="s">
        <v>29</v>
      </c>
      <c r="H16" s="9">
        <f>448.06+0</f>
        <v>448.06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448.06</v>
      </c>
    </row>
    <row r="17" customFormat="1" ht="15" customHeight="1" spans="1:18">
      <c r="A17" s="8">
        <v>12</v>
      </c>
      <c r="B17" s="8" t="s">
        <v>46</v>
      </c>
      <c r="C17" s="8" t="s">
        <v>47</v>
      </c>
      <c r="D17" s="8" t="s">
        <v>26</v>
      </c>
      <c r="E17" s="8" t="s">
        <v>27</v>
      </c>
      <c r="F17" s="8" t="s">
        <v>28</v>
      </c>
      <c r="G17" s="8" t="s">
        <v>29</v>
      </c>
      <c r="H17" s="9">
        <f>32.43+0</f>
        <v>32.43</v>
      </c>
      <c r="I17" s="9">
        <v>5411.93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385.24</v>
      </c>
      <c r="P17" s="9">
        <v>0</v>
      </c>
      <c r="Q17" s="9">
        <v>0</v>
      </c>
      <c r="R17" s="9">
        <v>5829.6</v>
      </c>
    </row>
    <row r="18" customFormat="1" ht="15" customHeight="1" spans="1:18">
      <c r="A18" s="8">
        <v>13</v>
      </c>
      <c r="B18" s="8"/>
      <c r="C18" s="8"/>
      <c r="D18" s="8"/>
      <c r="E18" s="8" t="s">
        <v>30</v>
      </c>
      <c r="F18" s="8" t="s">
        <v>31</v>
      </c>
      <c r="G18" s="8" t="s">
        <v>29</v>
      </c>
      <c r="H18" s="9">
        <f>221.26+0</f>
        <v>221.26</v>
      </c>
      <c r="I18" s="9">
        <v>11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232.26</v>
      </c>
    </row>
    <row r="19" customFormat="1" ht="15" customHeight="1" spans="1:18">
      <c r="A19" s="8">
        <v>14</v>
      </c>
      <c r="B19" s="8" t="s">
        <v>48</v>
      </c>
      <c r="C19" s="8" t="s">
        <v>49</v>
      </c>
      <c r="D19" s="8" t="s">
        <v>26</v>
      </c>
      <c r="E19" s="8" t="s">
        <v>30</v>
      </c>
      <c r="F19" s="8" t="s">
        <v>31</v>
      </c>
      <c r="G19" s="8" t="s">
        <v>29</v>
      </c>
      <c r="H19" s="9">
        <f>43.92+0</f>
        <v>43.92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43.92</v>
      </c>
    </row>
    <row r="20" customFormat="1" ht="15" customHeight="1" spans="1:18">
      <c r="A20" s="8">
        <v>15</v>
      </c>
      <c r="B20" s="8" t="s">
        <v>50</v>
      </c>
      <c r="C20" s="8" t="s">
        <v>51</v>
      </c>
      <c r="D20" s="8" t="s">
        <v>26</v>
      </c>
      <c r="E20" s="8" t="s">
        <v>30</v>
      </c>
      <c r="F20" s="8" t="s">
        <v>31</v>
      </c>
      <c r="G20" s="8" t="s">
        <v>29</v>
      </c>
      <c r="H20" s="9">
        <f>1544.1+0</f>
        <v>1544.1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1544.1</v>
      </c>
    </row>
    <row r="21" customFormat="1" ht="19" customHeight="1" spans="1:18">
      <c r="A21" s="8">
        <v>16</v>
      </c>
      <c r="B21" s="8" t="s">
        <v>52</v>
      </c>
      <c r="C21" s="8" t="s">
        <v>53</v>
      </c>
      <c r="D21" s="8" t="s">
        <v>26</v>
      </c>
      <c r="E21" s="8" t="s">
        <v>27</v>
      </c>
      <c r="F21" s="8" t="s">
        <v>28</v>
      </c>
      <c r="G21" s="8" t="s">
        <v>29</v>
      </c>
      <c r="H21" s="9">
        <f>3402.39+0</f>
        <v>3402.39</v>
      </c>
      <c r="I21" s="9">
        <v>18770.09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254.93</v>
      </c>
      <c r="P21" s="9">
        <v>0</v>
      </c>
      <c r="Q21" s="9">
        <v>0</v>
      </c>
      <c r="R21" s="9">
        <v>22427.41</v>
      </c>
    </row>
    <row r="22" customFormat="1" ht="15" customHeight="1" spans="1:18">
      <c r="A22" s="8">
        <v>17</v>
      </c>
      <c r="B22" s="8"/>
      <c r="C22" s="8"/>
      <c r="D22" s="8"/>
      <c r="E22" s="8" t="s">
        <v>30</v>
      </c>
      <c r="F22" s="8" t="s">
        <v>31</v>
      </c>
      <c r="G22" s="8" t="s">
        <v>29</v>
      </c>
      <c r="H22" s="9">
        <f>12896.55+0</f>
        <v>12896.55</v>
      </c>
      <c r="I22" s="9">
        <v>216.48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13113.03</v>
      </c>
    </row>
    <row r="23" customFormat="1" ht="34" customHeight="1" spans="1:18">
      <c r="A23" s="8">
        <v>18</v>
      </c>
      <c r="B23" s="8" t="s">
        <v>54</v>
      </c>
      <c r="C23" s="8" t="s">
        <v>55</v>
      </c>
      <c r="D23" s="8" t="s">
        <v>26</v>
      </c>
      <c r="E23" s="8" t="s">
        <v>30</v>
      </c>
      <c r="F23" s="8" t="s">
        <v>31</v>
      </c>
      <c r="G23" s="8" t="s">
        <v>29</v>
      </c>
      <c r="H23" s="9">
        <f>2794+0</f>
        <v>2794</v>
      </c>
      <c r="I23" s="9">
        <v>81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2875</v>
      </c>
    </row>
    <row r="24" customFormat="1" ht="15" customHeight="1" spans="1:18">
      <c r="A24" s="10" t="s">
        <v>56</v>
      </c>
      <c r="B24" s="10"/>
      <c r="C24" s="10"/>
      <c r="D24" s="10"/>
      <c r="E24" s="10"/>
      <c r="F24" s="10"/>
      <c r="G24" s="10"/>
      <c r="H24" s="9">
        <f>76990.19+0</f>
        <v>76990.19</v>
      </c>
      <c r="I24" s="9">
        <v>493899.83</v>
      </c>
      <c r="J24" s="9">
        <v>0</v>
      </c>
      <c r="K24" s="9">
        <v>138617.76</v>
      </c>
      <c r="L24" s="9">
        <v>0</v>
      </c>
      <c r="M24" s="9">
        <v>0</v>
      </c>
      <c r="N24" s="9">
        <v>0</v>
      </c>
      <c r="O24" s="9">
        <v>15176.83</v>
      </c>
      <c r="P24" s="9">
        <v>0</v>
      </c>
      <c r="Q24" s="9">
        <v>0</v>
      </c>
      <c r="R24" s="9">
        <v>724684.61</v>
      </c>
    </row>
  </sheetData>
  <mergeCells count="39">
    <mergeCell ref="A1:R1"/>
    <mergeCell ref="A2:E2"/>
    <mergeCell ref="H2:J2"/>
    <mergeCell ref="M2:O2"/>
    <mergeCell ref="H3:Q3"/>
    <mergeCell ref="A24:G24"/>
    <mergeCell ref="A3:A5"/>
    <mergeCell ref="B3:B5"/>
    <mergeCell ref="B6:B7"/>
    <mergeCell ref="B9:B10"/>
    <mergeCell ref="B11:B12"/>
    <mergeCell ref="B17:B18"/>
    <mergeCell ref="B21:B22"/>
    <mergeCell ref="C3:C5"/>
    <mergeCell ref="C6:C7"/>
    <mergeCell ref="C9:C10"/>
    <mergeCell ref="C11:C12"/>
    <mergeCell ref="C17:C18"/>
    <mergeCell ref="C21:C22"/>
    <mergeCell ref="D3:D5"/>
    <mergeCell ref="D6:D7"/>
    <mergeCell ref="D9:D10"/>
    <mergeCell ref="D11:D12"/>
    <mergeCell ref="D17:D18"/>
    <mergeCell ref="D21:D22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G16" sqref="G16"/>
    </sheetView>
  </sheetViews>
  <sheetFormatPr defaultColWidth="9" defaultRowHeight="13.5"/>
  <cols>
    <col min="1" max="1" width="5.125" style="1" customWidth="1"/>
    <col min="2" max="2" width="10.9833333333333" style="1" customWidth="1"/>
    <col min="3" max="3" width="12.2" style="1" customWidth="1"/>
    <col min="4" max="4" width="5.125" style="1" customWidth="1"/>
    <col min="5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</cols>
  <sheetData>
    <row r="1" customFormat="1" ht="38.25" customHeight="1" spans="1:18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11" t="s">
        <v>2</v>
      </c>
      <c r="L2" s="5"/>
      <c r="M2" s="12"/>
      <c r="N2" s="12"/>
      <c r="O2" s="12"/>
      <c r="P2" s="11" t="s">
        <v>2</v>
      </c>
      <c r="Q2" s="11" t="s">
        <v>2</v>
      </c>
      <c r="R2" s="5" t="s">
        <v>4</v>
      </c>
    </row>
    <row r="3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customFormat="1" ht="23" customHeight="1" spans="1:18">
      <c r="A6" s="8">
        <v>1</v>
      </c>
      <c r="B6" s="8" t="s">
        <v>58</v>
      </c>
      <c r="C6" s="8" t="s">
        <v>59</v>
      </c>
      <c r="D6" s="8" t="s">
        <v>26</v>
      </c>
      <c r="E6" s="8" t="s">
        <v>60</v>
      </c>
      <c r="F6" s="8" t="s">
        <v>31</v>
      </c>
      <c r="G6" s="8" t="s">
        <v>29</v>
      </c>
      <c r="H6" s="9">
        <f>161.1+0</f>
        <v>161.1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161.1</v>
      </c>
    </row>
    <row r="7" customFormat="1" ht="23" customHeight="1" spans="1:18">
      <c r="A7" s="8">
        <v>2</v>
      </c>
      <c r="B7" s="8" t="s">
        <v>61</v>
      </c>
      <c r="C7" s="8" t="s">
        <v>62</v>
      </c>
      <c r="D7" s="8" t="s">
        <v>26</v>
      </c>
      <c r="E7" s="8" t="s">
        <v>60</v>
      </c>
      <c r="F7" s="8" t="s">
        <v>31</v>
      </c>
      <c r="G7" s="8" t="s">
        <v>29</v>
      </c>
      <c r="H7" s="9">
        <f>180.8+0</f>
        <v>180.8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180.8</v>
      </c>
    </row>
    <row r="8" customFormat="1" ht="34" customHeight="1" spans="1:18">
      <c r="A8" s="8">
        <v>3</v>
      </c>
      <c r="B8" s="8" t="s">
        <v>63</v>
      </c>
      <c r="C8" s="8" t="s">
        <v>64</v>
      </c>
      <c r="D8" s="8" t="s">
        <v>26</v>
      </c>
      <c r="E8" s="8" t="s">
        <v>60</v>
      </c>
      <c r="F8" s="8" t="s">
        <v>31</v>
      </c>
      <c r="G8" s="8" t="s">
        <v>29</v>
      </c>
      <c r="H8" s="9">
        <f>1447.27+0</f>
        <v>1447.27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1447.27</v>
      </c>
    </row>
    <row r="9" customFormat="1" ht="34" customHeight="1" spans="1:18">
      <c r="A9" s="8">
        <v>4</v>
      </c>
      <c r="B9" s="8" t="s">
        <v>65</v>
      </c>
      <c r="C9" s="8" t="s">
        <v>66</v>
      </c>
      <c r="D9" s="8" t="s">
        <v>26</v>
      </c>
      <c r="E9" s="8" t="s">
        <v>60</v>
      </c>
      <c r="F9" s="8" t="s">
        <v>31</v>
      </c>
      <c r="G9" s="8" t="s">
        <v>29</v>
      </c>
      <c r="H9" s="9">
        <f>211.41+0</f>
        <v>211.41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211.41</v>
      </c>
    </row>
    <row r="10" customFormat="1" ht="34" customHeight="1" spans="1:18">
      <c r="A10" s="8">
        <v>5</v>
      </c>
      <c r="B10" s="8" t="s">
        <v>67</v>
      </c>
      <c r="C10" s="8" t="s">
        <v>68</v>
      </c>
      <c r="D10" s="8" t="s">
        <v>26</v>
      </c>
      <c r="E10" s="8" t="s">
        <v>60</v>
      </c>
      <c r="F10" s="8" t="s">
        <v>31</v>
      </c>
      <c r="G10" s="8" t="s">
        <v>29</v>
      </c>
      <c r="H10" s="9">
        <f>116.01+0</f>
        <v>116.01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116.01</v>
      </c>
    </row>
    <row r="11" customFormat="1" ht="23" customHeight="1" spans="1:18">
      <c r="A11" s="8">
        <v>6</v>
      </c>
      <c r="B11" s="8" t="s">
        <v>69</v>
      </c>
      <c r="C11" s="8" t="s">
        <v>70</v>
      </c>
      <c r="D11" s="8" t="s">
        <v>26</v>
      </c>
      <c r="E11" s="8" t="s">
        <v>60</v>
      </c>
      <c r="F11" s="8" t="s">
        <v>31</v>
      </c>
      <c r="G11" s="8" t="s">
        <v>29</v>
      </c>
      <c r="H11" s="9">
        <f>269.5+0</f>
        <v>269.5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269.5</v>
      </c>
    </row>
    <row r="12" customFormat="1" ht="34" customHeight="1" spans="1:18">
      <c r="A12" s="8">
        <v>7</v>
      </c>
      <c r="B12" s="8" t="s">
        <v>71</v>
      </c>
      <c r="C12" s="8" t="s">
        <v>72</v>
      </c>
      <c r="D12" s="8" t="s">
        <v>26</v>
      </c>
      <c r="E12" s="8" t="s">
        <v>60</v>
      </c>
      <c r="F12" s="8" t="s">
        <v>31</v>
      </c>
      <c r="G12" s="8" t="s">
        <v>29</v>
      </c>
      <c r="H12" s="9">
        <f>18+0</f>
        <v>18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18</v>
      </c>
    </row>
    <row r="13" customFormat="1" ht="23" customHeight="1" spans="1:18">
      <c r="A13" s="8">
        <v>8</v>
      </c>
      <c r="B13" s="8" t="s">
        <v>73</v>
      </c>
      <c r="C13" s="8" t="s">
        <v>74</v>
      </c>
      <c r="D13" s="8" t="s">
        <v>26</v>
      </c>
      <c r="E13" s="8" t="s">
        <v>60</v>
      </c>
      <c r="F13" s="8" t="s">
        <v>31</v>
      </c>
      <c r="G13" s="8" t="s">
        <v>29</v>
      </c>
      <c r="H13" s="9">
        <f>28+0</f>
        <v>28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28</v>
      </c>
    </row>
    <row r="14" customFormat="1" ht="15" customHeight="1" spans="1:18">
      <c r="A14" s="10" t="s">
        <v>75</v>
      </c>
      <c r="B14" s="10"/>
      <c r="C14" s="10"/>
      <c r="D14" s="10"/>
      <c r="E14" s="10"/>
      <c r="F14" s="10"/>
      <c r="G14" s="10"/>
      <c r="H14" s="9">
        <f>2432.09+0</f>
        <v>2432.09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2432.09</v>
      </c>
    </row>
  </sheetData>
  <mergeCells count="24">
    <mergeCell ref="A1:R1"/>
    <mergeCell ref="A2:E2"/>
    <mergeCell ref="H2:J2"/>
    <mergeCell ref="M2:O2"/>
    <mergeCell ref="H3:Q3"/>
    <mergeCell ref="A14:G1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医院202409结算</vt:lpstr>
      <vt:lpstr>居民药店9月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2024-10-31T02:57:15Z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