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2"/>
  </bookViews>
  <sheets>
    <sheet name="职工2024年10月结算" sheetId="8" r:id="rId1"/>
    <sheet name="经开医院10月结算" sheetId="9" r:id="rId2"/>
    <sheet name="官渡骨科9月结算" sheetId="10" r:id="rId3"/>
  </sheets>
  <calcPr calcId="144525"/>
</workbook>
</file>

<file path=xl/sharedStrings.xml><?xml version="1.0" encoding="utf-8"?>
<sst xmlns="http://schemas.openxmlformats.org/spreadsheetml/2006/main" count="231" uniqueCount="73">
  <si>
    <t>昆明市医疗保险定点医疗机构费用结算、内审、拨付明细表</t>
  </si>
  <si>
    <t>经办机构：经开区</t>
  </si>
  <si>
    <t/>
  </si>
  <si>
    <t>拨款时间：2024年11月25日</t>
  </si>
  <si>
    <t>单位：元</t>
  </si>
  <si>
    <t>序号</t>
  </si>
  <si>
    <t>机构编码</t>
  </si>
  <si>
    <t>机构名称</t>
  </si>
  <si>
    <t>险种</t>
  </si>
  <si>
    <t>结算类别</t>
  </si>
  <si>
    <t>结算方式</t>
  </si>
  <si>
    <t>费款所属期</t>
  </si>
  <si>
    <t>医保实际支付费用</t>
  </si>
  <si>
    <t>实付合计</t>
  </si>
  <si>
    <t>个人账户</t>
  </si>
  <si>
    <t>基本统筹基金支付</t>
  </si>
  <si>
    <t>离休保障基金支付</t>
  </si>
  <si>
    <t>大病统筹基金支付</t>
  </si>
  <si>
    <t>公务员补助</t>
  </si>
  <si>
    <t>在职医疗照顾人员补助</t>
  </si>
  <si>
    <t>退休医疗照顾人员补助</t>
  </si>
  <si>
    <t>医疗救助</t>
  </si>
  <si>
    <t>兜底保障</t>
  </si>
  <si>
    <t>财政补助</t>
  </si>
  <si>
    <t>H53011102337</t>
  </si>
  <si>
    <t>一心堂健康管理有限公司经开贵昆路诊所</t>
  </si>
  <si>
    <t>职工</t>
  </si>
  <si>
    <t>门诊</t>
  </si>
  <si>
    <t>月结算</t>
  </si>
  <si>
    <t>202410</t>
  </si>
  <si>
    <t>H53011400045</t>
  </si>
  <si>
    <t>昆明市呈贡区洛羊街道社区卫生服务中心</t>
  </si>
  <si>
    <t>住院</t>
  </si>
  <si>
    <t>月预结算</t>
  </si>
  <si>
    <t>H53011400046</t>
  </si>
  <si>
    <t>昆明经济技术开发区八公里社区卫生服务站</t>
  </si>
  <si>
    <t>H53011400068</t>
  </si>
  <si>
    <t>官渡区阿拉街道社区卫生服务中心（昆明市官渡区中医骨科医院）</t>
  </si>
  <si>
    <t>H53011400071</t>
  </si>
  <si>
    <t>云南省荣军优抚医院</t>
  </si>
  <si>
    <t>H53011400195</t>
  </si>
  <si>
    <t>昆明市经开人民医院</t>
  </si>
  <si>
    <t>生育住院</t>
  </si>
  <si>
    <t>H53011400228</t>
  </si>
  <si>
    <t>昆明航天医院</t>
  </si>
  <si>
    <t>H53011400371</t>
  </si>
  <si>
    <t>昆明经济技术开发区昌宏社区新广丰社区卫生服务站</t>
  </si>
  <si>
    <t>H53011400373</t>
  </si>
  <si>
    <t>昆明经济技术开发区小麻苴社区卫生服务站</t>
  </si>
  <si>
    <t>H53011400402</t>
  </si>
  <si>
    <t>昆明经济技术开发区出口加工区社区卫生服务中心</t>
  </si>
  <si>
    <t>H53011401616</t>
  </si>
  <si>
    <t>昆明经济技术开发区普照社区卫生服务站</t>
  </si>
  <si>
    <t>H53015401681</t>
  </si>
  <si>
    <t>昆明市经开人民医院第一门诊部</t>
  </si>
  <si>
    <t>H53015401683</t>
  </si>
  <si>
    <t>昆明经济技术开发区航天社区卫生服务站</t>
  </si>
  <si>
    <t>H53015402121</t>
  </si>
  <si>
    <t>昆明耀兴华瑞医院</t>
  </si>
  <si>
    <t>H53015402221</t>
  </si>
  <si>
    <t>经开仁兴诊所</t>
  </si>
  <si>
    <t>H53015402410</t>
  </si>
  <si>
    <t>经开高文兴诊所</t>
  </si>
  <si>
    <t>H53015402730</t>
  </si>
  <si>
    <t>经开香颂口腔诊所</t>
  </si>
  <si>
    <t>H53015402768</t>
  </si>
  <si>
    <t>昆明经济技术开发区建工新城社区卫生服务中心</t>
  </si>
  <si>
    <t>H53015402788</t>
  </si>
  <si>
    <t>昆明经济技术开发区春漫时光社区卫生服务站</t>
  </si>
  <si>
    <t>合计(26家)</t>
  </si>
  <si>
    <t>生育门诊</t>
  </si>
  <si>
    <t>合计(1家)</t>
  </si>
  <si>
    <t>202409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</si>
</sst>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\.dd\ hh:mm:ss"/>
  </numFmts>
  <fonts count="29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6"/>
      <color rgb="FF333333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微软雅黑"/>
      <charset val="134"/>
    </font>
    <font>
      <b/>
      <sz val="9"/>
      <color rgb="FF000000"/>
      <name val="仿宋"/>
      <charset val="134"/>
    </font>
    <font>
      <b/>
      <sz val="10"/>
      <color rgb="FF000000"/>
      <name val="仿宋"/>
      <charset val="134"/>
    </font>
    <font>
      <b/>
      <sz val="9"/>
      <color rgb="FF333333"/>
      <name val="仿宋"/>
      <charset val="134"/>
    </font>
    <font>
      <b/>
      <sz val="9"/>
      <color rgb="FF33333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333333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9" borderId="4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23" fillId="13" borderId="3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3"/>
  <sheetViews>
    <sheetView workbookViewId="0">
      <selection activeCell="G15" sqref="G15"/>
    </sheetView>
  </sheetViews>
  <sheetFormatPr defaultColWidth="9" defaultRowHeight="13.5"/>
  <cols>
    <col min="1" max="1" width="5.125" customWidth="1"/>
    <col min="2" max="2" width="10.9833333333333" customWidth="1"/>
    <col min="3" max="3" width="12.2" customWidth="1"/>
    <col min="4" max="4" width="5.125" customWidth="1"/>
    <col min="5" max="6" width="7.44166666666667" customWidth="1"/>
    <col min="7" max="7" width="7.56666666666667" customWidth="1"/>
    <col min="8" max="14" width="9.75833333333333" customWidth="1"/>
    <col min="15" max="16" width="8.94166666666667" customWidth="1"/>
    <col min="17" max="17" width="8" hidden="1"/>
    <col min="18" max="18" width="10.575" customWidth="1"/>
  </cols>
  <sheetData>
    <row r="1" customFormat="1" ht="38.25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customFormat="1" ht="15" customHeight="1" spans="1:18">
      <c r="A2" s="3" t="s">
        <v>1</v>
      </c>
      <c r="B2" s="3"/>
      <c r="C2" s="3"/>
      <c r="D2" s="3"/>
      <c r="E2" s="3"/>
      <c r="F2" s="4" t="s">
        <v>2</v>
      </c>
      <c r="G2" s="5"/>
      <c r="H2" s="6" t="s">
        <v>3</v>
      </c>
      <c r="I2" s="6"/>
      <c r="J2" s="6"/>
      <c r="K2" s="10" t="s">
        <v>2</v>
      </c>
      <c r="L2" s="5"/>
      <c r="M2" s="11"/>
      <c r="N2" s="11"/>
      <c r="O2" s="11"/>
      <c r="P2" s="10" t="s">
        <v>2</v>
      </c>
      <c r="Q2" s="10" t="s">
        <v>2</v>
      </c>
      <c r="R2" s="5" t="s">
        <v>4</v>
      </c>
    </row>
    <row r="3" customFormat="1" ht="15" customHeight="1" spans="1:18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/>
      <c r="J3" s="7"/>
      <c r="K3" s="7"/>
      <c r="L3" s="7"/>
      <c r="M3" s="7"/>
      <c r="N3" s="7"/>
      <c r="O3" s="7"/>
      <c r="P3" s="7"/>
      <c r="Q3" s="7"/>
      <c r="R3" s="7" t="s">
        <v>13</v>
      </c>
    </row>
    <row r="4" customFormat="1" ht="15" customHeight="1" spans="1:18">
      <c r="A4" s="7"/>
      <c r="B4" s="7"/>
      <c r="C4" s="7"/>
      <c r="D4" s="7"/>
      <c r="E4" s="7"/>
      <c r="F4" s="7"/>
      <c r="G4" s="7"/>
      <c r="H4" s="7" t="s">
        <v>14</v>
      </c>
      <c r="I4" s="7" t="s">
        <v>15</v>
      </c>
      <c r="J4" s="7" t="s">
        <v>16</v>
      </c>
      <c r="K4" s="7" t="s">
        <v>17</v>
      </c>
      <c r="L4" s="7" t="s">
        <v>18</v>
      </c>
      <c r="M4" s="7" t="s">
        <v>19</v>
      </c>
      <c r="N4" s="7" t="s">
        <v>20</v>
      </c>
      <c r="O4" s="7" t="s">
        <v>21</v>
      </c>
      <c r="P4" s="7" t="s">
        <v>22</v>
      </c>
      <c r="Q4" s="7" t="s">
        <v>23</v>
      </c>
      <c r="R4" s="7"/>
    </row>
    <row r="5" customFormat="1" ht="15" customHeight="1" spans="1:18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customFormat="1" ht="34" customHeight="1" spans="1:18">
      <c r="A6" s="8">
        <v>1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28</v>
      </c>
      <c r="G6" s="8" t="s">
        <v>29</v>
      </c>
      <c r="H6" s="9">
        <f>4245.09+106.84</f>
        <v>4351.93</v>
      </c>
      <c r="I6" s="9">
        <v>3361.85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7713.78</v>
      </c>
    </row>
    <row r="7" customFormat="1" ht="19" customHeight="1" spans="1:18">
      <c r="A7" s="8">
        <v>2</v>
      </c>
      <c r="B7" s="8" t="s">
        <v>30</v>
      </c>
      <c r="C7" s="8" t="s">
        <v>31</v>
      </c>
      <c r="D7" s="8" t="s">
        <v>26</v>
      </c>
      <c r="E7" s="8" t="s">
        <v>32</v>
      </c>
      <c r="F7" s="8" t="s">
        <v>33</v>
      </c>
      <c r="G7" s="8" t="s">
        <v>29</v>
      </c>
      <c r="H7" s="9">
        <f>1356.51+103.88</f>
        <v>1460.39</v>
      </c>
      <c r="I7" s="9">
        <v>4941.45</v>
      </c>
      <c r="J7" s="9">
        <v>0</v>
      </c>
      <c r="K7" s="9">
        <v>0</v>
      </c>
      <c r="L7" s="9">
        <v>288.08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6689.92</v>
      </c>
    </row>
    <row r="8" customFormat="1" ht="15" customHeight="1" spans="1:18">
      <c r="A8" s="8">
        <v>3</v>
      </c>
      <c r="B8" s="8"/>
      <c r="C8" s="8"/>
      <c r="D8" s="8"/>
      <c r="E8" s="8" t="s">
        <v>27</v>
      </c>
      <c r="F8" s="8" t="s">
        <v>28</v>
      </c>
      <c r="G8" s="8" t="s">
        <v>29</v>
      </c>
      <c r="H8" s="9">
        <f>47545.2+10835.6</f>
        <v>58380.8</v>
      </c>
      <c r="I8" s="9">
        <v>22597.67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80978.47</v>
      </c>
    </row>
    <row r="9" customFormat="1" ht="34" customHeight="1" spans="1:18">
      <c r="A9" s="8">
        <v>4</v>
      </c>
      <c r="B9" s="8" t="s">
        <v>34</v>
      </c>
      <c r="C9" s="8" t="s">
        <v>35</v>
      </c>
      <c r="D9" s="8" t="s">
        <v>26</v>
      </c>
      <c r="E9" s="8" t="s">
        <v>27</v>
      </c>
      <c r="F9" s="8" t="s">
        <v>28</v>
      </c>
      <c r="G9" s="8" t="s">
        <v>29</v>
      </c>
      <c r="H9" s="9">
        <f>9806.93+1816</f>
        <v>11622.93</v>
      </c>
      <c r="I9" s="9">
        <v>5602.48</v>
      </c>
      <c r="J9" s="9">
        <v>0</v>
      </c>
      <c r="K9" s="9">
        <v>0</v>
      </c>
      <c r="L9" s="9">
        <v>0</v>
      </c>
      <c r="M9" s="9">
        <v>0</v>
      </c>
      <c r="N9" s="9">
        <v>2873.21</v>
      </c>
      <c r="O9" s="9">
        <v>0</v>
      </c>
      <c r="P9" s="9">
        <v>0</v>
      </c>
      <c r="Q9" s="9">
        <v>0</v>
      </c>
      <c r="R9" s="9">
        <v>20098.62</v>
      </c>
    </row>
    <row r="10" customFormat="1" ht="45" customHeight="1" spans="1:18">
      <c r="A10" s="8">
        <v>5</v>
      </c>
      <c r="B10" s="8" t="s">
        <v>36</v>
      </c>
      <c r="C10" s="8" t="s">
        <v>37</v>
      </c>
      <c r="D10" s="8" t="s">
        <v>26</v>
      </c>
      <c r="E10" s="8" t="s">
        <v>27</v>
      </c>
      <c r="F10" s="8" t="s">
        <v>28</v>
      </c>
      <c r="G10" s="8" t="s">
        <v>29</v>
      </c>
      <c r="H10" s="9">
        <f>2464.76+2842.66</f>
        <v>5307.42</v>
      </c>
      <c r="I10" s="9">
        <v>1946.89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7254.31</v>
      </c>
    </row>
    <row r="11" customFormat="1" ht="15" customHeight="1" spans="1:18">
      <c r="A11" s="8">
        <v>6</v>
      </c>
      <c r="B11" s="8" t="s">
        <v>38</v>
      </c>
      <c r="C11" s="8" t="s">
        <v>39</v>
      </c>
      <c r="D11" s="8" t="s">
        <v>26</v>
      </c>
      <c r="E11" s="8" t="s">
        <v>32</v>
      </c>
      <c r="F11" s="8" t="s">
        <v>33</v>
      </c>
      <c r="G11" s="8" t="s">
        <v>29</v>
      </c>
      <c r="H11" s="9">
        <f>0+0</f>
        <v>0</v>
      </c>
      <c r="I11" s="9">
        <v>0</v>
      </c>
      <c r="J11" s="9">
        <v>0</v>
      </c>
      <c r="K11" s="9">
        <v>4023.24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4023.24</v>
      </c>
    </row>
    <row r="12" customFormat="1" ht="15" customHeight="1" spans="1:18">
      <c r="A12" s="8">
        <v>7</v>
      </c>
      <c r="B12" s="8"/>
      <c r="C12" s="8"/>
      <c r="D12" s="8"/>
      <c r="E12" s="8" t="s">
        <v>27</v>
      </c>
      <c r="F12" s="8" t="s">
        <v>28</v>
      </c>
      <c r="G12" s="8" t="s">
        <v>29</v>
      </c>
      <c r="H12" s="9">
        <f>855.81+226.79</f>
        <v>1082.6</v>
      </c>
      <c r="I12" s="9">
        <v>1517.38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2599.98</v>
      </c>
    </row>
    <row r="13" customFormat="1" ht="15" customHeight="1" spans="1:18">
      <c r="A13" s="8">
        <v>8</v>
      </c>
      <c r="B13" s="8" t="s">
        <v>40</v>
      </c>
      <c r="C13" s="8" t="s">
        <v>41</v>
      </c>
      <c r="D13" s="8" t="s">
        <v>26</v>
      </c>
      <c r="E13" s="8" t="s">
        <v>32</v>
      </c>
      <c r="F13" s="8" t="s">
        <v>33</v>
      </c>
      <c r="G13" s="8" t="s">
        <v>29</v>
      </c>
      <c r="H13" s="9">
        <f>38119.1+793.77</f>
        <v>38912.87</v>
      </c>
      <c r="I13" s="9">
        <v>246481.1</v>
      </c>
      <c r="J13" s="9">
        <v>0</v>
      </c>
      <c r="K13" s="9">
        <v>0</v>
      </c>
      <c r="L13" s="9">
        <v>3699.21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289093.18</v>
      </c>
    </row>
    <row r="14" customFormat="1" ht="15" customHeight="1" spans="1:18">
      <c r="A14" s="8">
        <v>9</v>
      </c>
      <c r="B14" s="8"/>
      <c r="C14" s="8"/>
      <c r="D14" s="8"/>
      <c r="E14" s="8" t="s">
        <v>42</v>
      </c>
      <c r="F14" s="8" t="s">
        <v>28</v>
      </c>
      <c r="G14" s="8" t="s">
        <v>29</v>
      </c>
      <c r="H14" s="9">
        <f>2185.06+0</f>
        <v>2185.06</v>
      </c>
      <c r="I14" s="9">
        <v>29500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31685.06</v>
      </c>
    </row>
    <row r="15" customFormat="1" ht="15" customHeight="1" spans="1:18">
      <c r="A15" s="8">
        <v>10</v>
      </c>
      <c r="B15" s="8"/>
      <c r="C15" s="8"/>
      <c r="D15" s="8"/>
      <c r="E15" s="8" t="s">
        <v>27</v>
      </c>
      <c r="F15" s="8" t="s">
        <v>28</v>
      </c>
      <c r="G15" s="8" t="s">
        <v>29</v>
      </c>
      <c r="H15" s="9">
        <f>213854.23+19934.39</f>
        <v>233788.62</v>
      </c>
      <c r="I15" s="9">
        <v>261468.07</v>
      </c>
      <c r="J15" s="9">
        <v>0</v>
      </c>
      <c r="K15" s="9">
        <v>109747.85</v>
      </c>
      <c r="L15" s="9">
        <v>1282.43</v>
      </c>
      <c r="M15" s="9">
        <v>0</v>
      </c>
      <c r="N15" s="9">
        <v>0</v>
      </c>
      <c r="O15" s="9">
        <v>953.3</v>
      </c>
      <c r="P15" s="9">
        <v>0</v>
      </c>
      <c r="Q15" s="9">
        <v>0</v>
      </c>
      <c r="R15" s="9">
        <v>607240.27</v>
      </c>
    </row>
    <row r="16" customFormat="1" ht="15" customHeight="1" spans="1:18">
      <c r="A16" s="8">
        <v>11</v>
      </c>
      <c r="B16" s="8" t="s">
        <v>43</v>
      </c>
      <c r="C16" s="8" t="s">
        <v>44</v>
      </c>
      <c r="D16" s="8" t="s">
        <v>26</v>
      </c>
      <c r="E16" s="8" t="s">
        <v>32</v>
      </c>
      <c r="F16" s="8" t="s">
        <v>33</v>
      </c>
      <c r="G16" s="8" t="s">
        <v>29</v>
      </c>
      <c r="H16" s="9">
        <f>25655.73+254.18</f>
        <v>25909.91</v>
      </c>
      <c r="I16" s="9">
        <v>215159.15</v>
      </c>
      <c r="J16" s="9">
        <v>0</v>
      </c>
      <c r="K16" s="9">
        <v>0</v>
      </c>
      <c r="L16" s="9">
        <v>2287.65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243356.71</v>
      </c>
    </row>
    <row r="17" customFormat="1" ht="15" customHeight="1" spans="1:18">
      <c r="A17" s="8">
        <v>12</v>
      </c>
      <c r="B17" s="8"/>
      <c r="C17" s="8"/>
      <c r="D17" s="8"/>
      <c r="E17" s="8" t="s">
        <v>27</v>
      </c>
      <c r="F17" s="8" t="s">
        <v>28</v>
      </c>
      <c r="G17" s="8" t="s">
        <v>29</v>
      </c>
      <c r="H17" s="9">
        <f>69477.09+3733.05</f>
        <v>73210.14</v>
      </c>
      <c r="I17" s="9">
        <v>84169.9</v>
      </c>
      <c r="J17" s="9">
        <v>0</v>
      </c>
      <c r="K17" s="9">
        <v>199.8</v>
      </c>
      <c r="L17" s="9">
        <v>0</v>
      </c>
      <c r="M17" s="9">
        <v>0</v>
      </c>
      <c r="N17" s="9">
        <v>1390.46</v>
      </c>
      <c r="O17" s="9">
        <v>171.81</v>
      </c>
      <c r="P17" s="9">
        <v>0</v>
      </c>
      <c r="Q17" s="9">
        <v>0</v>
      </c>
      <c r="R17" s="9">
        <v>159142.11</v>
      </c>
    </row>
    <row r="18" customFormat="1" ht="34" customHeight="1" spans="1:18">
      <c r="A18" s="8">
        <v>13</v>
      </c>
      <c r="B18" s="8" t="s">
        <v>45</v>
      </c>
      <c r="C18" s="8" t="s">
        <v>46</v>
      </c>
      <c r="D18" s="8" t="s">
        <v>26</v>
      </c>
      <c r="E18" s="8" t="s">
        <v>27</v>
      </c>
      <c r="F18" s="8" t="s">
        <v>28</v>
      </c>
      <c r="G18" s="8" t="s">
        <v>29</v>
      </c>
      <c r="H18" s="9">
        <f>1535.94+655.11</f>
        <v>2191.05</v>
      </c>
      <c r="I18" s="9">
        <v>1492.22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3683.27</v>
      </c>
    </row>
    <row r="19" customFormat="1" ht="34" customHeight="1" spans="1:18">
      <c r="A19" s="8">
        <v>14</v>
      </c>
      <c r="B19" s="8" t="s">
        <v>47</v>
      </c>
      <c r="C19" s="8" t="s">
        <v>48</v>
      </c>
      <c r="D19" s="8" t="s">
        <v>26</v>
      </c>
      <c r="E19" s="8" t="s">
        <v>27</v>
      </c>
      <c r="F19" s="8" t="s">
        <v>28</v>
      </c>
      <c r="G19" s="8" t="s">
        <v>29</v>
      </c>
      <c r="H19" s="9">
        <f>21188.06+3969.35</f>
        <v>25157.41</v>
      </c>
      <c r="I19" s="9">
        <v>12607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37764.41</v>
      </c>
    </row>
    <row r="20" customFormat="1" ht="34" customHeight="1" spans="1:18">
      <c r="A20" s="8">
        <v>15</v>
      </c>
      <c r="B20" s="8" t="s">
        <v>49</v>
      </c>
      <c r="C20" s="8" t="s">
        <v>50</v>
      </c>
      <c r="D20" s="8" t="s">
        <v>26</v>
      </c>
      <c r="E20" s="8" t="s">
        <v>27</v>
      </c>
      <c r="F20" s="8" t="s">
        <v>28</v>
      </c>
      <c r="G20" s="8" t="s">
        <v>29</v>
      </c>
      <c r="H20" s="9">
        <f>18714.22+1262.92</f>
        <v>19977.14</v>
      </c>
      <c r="I20" s="9">
        <v>13361.05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33338.19</v>
      </c>
    </row>
    <row r="21" customFormat="1" ht="34" customHeight="1" spans="1:18">
      <c r="A21" s="8">
        <v>16</v>
      </c>
      <c r="B21" s="8" t="s">
        <v>51</v>
      </c>
      <c r="C21" s="8" t="s">
        <v>52</v>
      </c>
      <c r="D21" s="8" t="s">
        <v>26</v>
      </c>
      <c r="E21" s="8" t="s">
        <v>27</v>
      </c>
      <c r="F21" s="8" t="s">
        <v>28</v>
      </c>
      <c r="G21" s="8" t="s">
        <v>29</v>
      </c>
      <c r="H21" s="9">
        <f>192.59+0</f>
        <v>192.59</v>
      </c>
      <c r="I21" s="9">
        <v>8.41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201</v>
      </c>
    </row>
    <row r="22" customFormat="1" ht="23" customHeight="1" spans="1:18">
      <c r="A22" s="8">
        <v>17</v>
      </c>
      <c r="B22" s="8" t="s">
        <v>53</v>
      </c>
      <c r="C22" s="8" t="s">
        <v>54</v>
      </c>
      <c r="D22" s="8" t="s">
        <v>26</v>
      </c>
      <c r="E22" s="8" t="s">
        <v>27</v>
      </c>
      <c r="F22" s="8" t="s">
        <v>28</v>
      </c>
      <c r="G22" s="8" t="s">
        <v>29</v>
      </c>
      <c r="H22" s="9">
        <f>6074.95+2979.43</f>
        <v>9054.38</v>
      </c>
      <c r="I22" s="9">
        <v>7750.6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16804.98</v>
      </c>
    </row>
    <row r="23" customFormat="1" ht="34" customHeight="1" spans="1:18">
      <c r="A23" s="8">
        <v>18</v>
      </c>
      <c r="B23" s="8" t="s">
        <v>55</v>
      </c>
      <c r="C23" s="8" t="s">
        <v>56</v>
      </c>
      <c r="D23" s="8" t="s">
        <v>26</v>
      </c>
      <c r="E23" s="8" t="s">
        <v>27</v>
      </c>
      <c r="F23" s="8" t="s">
        <v>28</v>
      </c>
      <c r="G23" s="8" t="s">
        <v>29</v>
      </c>
      <c r="H23" s="9">
        <f>9307.59+607.7</f>
        <v>9915.29</v>
      </c>
      <c r="I23" s="9">
        <v>15630.47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25545.76</v>
      </c>
    </row>
    <row r="24" customFormat="1" ht="15" customHeight="1" spans="1:18">
      <c r="A24" s="8">
        <v>19</v>
      </c>
      <c r="B24" s="8" t="s">
        <v>57</v>
      </c>
      <c r="C24" s="8" t="s">
        <v>58</v>
      </c>
      <c r="D24" s="8" t="s">
        <v>26</v>
      </c>
      <c r="E24" s="8" t="s">
        <v>32</v>
      </c>
      <c r="F24" s="8" t="s">
        <v>33</v>
      </c>
      <c r="G24" s="8" t="s">
        <v>29</v>
      </c>
      <c r="H24" s="9">
        <f>1523.51+0</f>
        <v>1523.51</v>
      </c>
      <c r="I24" s="9">
        <v>20941.16</v>
      </c>
      <c r="J24" s="9">
        <v>0</v>
      </c>
      <c r="K24" s="9">
        <v>2730.23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25194.9</v>
      </c>
    </row>
    <row r="25" customFormat="1" ht="15" customHeight="1" spans="1:18">
      <c r="A25" s="8">
        <v>20</v>
      </c>
      <c r="B25" s="8"/>
      <c r="C25" s="8"/>
      <c r="D25" s="8"/>
      <c r="E25" s="8" t="s">
        <v>27</v>
      </c>
      <c r="F25" s="8" t="s">
        <v>28</v>
      </c>
      <c r="G25" s="8" t="s">
        <v>29</v>
      </c>
      <c r="H25" s="9">
        <f>8657.02+1085.9</f>
        <v>9742.92</v>
      </c>
      <c r="I25" s="9">
        <v>11479.38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21222.3</v>
      </c>
    </row>
    <row r="26" customFormat="1" ht="15" customHeight="1" spans="1:18">
      <c r="A26" s="8">
        <v>21</v>
      </c>
      <c r="B26" s="8" t="s">
        <v>59</v>
      </c>
      <c r="C26" s="8" t="s">
        <v>60</v>
      </c>
      <c r="D26" s="8" t="s">
        <v>26</v>
      </c>
      <c r="E26" s="8" t="s">
        <v>27</v>
      </c>
      <c r="F26" s="8" t="s">
        <v>28</v>
      </c>
      <c r="G26" s="8" t="s">
        <v>29</v>
      </c>
      <c r="H26" s="9">
        <f>1495.81+0</f>
        <v>1495.81</v>
      </c>
      <c r="I26" s="9">
        <v>1151.36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2647.17</v>
      </c>
    </row>
    <row r="27" customFormat="1" ht="15" customHeight="1" spans="1:18">
      <c r="A27" s="8">
        <v>22</v>
      </c>
      <c r="B27" s="8" t="s">
        <v>61</v>
      </c>
      <c r="C27" s="8" t="s">
        <v>62</v>
      </c>
      <c r="D27" s="8" t="s">
        <v>26</v>
      </c>
      <c r="E27" s="8" t="s">
        <v>27</v>
      </c>
      <c r="F27" s="8" t="s">
        <v>28</v>
      </c>
      <c r="G27" s="8" t="s">
        <v>29</v>
      </c>
      <c r="H27" s="9">
        <f>987.3+0</f>
        <v>987.3</v>
      </c>
      <c r="I27" s="9">
        <v>53.88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1041.18</v>
      </c>
    </row>
    <row r="28" customFormat="1" ht="15" customHeight="1" spans="1:18">
      <c r="A28" s="8">
        <v>23</v>
      </c>
      <c r="B28" s="8" t="s">
        <v>63</v>
      </c>
      <c r="C28" s="8" t="s">
        <v>64</v>
      </c>
      <c r="D28" s="8" t="s">
        <v>26</v>
      </c>
      <c r="E28" s="8" t="s">
        <v>27</v>
      </c>
      <c r="F28" s="8" t="s">
        <v>28</v>
      </c>
      <c r="G28" s="8" t="s">
        <v>29</v>
      </c>
      <c r="H28" s="9">
        <f>13249.26+300.6</f>
        <v>13549.86</v>
      </c>
      <c r="I28" s="9">
        <v>3089.34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16639.2</v>
      </c>
    </row>
    <row r="29" customFormat="1" ht="19" customHeight="1" spans="1:18">
      <c r="A29" s="8">
        <v>24</v>
      </c>
      <c r="B29" s="8" t="s">
        <v>65</v>
      </c>
      <c r="C29" s="8" t="s">
        <v>66</v>
      </c>
      <c r="D29" s="8" t="s">
        <v>26</v>
      </c>
      <c r="E29" s="8" t="s">
        <v>32</v>
      </c>
      <c r="F29" s="8" t="s">
        <v>33</v>
      </c>
      <c r="G29" s="8" t="s">
        <v>29</v>
      </c>
      <c r="H29" s="9">
        <f>5532.5+0</f>
        <v>5532.5</v>
      </c>
      <c r="I29" s="9">
        <v>32140.19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37672.69</v>
      </c>
    </row>
    <row r="30" customFormat="1" ht="15" customHeight="1" spans="1:18">
      <c r="A30" s="8">
        <v>25</v>
      </c>
      <c r="B30" s="8"/>
      <c r="C30" s="8"/>
      <c r="D30" s="8"/>
      <c r="E30" s="8" t="s">
        <v>27</v>
      </c>
      <c r="F30" s="8" t="s">
        <v>28</v>
      </c>
      <c r="G30" s="8" t="s">
        <v>29</v>
      </c>
      <c r="H30" s="9">
        <f>72386.48+3309.62</f>
        <v>75696.1</v>
      </c>
      <c r="I30" s="9">
        <v>46026.75</v>
      </c>
      <c r="J30" s="9">
        <v>0</v>
      </c>
      <c r="K30" s="9">
        <v>0</v>
      </c>
      <c r="L30" s="9">
        <v>0</v>
      </c>
      <c r="M30" s="9">
        <v>0</v>
      </c>
      <c r="N30" s="9">
        <v>748.12</v>
      </c>
      <c r="O30" s="9">
        <v>0</v>
      </c>
      <c r="P30" s="9">
        <v>0</v>
      </c>
      <c r="Q30" s="9">
        <v>0</v>
      </c>
      <c r="R30" s="9">
        <v>122470.97</v>
      </c>
    </row>
    <row r="31" ht="34" customHeight="1" spans="1:18">
      <c r="A31" s="8">
        <v>26</v>
      </c>
      <c r="B31" s="8" t="s">
        <v>67</v>
      </c>
      <c r="C31" s="8" t="s">
        <v>68</v>
      </c>
      <c r="D31" s="8" t="s">
        <v>26</v>
      </c>
      <c r="E31" s="8" t="s">
        <v>27</v>
      </c>
      <c r="F31" s="8" t="s">
        <v>28</v>
      </c>
      <c r="G31" s="8" t="s">
        <v>29</v>
      </c>
      <c r="H31" s="9">
        <f>2897.7+48</f>
        <v>2945.7</v>
      </c>
      <c r="I31" s="9">
        <v>507.52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3453.22</v>
      </c>
    </row>
    <row r="32" ht="15" customHeight="1" spans="1:18">
      <c r="A32" s="8" t="s">
        <v>69</v>
      </c>
      <c r="B32" s="8"/>
      <c r="C32" s="8"/>
      <c r="D32" s="8"/>
      <c r="E32" s="8"/>
      <c r="F32" s="8"/>
      <c r="G32" s="8"/>
      <c r="H32" s="9">
        <f>579308.44+54865.79</f>
        <v>634174.23</v>
      </c>
      <c r="I32" s="9">
        <v>1042985.27</v>
      </c>
      <c r="J32" s="9">
        <v>0</v>
      </c>
      <c r="K32" s="9">
        <v>116701.12</v>
      </c>
      <c r="L32" s="9">
        <v>7557.37</v>
      </c>
      <c r="M32" s="9">
        <v>0</v>
      </c>
      <c r="N32" s="9">
        <v>5011.79</v>
      </c>
      <c r="O32" s="9">
        <v>1125.11</v>
      </c>
      <c r="P32" s="9">
        <v>0</v>
      </c>
      <c r="Q32" s="9">
        <v>0</v>
      </c>
      <c r="R32" s="9">
        <v>1807554.89</v>
      </c>
    </row>
    <row r="33" s="12" customFormat="1" spans="1:18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</row>
  </sheetData>
  <mergeCells count="42">
    <mergeCell ref="A1:R1"/>
    <mergeCell ref="A2:E2"/>
    <mergeCell ref="H2:J2"/>
    <mergeCell ref="M2:O2"/>
    <mergeCell ref="H3:Q3"/>
    <mergeCell ref="A32:G32"/>
    <mergeCell ref="A3:A5"/>
    <mergeCell ref="B3:B5"/>
    <mergeCell ref="B7:B8"/>
    <mergeCell ref="B11:B12"/>
    <mergeCell ref="B13:B15"/>
    <mergeCell ref="B16:B17"/>
    <mergeCell ref="B24:B25"/>
    <mergeCell ref="B29:B30"/>
    <mergeCell ref="C3:C5"/>
    <mergeCell ref="C7:C8"/>
    <mergeCell ref="C11:C12"/>
    <mergeCell ref="C13:C15"/>
    <mergeCell ref="C16:C17"/>
    <mergeCell ref="C24:C25"/>
    <mergeCell ref="C29:C30"/>
    <mergeCell ref="D3:D5"/>
    <mergeCell ref="D7:D8"/>
    <mergeCell ref="D11:D12"/>
    <mergeCell ref="D13:D15"/>
    <mergeCell ref="D16:D17"/>
    <mergeCell ref="D24:D25"/>
    <mergeCell ref="D29:D30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workbookViewId="0">
      <selection activeCell="E24" sqref="E24"/>
    </sheetView>
  </sheetViews>
  <sheetFormatPr defaultColWidth="9" defaultRowHeight="13.5" outlineLevelRow="7"/>
  <cols>
    <col min="1" max="1" width="5.125" customWidth="1"/>
    <col min="2" max="2" width="10.9833333333333" customWidth="1"/>
    <col min="3" max="3" width="12.2" customWidth="1"/>
    <col min="4" max="4" width="5.125" customWidth="1"/>
    <col min="5" max="6" width="7.44166666666667" customWidth="1"/>
    <col min="7" max="7" width="7.56666666666667" customWidth="1"/>
    <col min="8" max="14" width="9.75833333333333" customWidth="1"/>
    <col min="15" max="16" width="8.94166666666667" customWidth="1"/>
    <col min="17" max="17" width="8" hidden="1"/>
    <col min="18" max="18" width="10.575" customWidth="1"/>
  </cols>
  <sheetData>
    <row r="1" ht="38.25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15" customHeight="1" spans="1:18">
      <c r="A2" s="3" t="s">
        <v>1</v>
      </c>
      <c r="B2" s="3"/>
      <c r="C2" s="3"/>
      <c r="D2" s="3"/>
      <c r="E2" s="3"/>
      <c r="F2" s="4" t="s">
        <v>2</v>
      </c>
      <c r="G2" s="5"/>
      <c r="H2" s="6" t="s">
        <v>3</v>
      </c>
      <c r="I2" s="6"/>
      <c r="J2" s="6"/>
      <c r="K2" s="10" t="s">
        <v>2</v>
      </c>
      <c r="L2" s="5"/>
      <c r="M2" s="11"/>
      <c r="N2" s="11"/>
      <c r="O2" s="11"/>
      <c r="P2" s="10" t="s">
        <v>2</v>
      </c>
      <c r="Q2" s="10" t="s">
        <v>2</v>
      </c>
      <c r="R2" s="5" t="s">
        <v>4</v>
      </c>
    </row>
    <row r="3" ht="15" customHeight="1" spans="1:18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/>
      <c r="J3" s="7"/>
      <c r="K3" s="7"/>
      <c r="L3" s="7"/>
      <c r="M3" s="7"/>
      <c r="N3" s="7"/>
      <c r="O3" s="7"/>
      <c r="P3" s="7"/>
      <c r="Q3" s="7"/>
      <c r="R3" s="7" t="s">
        <v>13</v>
      </c>
    </row>
    <row r="4" ht="15" customHeight="1" spans="1:18">
      <c r="A4" s="7"/>
      <c r="B4" s="7"/>
      <c r="C4" s="7"/>
      <c r="D4" s="7"/>
      <c r="E4" s="7"/>
      <c r="F4" s="7"/>
      <c r="G4" s="7"/>
      <c r="H4" s="7" t="s">
        <v>14</v>
      </c>
      <c r="I4" s="7" t="s">
        <v>15</v>
      </c>
      <c r="J4" s="7" t="s">
        <v>16</v>
      </c>
      <c r="K4" s="7" t="s">
        <v>17</v>
      </c>
      <c r="L4" s="7" t="s">
        <v>18</v>
      </c>
      <c r="M4" s="7" t="s">
        <v>19</v>
      </c>
      <c r="N4" s="7" t="s">
        <v>20</v>
      </c>
      <c r="O4" s="7" t="s">
        <v>21</v>
      </c>
      <c r="P4" s="7" t="s">
        <v>22</v>
      </c>
      <c r="Q4" s="7" t="s">
        <v>23</v>
      </c>
      <c r="R4" s="7"/>
    </row>
    <row r="5" ht="15" customHeight="1" spans="1:18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ht="23" customHeight="1" spans="1:18">
      <c r="A6" s="8">
        <v>1</v>
      </c>
      <c r="B6" s="8" t="s">
        <v>40</v>
      </c>
      <c r="C6" s="8" t="s">
        <v>41</v>
      </c>
      <c r="D6" s="8" t="s">
        <v>26</v>
      </c>
      <c r="E6" s="8" t="s">
        <v>70</v>
      </c>
      <c r="F6" s="8" t="s">
        <v>28</v>
      </c>
      <c r="G6" s="8" t="s">
        <v>29</v>
      </c>
      <c r="H6" s="9">
        <f>0+0</f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</row>
    <row r="7" ht="15" customHeight="1" spans="1:18">
      <c r="A7" s="13" t="s">
        <v>71</v>
      </c>
      <c r="B7" s="13"/>
      <c r="C7" s="13"/>
      <c r="D7" s="13"/>
      <c r="E7" s="13"/>
      <c r="F7" s="13"/>
      <c r="G7" s="13"/>
      <c r="H7" s="9">
        <f>0+0</f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</row>
    <row r="8" s="12" customFormat="1" spans="1:18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</sheetData>
  <mergeCells count="24">
    <mergeCell ref="A1:R1"/>
    <mergeCell ref="A2:E2"/>
    <mergeCell ref="H2:J2"/>
    <mergeCell ref="M2:O2"/>
    <mergeCell ref="H3:Q3"/>
    <mergeCell ref="A7:G7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abSelected="1" workbookViewId="0">
      <selection activeCell="E16" sqref="E16"/>
    </sheetView>
  </sheetViews>
  <sheetFormatPr defaultColWidth="9" defaultRowHeight="13.5" outlineLevelRow="6"/>
  <cols>
    <col min="1" max="1" width="5.125" customWidth="1"/>
    <col min="2" max="2" width="10.9833333333333" customWidth="1"/>
    <col min="3" max="3" width="12.2" customWidth="1"/>
    <col min="4" max="4" width="5.125" customWidth="1"/>
    <col min="5" max="6" width="7.44166666666667" customWidth="1"/>
    <col min="7" max="7" width="7.56666666666667" customWidth="1"/>
    <col min="8" max="14" width="9.75833333333333" customWidth="1"/>
    <col min="15" max="16" width="8.94166666666667" customWidth="1"/>
    <col min="17" max="17" width="8" hidden="1"/>
    <col min="18" max="18" width="10.575" customWidth="1"/>
  </cols>
  <sheetData>
    <row r="1" s="1" customFormat="1" ht="38.25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15" customHeight="1" spans="1:18">
      <c r="A2" s="3" t="s">
        <v>1</v>
      </c>
      <c r="B2" s="3"/>
      <c r="C2" s="3"/>
      <c r="D2" s="3"/>
      <c r="E2" s="3"/>
      <c r="F2" s="4" t="s">
        <v>2</v>
      </c>
      <c r="G2" s="5"/>
      <c r="H2" s="6" t="s">
        <v>3</v>
      </c>
      <c r="I2" s="6"/>
      <c r="J2" s="6"/>
      <c r="K2" s="10" t="s">
        <v>2</v>
      </c>
      <c r="L2" s="5"/>
      <c r="M2" s="11"/>
      <c r="N2" s="11"/>
      <c r="O2" s="11"/>
      <c r="P2" s="10" t="s">
        <v>2</v>
      </c>
      <c r="Q2" s="10" t="s">
        <v>2</v>
      </c>
      <c r="R2" s="5" t="s">
        <v>4</v>
      </c>
    </row>
    <row r="3" s="1" customFormat="1" ht="15" customHeight="1" spans="1:18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/>
      <c r="J3" s="7"/>
      <c r="K3" s="7"/>
      <c r="L3" s="7"/>
      <c r="M3" s="7"/>
      <c r="N3" s="7"/>
      <c r="O3" s="7"/>
      <c r="P3" s="7"/>
      <c r="Q3" s="7"/>
      <c r="R3" s="7" t="s">
        <v>13</v>
      </c>
    </row>
    <row r="4" s="1" customFormat="1" ht="15" customHeight="1" spans="1:18">
      <c r="A4" s="7"/>
      <c r="B4" s="7"/>
      <c r="C4" s="7"/>
      <c r="D4" s="7"/>
      <c r="E4" s="7"/>
      <c r="F4" s="7"/>
      <c r="G4" s="7"/>
      <c r="H4" s="7" t="s">
        <v>14</v>
      </c>
      <c r="I4" s="7" t="s">
        <v>15</v>
      </c>
      <c r="J4" s="7" t="s">
        <v>16</v>
      </c>
      <c r="K4" s="7" t="s">
        <v>17</v>
      </c>
      <c r="L4" s="7" t="s">
        <v>18</v>
      </c>
      <c r="M4" s="7" t="s">
        <v>19</v>
      </c>
      <c r="N4" s="7" t="s">
        <v>20</v>
      </c>
      <c r="O4" s="7" t="s">
        <v>21</v>
      </c>
      <c r="P4" s="7" t="s">
        <v>22</v>
      </c>
      <c r="Q4" s="7" t="s">
        <v>23</v>
      </c>
      <c r="R4" s="7"/>
    </row>
    <row r="5" s="1" customFormat="1" ht="15" customHeight="1" spans="1:18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="1" customFormat="1" ht="45" customHeight="1" spans="1:18">
      <c r="A6" s="8">
        <v>1</v>
      </c>
      <c r="B6" s="8" t="s">
        <v>36</v>
      </c>
      <c r="C6" s="8" t="s">
        <v>37</v>
      </c>
      <c r="D6" s="8" t="s">
        <v>26</v>
      </c>
      <c r="E6" s="8" t="s">
        <v>27</v>
      </c>
      <c r="F6" s="8" t="s">
        <v>28</v>
      </c>
      <c r="G6" s="8" t="s">
        <v>72</v>
      </c>
      <c r="H6" s="9">
        <f>3520.79+2906.3</f>
        <v>6427.09</v>
      </c>
      <c r="I6" s="9">
        <v>2130.83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8557.92</v>
      </c>
    </row>
    <row r="7" s="1" customFormat="1" ht="15" customHeight="1" spans="1:18">
      <c r="A7" s="8" t="s">
        <v>71</v>
      </c>
      <c r="B7" s="8"/>
      <c r="C7" s="8"/>
      <c r="D7" s="8"/>
      <c r="E7" s="8"/>
      <c r="F7" s="8"/>
      <c r="G7" s="8"/>
      <c r="H7" s="9">
        <f>3520.79+2906.3</f>
        <v>6427.09</v>
      </c>
      <c r="I7" s="9">
        <v>2130.83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8557.92</v>
      </c>
    </row>
  </sheetData>
  <mergeCells count="24">
    <mergeCell ref="A1:R1"/>
    <mergeCell ref="A2:E2"/>
    <mergeCell ref="H2:J2"/>
    <mergeCell ref="M2:O2"/>
    <mergeCell ref="H3:Q3"/>
    <mergeCell ref="A7:G7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职工2024年10月结算</vt:lpstr>
      <vt:lpstr>经开医院10月结算</vt:lpstr>
      <vt:lpstr>官渡骨科9月结算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LKE</cp:lastModifiedBy>
  <dcterms:created xsi:type="dcterms:W3CDTF">2022-05-18T03:38:00Z</dcterms:created>
  <dcterms:modified xsi:type="dcterms:W3CDTF">2024-11-26T05:53:38Z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0D0A27006F674B09BE1039F7D3595F0C</vt:lpwstr>
  </property>
</Properties>
</file>