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医院202410结算" sheetId="13" r:id="rId1"/>
    <sheet name="荣军、航天10月结算" sheetId="15" r:id="rId2"/>
    <sheet name="官渡骨科9月结算" sheetId="16" r:id="rId3"/>
  </sheets>
  <calcPr calcId="144525"/>
</workbook>
</file>

<file path=xl/sharedStrings.xml><?xml version="1.0" encoding="utf-8"?>
<sst xmlns="http://schemas.openxmlformats.org/spreadsheetml/2006/main" count="207" uniqueCount="66">
  <si>
    <t>昆明市医疗保险定点医疗机构费用结算、内审、拨付明细表</t>
  </si>
  <si>
    <t>经办机构：经开区</t>
  </si>
  <si>
    <t/>
  </si>
  <si>
    <t>拨款时间：2024年11月25日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</si>
  <si>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</si>
  <si>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</si>
  <si>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</si>
  <si>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</si>
  <si>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</si>
  <si>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</si>
  <si>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</si>
  <si>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</si>
  <si>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</si>
  <si>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</si>
  <si>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</si>
  <si>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</si>
  <si>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</si>
  <si>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</si>
  <si>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</si>
  <si>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</si>
  <si>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</si>
  <si>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</si>
  <si>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</si>
  <si>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</si>
  <si>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</si>
  <si>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</si>
  <si>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居民</t>
  </si>
  <si>
    <t>住院</t>
  </si>
  <si>
    <t>月预结算</t>
  </si>
  <si>
    <t>202410</t>
  </si>
  <si>
    <t>门诊</t>
  </si>
  <si>
    <t>月结算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</si>
  <si>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</si>
  <si>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</si>
  <si>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</si>
  <si>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</si>
  <si>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</si>
  <si>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</si>
  <si>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</si>
  <si>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</si>
  <si>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</si>
  <si>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</si>
  <si>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</si>
  <si>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</si>
  <si>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</si>
  <si>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</si>
  <si>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</si>
  <si>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</si>
  <si>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</si>
  <si>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</si>
  <si>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H53015401681</t>
  </si>
  <si>
    <t>昆明市经开人民医院第一门诊部</t>
  </si>
  <si>
    <t>H53015402121</t>
  </si>
  <si>
    <t>昆明耀兴华瑞医院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</si>
  <si>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</si>
  <si>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</si>
  <si>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</si>
  <si>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</si>
  <si>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</si>
  <si>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</si>
  <si>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合计(20家)</t>
  </si>
  <si>
    <t>H53015401683</t>
  </si>
  <si>
    <t>昆明经济技术开发区航天社区卫生服务站</t>
  </si>
  <si>
    <t>合计(2家)</t>
  </si>
  <si>
    <t>202409</t>
  </si>
  <si>
    <t>合计(1家)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</si>
</sst>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C29" sqref="C29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6" t="s">
        <v>2</v>
      </c>
      <c r="L2" s="5"/>
      <c r="M2" s="10"/>
      <c r="N2" s="10"/>
      <c r="O2" s="10"/>
      <c r="P2" s="6" t="s">
        <v>2</v>
      </c>
      <c r="Q2" s="6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19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2403.84+0</f>
        <v>2403.84</v>
      </c>
      <c r="I6" s="9">
        <v>60520.01</v>
      </c>
      <c r="J6" s="9">
        <v>0</v>
      </c>
      <c r="K6" s="9">
        <v>211.1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63134.95</v>
      </c>
    </row>
    <row r="7" customFormat="1" ht="15" customHeight="1" spans="1:18">
      <c r="A7" s="8">
        <v>2</v>
      </c>
      <c r="B7" s="8"/>
      <c r="C7" s="8"/>
      <c r="D7" s="8"/>
      <c r="E7" s="8" t="s">
        <v>30</v>
      </c>
      <c r="F7" s="8" t="s">
        <v>31</v>
      </c>
      <c r="G7" s="8" t="s">
        <v>29</v>
      </c>
      <c r="H7" s="9">
        <f>33995.77+0</f>
        <v>33995.77</v>
      </c>
      <c r="I7" s="9">
        <v>64185.81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62.44</v>
      </c>
      <c r="P7" s="9">
        <v>0</v>
      </c>
      <c r="Q7" s="9">
        <v>0</v>
      </c>
      <c r="R7" s="9">
        <v>98244.02</v>
      </c>
    </row>
    <row r="8" customFormat="1" ht="34" customHeight="1" spans="1:18">
      <c r="A8" s="8">
        <v>3</v>
      </c>
      <c r="B8" s="8" t="s">
        <v>32</v>
      </c>
      <c r="C8" s="8" t="s">
        <v>33</v>
      </c>
      <c r="D8" s="8" t="s">
        <v>26</v>
      </c>
      <c r="E8" s="8" t="s">
        <v>30</v>
      </c>
      <c r="F8" s="8" t="s">
        <v>31</v>
      </c>
      <c r="G8" s="8" t="s">
        <v>29</v>
      </c>
      <c r="H8" s="9">
        <f>4350+0</f>
        <v>4350</v>
      </c>
      <c r="I8" s="9">
        <v>36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4386</v>
      </c>
    </row>
    <row r="9" customFormat="1" ht="45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30</v>
      </c>
      <c r="F9" s="8" t="s">
        <v>31</v>
      </c>
      <c r="G9" s="8" t="s">
        <v>29</v>
      </c>
      <c r="H9" s="9">
        <f>447.62+0</f>
        <v>447.62</v>
      </c>
      <c r="I9" s="9">
        <v>51876.17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52323.79</v>
      </c>
    </row>
    <row r="10" customFormat="1" ht="23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0+0</f>
        <v>0</v>
      </c>
      <c r="I10" s="9">
        <v>858.51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858.51</v>
      </c>
    </row>
    <row r="11" customFormat="1" ht="15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>3415.71+0</f>
        <v>3415.71</v>
      </c>
      <c r="I11" s="9">
        <v>206699.55</v>
      </c>
      <c r="J11" s="9">
        <v>0</v>
      </c>
      <c r="K11" s="9">
        <v>8704.34</v>
      </c>
      <c r="L11" s="9">
        <v>0</v>
      </c>
      <c r="M11" s="9">
        <v>0</v>
      </c>
      <c r="N11" s="9">
        <v>0</v>
      </c>
      <c r="O11" s="9">
        <v>3861.21</v>
      </c>
      <c r="P11" s="9">
        <v>0</v>
      </c>
      <c r="Q11" s="9">
        <v>0</v>
      </c>
      <c r="R11" s="9">
        <v>222680.81</v>
      </c>
    </row>
    <row r="12" customFormat="1" ht="15" customHeight="1" spans="1:18">
      <c r="A12" s="8">
        <v>7</v>
      </c>
      <c r="B12" s="8"/>
      <c r="C12" s="8"/>
      <c r="D12" s="8"/>
      <c r="E12" s="8" t="s">
        <v>30</v>
      </c>
      <c r="F12" s="8" t="s">
        <v>31</v>
      </c>
      <c r="G12" s="8" t="s">
        <v>29</v>
      </c>
      <c r="H12" s="9">
        <f>22154.48+0</f>
        <v>22154.48</v>
      </c>
      <c r="I12" s="9">
        <v>39029.68</v>
      </c>
      <c r="J12" s="9">
        <v>0</v>
      </c>
      <c r="K12" s="9">
        <v>155483.04</v>
      </c>
      <c r="L12" s="9">
        <v>0</v>
      </c>
      <c r="M12" s="9">
        <v>0</v>
      </c>
      <c r="N12" s="9">
        <v>0</v>
      </c>
      <c r="O12" s="9">
        <v>1711.95</v>
      </c>
      <c r="P12" s="9">
        <v>0</v>
      </c>
      <c r="Q12" s="9">
        <v>0</v>
      </c>
      <c r="R12" s="9">
        <v>218379.15</v>
      </c>
    </row>
    <row r="13" customFormat="1" ht="15" customHeight="1" spans="1:18">
      <c r="A13" s="8">
        <v>8</v>
      </c>
      <c r="B13" s="8" t="s">
        <v>40</v>
      </c>
      <c r="C13" s="8" t="s">
        <v>41</v>
      </c>
      <c r="D13" s="8" t="s">
        <v>26</v>
      </c>
      <c r="E13" s="8" t="s">
        <v>27</v>
      </c>
      <c r="F13" s="8" t="s">
        <v>28</v>
      </c>
      <c r="G13" s="8" t="s">
        <v>29</v>
      </c>
      <c r="H13" s="9">
        <f>0+0</f>
        <v>0</v>
      </c>
      <c r="I13" s="9">
        <v>45727.25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607.16</v>
      </c>
      <c r="P13" s="9">
        <v>0</v>
      </c>
      <c r="Q13" s="9">
        <v>0</v>
      </c>
      <c r="R13" s="9">
        <v>46334.41</v>
      </c>
    </row>
    <row r="14" customFormat="1" ht="15" customHeight="1" spans="1:18">
      <c r="A14" s="8">
        <v>9</v>
      </c>
      <c r="B14" s="8"/>
      <c r="C14" s="8"/>
      <c r="D14" s="8"/>
      <c r="E14" s="8" t="s">
        <v>30</v>
      </c>
      <c r="F14" s="8" t="s">
        <v>31</v>
      </c>
      <c r="G14" s="8" t="s">
        <v>29</v>
      </c>
      <c r="H14" s="9">
        <f>1045.11+0</f>
        <v>1045.11</v>
      </c>
      <c r="I14" s="9">
        <v>1117.89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869.8</v>
      </c>
      <c r="P14" s="9">
        <v>0</v>
      </c>
      <c r="Q14" s="9">
        <v>0</v>
      </c>
      <c r="R14" s="9">
        <v>3032.8</v>
      </c>
    </row>
    <row r="15" customFormat="1" ht="34" customHeight="1" spans="1:18">
      <c r="A15" s="8">
        <v>10</v>
      </c>
      <c r="B15" s="8" t="s">
        <v>42</v>
      </c>
      <c r="C15" s="8" t="s">
        <v>43</v>
      </c>
      <c r="D15" s="8" t="s">
        <v>26</v>
      </c>
      <c r="E15" s="8" t="s">
        <v>30</v>
      </c>
      <c r="F15" s="8" t="s">
        <v>31</v>
      </c>
      <c r="G15" s="8" t="s">
        <v>29</v>
      </c>
      <c r="H15" s="9">
        <f>93.07+0</f>
        <v>93.07</v>
      </c>
      <c r="I15" s="9">
        <v>130.43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223.5</v>
      </c>
    </row>
    <row r="16" customFormat="1" ht="34" customHeight="1" spans="1:18">
      <c r="A16" s="8">
        <v>11</v>
      </c>
      <c r="B16" s="8" t="s">
        <v>44</v>
      </c>
      <c r="C16" s="8" t="s">
        <v>45</v>
      </c>
      <c r="D16" s="8" t="s">
        <v>26</v>
      </c>
      <c r="E16" s="8" t="s">
        <v>30</v>
      </c>
      <c r="F16" s="8" t="s">
        <v>31</v>
      </c>
      <c r="G16" s="8" t="s">
        <v>29</v>
      </c>
      <c r="H16" s="9">
        <f>285.96+0</f>
        <v>285.96</v>
      </c>
      <c r="I16" s="9">
        <v>51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336.96</v>
      </c>
    </row>
    <row r="17" customFormat="1" ht="34" customHeight="1" spans="1:18">
      <c r="A17" s="8">
        <v>12</v>
      </c>
      <c r="B17" s="8" t="s">
        <v>46</v>
      </c>
      <c r="C17" s="8" t="s">
        <v>47</v>
      </c>
      <c r="D17" s="8" t="s">
        <v>26</v>
      </c>
      <c r="E17" s="8" t="s">
        <v>30</v>
      </c>
      <c r="F17" s="8" t="s">
        <v>31</v>
      </c>
      <c r="G17" s="8" t="s">
        <v>29</v>
      </c>
      <c r="H17" s="9">
        <f>1255.8+0</f>
        <v>1255.8</v>
      </c>
      <c r="I17" s="9">
        <v>1101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2356.8</v>
      </c>
    </row>
    <row r="18" customFormat="1" ht="34" customHeight="1" spans="1:18">
      <c r="A18" s="8">
        <v>13</v>
      </c>
      <c r="B18" s="8" t="s">
        <v>48</v>
      </c>
      <c r="C18" s="8" t="s">
        <v>49</v>
      </c>
      <c r="D18" s="8" t="s">
        <v>26</v>
      </c>
      <c r="E18" s="8" t="s">
        <v>30</v>
      </c>
      <c r="F18" s="8" t="s">
        <v>31</v>
      </c>
      <c r="G18" s="8" t="s">
        <v>29</v>
      </c>
      <c r="H18" s="9">
        <f>30+0</f>
        <v>30</v>
      </c>
      <c r="I18" s="9">
        <v>12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42</v>
      </c>
    </row>
    <row r="19" customFormat="1" ht="23" customHeight="1" spans="1:18">
      <c r="A19" s="8">
        <v>14</v>
      </c>
      <c r="B19" s="8" t="s">
        <v>50</v>
      </c>
      <c r="C19" s="8" t="s">
        <v>51</v>
      </c>
      <c r="D19" s="8" t="s">
        <v>26</v>
      </c>
      <c r="E19" s="8" t="s">
        <v>30</v>
      </c>
      <c r="F19" s="8" t="s">
        <v>31</v>
      </c>
      <c r="G19" s="8" t="s">
        <v>29</v>
      </c>
      <c r="H19" s="9">
        <f>180.73+0</f>
        <v>180.73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180.73</v>
      </c>
    </row>
    <row r="20" customFormat="1" ht="15" customHeight="1" spans="1:18">
      <c r="A20" s="8">
        <v>15</v>
      </c>
      <c r="B20" s="8" t="s">
        <v>52</v>
      </c>
      <c r="C20" s="8" t="s">
        <v>53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0+0</f>
        <v>0</v>
      </c>
      <c r="I20" s="9">
        <v>12098.14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389.8</v>
      </c>
      <c r="P20" s="9">
        <v>0</v>
      </c>
      <c r="Q20" s="9">
        <v>0</v>
      </c>
      <c r="R20" s="9">
        <v>12487.94</v>
      </c>
    </row>
    <row r="21" customFormat="1" ht="15" customHeight="1" spans="1:18">
      <c r="A21" s="8">
        <v>16</v>
      </c>
      <c r="B21" s="8"/>
      <c r="C21" s="8"/>
      <c r="D21" s="8"/>
      <c r="E21" s="8" t="s">
        <v>30</v>
      </c>
      <c r="F21" s="8" t="s">
        <v>31</v>
      </c>
      <c r="G21" s="8" t="s">
        <v>29</v>
      </c>
      <c r="H21" s="9">
        <f>327.31+0</f>
        <v>327.31</v>
      </c>
      <c r="I21" s="9">
        <v>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336.31</v>
      </c>
    </row>
    <row r="22" customFormat="1" ht="15" customHeight="1" spans="1:18">
      <c r="A22" s="8">
        <v>17</v>
      </c>
      <c r="B22" s="8" t="s">
        <v>54</v>
      </c>
      <c r="C22" s="8" t="s">
        <v>55</v>
      </c>
      <c r="D22" s="8" t="s">
        <v>26</v>
      </c>
      <c r="E22" s="8" t="s">
        <v>30</v>
      </c>
      <c r="F22" s="8" t="s">
        <v>31</v>
      </c>
      <c r="G22" s="8" t="s">
        <v>29</v>
      </c>
      <c r="H22" s="9">
        <f>2190.5+0</f>
        <v>2190.5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2190.5</v>
      </c>
    </row>
    <row r="23" customFormat="1" ht="19" customHeight="1" spans="1:18">
      <c r="A23" s="8">
        <v>18</v>
      </c>
      <c r="B23" s="8" t="s">
        <v>56</v>
      </c>
      <c r="C23" s="8" t="s">
        <v>57</v>
      </c>
      <c r="D23" s="8" t="s">
        <v>26</v>
      </c>
      <c r="E23" s="8" t="s">
        <v>27</v>
      </c>
      <c r="F23" s="8" t="s">
        <v>28</v>
      </c>
      <c r="G23" s="8" t="s">
        <v>29</v>
      </c>
      <c r="H23" s="9">
        <f>1998.65+0</f>
        <v>1998.65</v>
      </c>
      <c r="I23" s="9">
        <v>44668.79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404.45</v>
      </c>
      <c r="P23" s="9">
        <v>0</v>
      </c>
      <c r="Q23" s="9">
        <v>0</v>
      </c>
      <c r="R23" s="9">
        <v>47071.89</v>
      </c>
    </row>
    <row r="24" customFormat="1" ht="15" customHeight="1" spans="1:18">
      <c r="A24" s="8">
        <v>19</v>
      </c>
      <c r="B24" s="8"/>
      <c r="C24" s="8"/>
      <c r="D24" s="8"/>
      <c r="E24" s="8" t="s">
        <v>30</v>
      </c>
      <c r="F24" s="8" t="s">
        <v>31</v>
      </c>
      <c r="G24" s="8" t="s">
        <v>29</v>
      </c>
      <c r="H24" s="9">
        <f>22122.15+0</f>
        <v>22122.15</v>
      </c>
      <c r="I24" s="9">
        <v>359.42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22481.57</v>
      </c>
    </row>
    <row r="25" ht="34" customHeight="1" spans="1:18">
      <c r="A25" s="8">
        <v>20</v>
      </c>
      <c r="B25" s="8" t="s">
        <v>58</v>
      </c>
      <c r="C25" s="8" t="s">
        <v>59</v>
      </c>
      <c r="D25" s="8" t="s">
        <v>26</v>
      </c>
      <c r="E25" s="8" t="s">
        <v>30</v>
      </c>
      <c r="F25" s="8" t="s">
        <v>31</v>
      </c>
      <c r="G25" s="8" t="s">
        <v>29</v>
      </c>
      <c r="H25" s="9">
        <f>1370.25+0</f>
        <v>1370.25</v>
      </c>
      <c r="I25" s="9">
        <v>132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1502.25</v>
      </c>
    </row>
    <row r="26" ht="15" customHeight="1" spans="1:18">
      <c r="A26" s="8" t="s">
        <v>60</v>
      </c>
      <c r="B26" s="8"/>
      <c r="C26" s="8"/>
      <c r="D26" s="8"/>
      <c r="E26" s="8"/>
      <c r="F26" s="8"/>
      <c r="G26" s="8"/>
      <c r="H26" s="9">
        <f>97666.95+0</f>
        <v>97666.95</v>
      </c>
      <c r="I26" s="9">
        <v>528612.65</v>
      </c>
      <c r="J26" s="9">
        <v>0</v>
      </c>
      <c r="K26" s="9">
        <v>164398.48</v>
      </c>
      <c r="L26" s="9">
        <v>0</v>
      </c>
      <c r="M26" s="9">
        <v>0</v>
      </c>
      <c r="N26" s="9">
        <v>0</v>
      </c>
      <c r="O26" s="9">
        <v>7906.81</v>
      </c>
      <c r="P26" s="9">
        <v>0</v>
      </c>
      <c r="Q26" s="9">
        <v>0</v>
      </c>
      <c r="R26" s="9">
        <v>798584.89</v>
      </c>
    </row>
    <row r="27" s="11" customForma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</sheetData>
  <mergeCells count="39">
    <mergeCell ref="A1:R1"/>
    <mergeCell ref="A2:E2"/>
    <mergeCell ref="H2:J2"/>
    <mergeCell ref="M2:O2"/>
    <mergeCell ref="H3:Q3"/>
    <mergeCell ref="A26:G26"/>
    <mergeCell ref="A3:A5"/>
    <mergeCell ref="B3:B5"/>
    <mergeCell ref="B6:B7"/>
    <mergeCell ref="B11:B12"/>
    <mergeCell ref="B13:B14"/>
    <mergeCell ref="B20:B21"/>
    <mergeCell ref="B23:B24"/>
    <mergeCell ref="C3:C5"/>
    <mergeCell ref="C6:C7"/>
    <mergeCell ref="C11:C12"/>
    <mergeCell ref="C13:C14"/>
    <mergeCell ref="C20:C21"/>
    <mergeCell ref="C23:C24"/>
    <mergeCell ref="D3:D5"/>
    <mergeCell ref="D6:D7"/>
    <mergeCell ref="D11:D12"/>
    <mergeCell ref="D13:D14"/>
    <mergeCell ref="D20:D21"/>
    <mergeCell ref="D23:D24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C22" sqref="C22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6" t="s">
        <v>2</v>
      </c>
      <c r="L2" s="5"/>
      <c r="M2" s="10"/>
      <c r="N2" s="10"/>
      <c r="O2" s="10"/>
      <c r="P2" s="6" t="s">
        <v>2</v>
      </c>
      <c r="Q2" s="6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23" customHeight="1" spans="1:18">
      <c r="A6" s="8">
        <v>1</v>
      </c>
      <c r="B6" s="8" t="s">
        <v>36</v>
      </c>
      <c r="C6" s="8" t="s">
        <v>37</v>
      </c>
      <c r="D6" s="8" t="s">
        <v>26</v>
      </c>
      <c r="E6" s="8" t="s">
        <v>30</v>
      </c>
      <c r="F6" s="8" t="s">
        <v>31</v>
      </c>
      <c r="G6" s="8" t="s">
        <v>29</v>
      </c>
      <c r="H6" s="9">
        <f t="shared" ref="H6:H8" si="0">0+0</f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customFormat="1" ht="34" customHeight="1" spans="1:18">
      <c r="A7" s="8">
        <v>2</v>
      </c>
      <c r="B7" s="8" t="s">
        <v>61</v>
      </c>
      <c r="C7" s="8" t="s">
        <v>62</v>
      </c>
      <c r="D7" s="8" t="s">
        <v>26</v>
      </c>
      <c r="E7" s="8" t="s">
        <v>30</v>
      </c>
      <c r="F7" s="8" t="s">
        <v>31</v>
      </c>
      <c r="G7" s="8" t="s">
        <v>29</v>
      </c>
      <c r="H7" s="9">
        <f t="shared" si="0"/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customFormat="1" ht="15" customHeight="1" spans="1:18">
      <c r="A8" s="8" t="s">
        <v>63</v>
      </c>
      <c r="B8" s="8"/>
      <c r="C8" s="8"/>
      <c r="D8" s="8"/>
      <c r="E8" s="8"/>
      <c r="F8" s="8"/>
      <c r="G8" s="8"/>
      <c r="H8" s="9">
        <f t="shared" si="0"/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="11" customForma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K23" sqref="K23"/>
    </sheetView>
  </sheetViews>
  <sheetFormatPr defaultColWidth="9" defaultRowHeight="13.5" outlineLevelRow="6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6384" width="9" style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6" t="s">
        <v>2</v>
      </c>
      <c r="L2" s="5"/>
      <c r="M2" s="10"/>
      <c r="N2" s="10"/>
      <c r="O2" s="10"/>
      <c r="P2" s="6" t="s">
        <v>2</v>
      </c>
      <c r="Q2" s="6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45" customHeight="1" spans="1:18">
      <c r="A6" s="8">
        <v>1</v>
      </c>
      <c r="B6" s="8" t="s">
        <v>34</v>
      </c>
      <c r="C6" s="8" t="s">
        <v>35</v>
      </c>
      <c r="D6" s="8" t="s">
        <v>26</v>
      </c>
      <c r="E6" s="8" t="s">
        <v>30</v>
      </c>
      <c r="F6" s="8" t="s">
        <v>31</v>
      </c>
      <c r="G6" s="8" t="s">
        <v>64</v>
      </c>
      <c r="H6" s="9">
        <f>330.59+0</f>
        <v>330.59</v>
      </c>
      <c r="I6" s="9">
        <v>67687.52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68018.11</v>
      </c>
    </row>
    <row r="7" s="1" customFormat="1" ht="15" customHeight="1" spans="1:18">
      <c r="A7" s="8" t="s">
        <v>65</v>
      </c>
      <c r="B7" s="8"/>
      <c r="C7" s="8"/>
      <c r="D7" s="8"/>
      <c r="E7" s="8"/>
      <c r="F7" s="8"/>
      <c r="G7" s="8"/>
      <c r="H7" s="9">
        <f>330.59+0</f>
        <v>330.59</v>
      </c>
      <c r="I7" s="9">
        <v>67687.52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68018.11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医院202410结算</vt:lpstr>
      <vt:lpstr>荣军、航天10月结算</vt:lpstr>
      <vt:lpstr>官渡骨科9月结算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2024-11-26T06:05:21Z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