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819" firstSheet="12" activeTab="12"/>
  </bookViews>
  <sheets>
    <sheet name="1-1昆明经济技术开发区一般公共预算收入情况表" sheetId="28" r:id="rId1"/>
    <sheet name="1-2昆明经济技术开发区一般公共预算支出情况表" sheetId="29" r:id="rId2"/>
    <sheet name="1-3昆明经济技术开发区本级一般公共预算收入情况表" sheetId="31" r:id="rId3"/>
    <sheet name="1-4昆明经济技术开发区一般公共预算支出情况表（公开到项级）" sheetId="33" r:id="rId4"/>
    <sheet name="1-5一般公共预算基本支出情况表（公开到款级）" sheetId="132" r:id="rId5"/>
    <sheet name="1-6一般公共预算支出表（州（市）对下转移支付项目）" sheetId="35" r:id="rId6"/>
    <sheet name="1-7昆明经济技术开发区分地区税收返还和转移支付预算表" sheetId="36" r:id="rId7"/>
    <sheet name="1-8昆明经济技术开发区“三公”经费预算财政拨款情况统计表" sheetId="131" r:id="rId8"/>
    <sheet name="2-1昆明经济技术开发区政府性基金预算收入情况表" sheetId="54" r:id="rId9"/>
    <sheet name="2-2昆明经济技术开发区政府性基金预算支出情况表" sheetId="55" r:id="rId10"/>
    <sheet name="2-3昆明经济技术开发区本级政府性基金预算收入情况表" sheetId="56" r:id="rId11"/>
    <sheet name="2-4本级政府性基金预算支出情况表（公开到项级）" sheetId="57" r:id="rId12"/>
    <sheet name="2-5 本级政府性基金支出表（州（市）对下转移支付）" sheetId="58" r:id="rId13"/>
    <sheet name="3-1昆明经济技术开发区国有资本经营收入预算情况表" sheetId="108" r:id="rId14"/>
    <sheet name="3-2昆明经济技术开发区国有资本经营支出预算情况表" sheetId="109" r:id="rId15"/>
    <sheet name="3-3昆明经济技术开发区国有资本经营收入预算情况表" sheetId="110" r:id="rId16"/>
    <sheet name="3-4本级国有资本经营支出预算情况表（公开到项级）" sheetId="111" r:id="rId17"/>
    <sheet name="3-5 昆明经济技术开发国有资本经营预算转移支付表 （分地区）" sheetId="129" r:id="rId18"/>
    <sheet name="3-6 国有资本经营预算转移支付表（分项目）" sheetId="130" r:id="rId19"/>
    <sheet name="4-1昆明经济技术开发区本级社会保险基金收入预算情况表" sheetId="113" r:id="rId20"/>
    <sheet name="4-2昆明经济技术开发区社会保险基金支出预算情况表" sheetId="114" r:id="rId21"/>
    <sheet name="4-3昆明经济技术开发区社会保险基金收入预算情况表" sheetId="117" r:id="rId22"/>
    <sheet name="4-4昆明经济技术开发区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sheetId="133" r:id="rId32"/>
    <sheet name="6-2重点工作情况解释说明汇总表" sheetId="128" r:id="rId33"/>
  </sheets>
  <externalReferences>
    <externalReference r:id="rId34"/>
    <externalReference r:id="rId35"/>
  </externalReferences>
  <definedNames>
    <definedName name="_xlnm._FilterDatabase" localSheetId="2" hidden="1">'1-3昆明经济技术开发区本级一般公共预算收入情况表'!$A$3:$E$40</definedName>
    <definedName name="_xlnm._FilterDatabase" localSheetId="3" hidden="1">'1-4昆明经济技术开发区一般公共预算支出情况表（公开到项级）'!$A$3:$H$1359</definedName>
    <definedName name="_xlnm._FilterDatabase" localSheetId="9" hidden="1">'2-2昆明经济技术开发区政府性基金预算支出情况表'!$A$3:$G$275</definedName>
    <definedName name="_xlnm._FilterDatabase" localSheetId="10" hidden="1">'2-3昆明经济技术开发区本级政府性基金预算收入情况表'!$A$3:$F$37</definedName>
    <definedName name="_xlnm._FilterDatabase" localSheetId="11" hidden="1">'2-4本级政府性基金预算支出情况表（公开到项级）'!$A$3:$G$277</definedName>
    <definedName name="_xlnm._FilterDatabase" localSheetId="13" hidden="1">'3-1昆明经济技术开发区国有资本经营收入预算情况表'!$A$3:$E$41</definedName>
    <definedName name="_xlnm._FilterDatabase" localSheetId="14" hidden="1">'3-2昆明经济技术开发区国有资本经营支出预算情况表'!$A$3:$E$28</definedName>
    <definedName name="_xlnm._FilterDatabase" localSheetId="15" hidden="1">'3-3昆明经济技术开发区国有资本经营收入预算情况表'!$A$3:$E$35</definedName>
    <definedName name="_xlnm._FilterDatabase" localSheetId="19" hidden="1">'4-1昆明经济技术开发区本级社会保险基金收入预算情况表'!$A$3:$E$39</definedName>
    <definedName name="_xlnm._FilterDatabase" localSheetId="20" hidden="1">'4-2昆明经济技术开发区社会保险基金支出预算情况表'!$A$3:$E$23</definedName>
    <definedName name="_xlnm._FilterDatabase" localSheetId="21" hidden="1">'4-3昆明经济技术开发区社会保险基金收入预算情况表'!$A$3:$E$39</definedName>
    <definedName name="_xlnm._FilterDatabase" localSheetId="22" hidden="1">'4-4昆明经济技术开发区社会保险基金支出预算情况表'!$A$3:$F$23</definedName>
    <definedName name="_xlnm._FilterDatabase" localSheetId="16" hidden="1">'3-4本级国有资本经营支出预算情况表（公开到项级）'!$A$3:$E$21</definedName>
    <definedName name="_xlnm._FilterDatabase" localSheetId="4" hidden="1">'1-5一般公共预算基本支出情况表（公开到款级）'!$A$3:$B$31</definedName>
    <definedName name="_xlnm._FilterDatabase" localSheetId="5" hidden="1">'1-6一般公共预算支出表（州（市）对下转移支付项目）'!$A$3:$E$42</definedName>
    <definedName name="_xlnm._FilterDatabase" localSheetId="8" hidden="1">'2-1昆明经济技术开发区政府性基金预算收入情况表'!$A$3:$F$37</definedName>
    <definedName name="_xlnm._FilterDatabase" localSheetId="0" hidden="1">'1-1昆明经济技术开发区一般公共预算收入情况表'!$A$4:$E$40</definedName>
    <definedName name="_xlnm._FilterDatabase" localSheetId="1" hidden="1">'1-2昆明经济技术开发区一般公共预算支出情况表'!$A$3:$E$39</definedName>
    <definedName name="_xlnm._FilterDatabase" localSheetId="12" hidden="1">'2-5 本级政府性基金支出表（州（市）对下转移支付）'!$A$3:$E$18</definedName>
    <definedName name="_lst_r_地方财政预算表2015年全省汇总_10_科目编码名称">[2]_ESList!$A$1:$A$27</definedName>
    <definedName name="_xlnm.Print_Area" localSheetId="0">'1-1昆明经济技术开发区一般公共预算收入情况表'!$B$1:$E$40</definedName>
    <definedName name="_xlnm.Print_Area" localSheetId="1">'1-2昆明经济技术开发区一般公共预算支出情况表'!$B$1:$E$38</definedName>
    <definedName name="_xlnm.Print_Area" localSheetId="2">'1-3昆明经济技术开发区本级一般公共预算收入情况表'!$B$1:$E$40</definedName>
    <definedName name="_xlnm.Print_Area" localSheetId="3">'1-4昆明经济技术开发区一般公共预算支出情况表（公开到项级）'!$A$1:$E$1359</definedName>
    <definedName name="_xlnm.Print_Area" localSheetId="5">'1-6一般公共预算支出表（州（市）对下转移支付项目）'!$A$1:$C$43</definedName>
    <definedName name="_xlnm.Print_Area" localSheetId="6">'1-7昆明经济技术开发区分地区税收返还和转移支付预算表'!$A$1:$D$22</definedName>
    <definedName name="_xlnm.Print_Area" localSheetId="8">'2-1昆明经济技术开发区政府性基金预算收入情况表'!$B$1:$E$37</definedName>
    <definedName name="_xlnm.Print_Area" localSheetId="9">'2-2昆明经济技术开发区政府性基金预算支出情况表'!$B$1:$E$275</definedName>
    <definedName name="_xlnm.Print_Area" localSheetId="10">'2-3昆明经济技术开发区本级政府性基金预算收入情况表'!$B$1:$E$37</definedName>
    <definedName name="_xlnm.Print_Area" localSheetId="11">'2-4本级政府性基金预算支出情况表（公开到项级）'!$B$1:$E$277</definedName>
    <definedName name="_xlnm.Print_Area" localSheetId="12">'2-5 本级政府性基金支出表（州（市）对下转移支付）'!$A$1:$D$16</definedName>
    <definedName name="_xlnm.Print_Titles" localSheetId="0">'1-1昆明经济技术开发区一般公共预算收入情况表'!$2:$4</definedName>
    <definedName name="_xlnm.Print_Titles" localSheetId="1">'1-2昆明经济技术开发区一般公共预算支出情况表'!$1:$3</definedName>
    <definedName name="_xlnm.Print_Titles" localSheetId="2">'1-3昆明经济技术开发区本级一般公共预算收入情况表'!$1:$3</definedName>
    <definedName name="_xlnm.Print_Titles" localSheetId="3">'1-4昆明经济技术开发区一般公共预算支出情况表（公开到项级）'!$1:$3</definedName>
    <definedName name="_xlnm.Print_Titles" localSheetId="5">'1-6一般公共预算支出表（州（市）对下转移支付项目）'!$1:$3</definedName>
    <definedName name="_xlnm.Print_Titles" localSheetId="6">'1-7昆明经济技术开发区分地区税收返还和转移支付预算表'!$1:$3</definedName>
    <definedName name="_xlnm.Print_Titles" localSheetId="8">'2-1昆明经济技术开发区政府性基金预算收入情况表'!$1:$3</definedName>
    <definedName name="_xlnm.Print_Titles" localSheetId="9">'2-2昆明经济技术开发区政府性基金预算支出情况表'!$1:$3</definedName>
    <definedName name="_xlnm.Print_Titles" localSheetId="10">'2-3昆明经济技术开发区本级政府性基金预算收入情况表'!$1:$3</definedName>
    <definedName name="_xlnm.Print_Titles" localSheetId="11">'2-4本级政府性基金预算支出情况表（公开到项级）'!$1:$3</definedName>
    <definedName name="_xlnm.Print_Titles" localSheetId="12">'2-5 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'3-1昆明经济技术开发区国有资本经营收入预算情况表'!$A$1:$D$41</definedName>
    <definedName name="_xlnm.Print_Titles" localSheetId="13">'3-1昆明经济技术开发区国有资本经营收入预算情况表'!$1:$3</definedName>
    <definedName name="专项收入年初预算数" localSheetId="13">#REF!</definedName>
    <definedName name="专项收入全年预计数" localSheetId="13">#REF!</definedName>
    <definedName name="_xlnm.Print_Area" localSheetId="14">'3-2昆明经济技术开发区国有资本经营支出预算情况表'!$A$1:$D$28</definedName>
    <definedName name="_xlnm.Print_Titles" localSheetId="14">'3-2昆明经济技术开发区国有资本经营支出预算情况表'!$1:$3</definedName>
    <definedName name="专项收入年初预算数" localSheetId="14">#REF!</definedName>
    <definedName name="专项收入全年预计数" localSheetId="14">#REF!</definedName>
    <definedName name="_xlnm.Print_Area" localSheetId="15">'3-3昆明经济技术开发区国有资本经营收入预算情况表'!$A$1:$D$35</definedName>
    <definedName name="_xlnm.Print_Titles" localSheetId="15">'3-3昆明经济技术开发区国有资本经营收入预算情况表'!$1:$3</definedName>
    <definedName name="专项收入年初预算数" localSheetId="15">#REF!</definedName>
    <definedName name="专项收入全年预计数" localSheetId="15">#REF!</definedName>
    <definedName name="_xlnm.Print_Area" localSheetId="16">'3-4本级国有资本经营支出预算情况表（公开到项级）'!$A$1:$D$21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'4-1昆明经济技术开发区本级社会保险基金收入预算情况表'!$A$1:$D$40</definedName>
    <definedName name="_xlnm.Print_Titles" localSheetId="19">'4-1昆明经济技术开发区本级社会保险基金收入预算情况表'!$1:$3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'4-2昆明经济技术开发区社会保险基金支出预算情况表'!$A$1:$D$24</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'4-3昆明经济技术开发区社会保险基金收入预算情况表'!$A$1:$D$39</definedName>
    <definedName name="_xlnm.Print_Titles" localSheetId="21">'4-3昆明经济技术开发区社会保险基金收入预算情况表'!$1:$3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'4-4昆明经济技术开发区社会保险基金支出预算情况表'!$A$1:$D$24</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'1-5一般公共预算基本支出情况表（公开到款级）'!$A$1:$B$31</definedName>
    <definedName name="_xlnm.Print_Titles" localSheetId="4">'1-5一般公共预算基本支出情况表（公开到款级）'!$1:$3</definedName>
    <definedName name="_xlnm._FilterDatabase" localSheetId="31" hidden="1">'6-1重大政策和重点项目绩效目标表'!$A$4:$K$93</definedName>
    <definedName name="_xlnm.Print_Area" localSheetId="31">#REF!</definedName>
    <definedName name="专项收入年初预算数" localSheetId="31">#REF!</definedName>
    <definedName name="专项收入全年预计数" localSheetId="31">#REF!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<sst xmlns="http://schemas.openxmlformats.org/spreadsheetml/2006/main" count="4354" uniqueCount="2414">
  <si>
    <t>附件1</t>
  </si>
  <si>
    <t>1-1  2025年昆明经济技术开发区一般公共预算收入情况表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</si>
  <si>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</si>
  <si>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</si>
  <si>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</si>
  <si>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</si>
  <si>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</si>
  <si>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</si>
  <si>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</si>
  <si>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</si>
  <si>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</si>
  <si>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</si>
  <si>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</si>
  <si>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</si>
  <si>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</si>
  <si>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</si>
  <si>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</si>
  <si>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</si>
  <si>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</si>
  <si>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</si>
  <si>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</si>
  <si>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</si>
  <si>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</si>
  <si>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</si>
  <si>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</si>
  <si>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</si>
  <si>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</si>
  <si>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</si>
  <si>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</si>
  <si>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</si>
  <si>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</si>
  <si>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</si>
  <si>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</si>
  <si>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</si>
  <si>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</si>
  <si>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</si>
  <si>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</si>
  <si>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</si>
  <si>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</si>
  <si>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</si>
  <si>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</si>
  <si>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</si>
  <si>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</si>
  <si>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</si>
  <si>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</si>
  <si>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</si>
  <si>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</si>
  <si>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</si>
  <si>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</si>
  <si>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</si>
  <si>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</si>
  <si>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</si>
  <si>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</si>
  <si>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</si>
  <si>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</si>
  <si>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</si>
  <si>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</si>
  <si>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</si>
  <si>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</si>
  <si>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</si>
  <si>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</si>
  <si>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</si>
  <si>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</si>
  <si>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</si>
  <si>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</si>
  <si>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</si>
  <si>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</si>
  <si>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</si>
  <si>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</si>
  <si>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</si>
  <si>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</si>
  <si>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</si>
  <si>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</si>
  <si>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</si>
  <si>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</si>
  <si>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</si>
  <si>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</si>
  <si>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</si>
  <si>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</si>
  <si>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</si>
  <si>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</si>
  <si>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</si>
  <si>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</si>
  <si>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</si>
  <si>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</si>
  <si>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</si>
  <si>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</si>
  <si>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</si>
  <si>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</si>
  <si>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</si>
  <si>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</si>
  <si>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</si>
  <si>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</si>
  <si>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</si>
  <si>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</si>
  <si>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</si>
  <si>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</si>
  <si>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</si>
  <si>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</si>
  <si>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</si>
  <si>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</si>
  <si>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</si>
  <si>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</si>
  <si>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</si>
  <si>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</si>
  <si>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</si>
  <si>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</si>
  <si>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</si>
  <si>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</si>
  <si>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</si>
  <si>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</si>
  <si>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</si>
  <si>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</si>
  <si>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</si>
  <si>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</si>
  <si>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</si>
  <si>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</si>
  <si>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</si>
  <si>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</si>
  <si>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</si>
  <si>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</si>
  <si>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</si>
  <si>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</si>
  <si>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</si>
  <si>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</si>
  <si>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</si>
  <si>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</si>
  <si>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2025年昆明经济技术开发区本级一般公共预算收入情况表</t>
  </si>
  <si>
    <t>2024年预算数</t>
  </si>
  <si>
    <t>比上年预算数增长%</t>
  </si>
  <si>
    <r>
      <rPr>
        <sz val="14"/>
        <rFont val="宋体"/>
        <charset val="134"/>
      </rPr>
      <t>10199</t>
    </r>
  </si>
  <si>
    <t xml:space="preserve">   上解收入</t>
  </si>
  <si>
    <t>1-3  2025年昆明经济技术开发区一般公共预算支出情况表</t>
  </si>
  <si>
    <t>打印</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</si>
  <si>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</si>
  <si>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</si>
  <si>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</si>
  <si>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</si>
  <si>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</si>
  <si>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</si>
  <si>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</si>
  <si>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</si>
  <si>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</si>
  <si>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</si>
  <si>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</si>
  <si>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</si>
  <si>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</si>
  <si>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</si>
  <si>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</si>
  <si>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</si>
  <si>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</si>
  <si>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</si>
  <si>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</si>
  <si>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</si>
  <si>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</si>
  <si>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</si>
  <si>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</si>
  <si>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</si>
  <si>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</si>
  <si>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</si>
  <si>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</si>
  <si>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</si>
  <si>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</si>
  <si>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</si>
  <si>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</si>
  <si>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</si>
  <si>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</si>
  <si>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</si>
  <si>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</si>
  <si>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</si>
  <si>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</si>
  <si>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</si>
  <si>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</si>
  <si>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</si>
  <si>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</si>
  <si>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</si>
  <si>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</si>
  <si>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</si>
  <si>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</si>
  <si>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</si>
  <si>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</si>
  <si>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</si>
  <si>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</si>
  <si>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</si>
  <si>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</si>
  <si>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</si>
  <si>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</si>
  <si>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</si>
  <si>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</si>
  <si>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</si>
  <si>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</si>
  <si>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</si>
  <si>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</si>
  <si>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</si>
  <si>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</si>
  <si>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</si>
  <si>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</si>
  <si>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</si>
  <si>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</si>
  <si>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</si>
  <si>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</si>
  <si>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</si>
  <si>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</si>
  <si>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</si>
  <si>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</si>
  <si>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</si>
  <si>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</si>
  <si>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</si>
  <si>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</si>
  <si>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</si>
  <si>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</si>
  <si>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</si>
  <si>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</si>
  <si>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</si>
  <si>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</si>
  <si>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</si>
  <si>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</si>
  <si>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</si>
  <si>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</si>
  <si>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</si>
  <si>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</si>
  <si>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</si>
  <si>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</si>
  <si>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</si>
  <si>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</si>
  <si>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</si>
  <si>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</si>
  <si>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</si>
  <si>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</si>
  <si>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</si>
  <si>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</si>
  <si>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</si>
  <si>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</si>
  <si>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</si>
  <si>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</si>
  <si>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</si>
  <si>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</si>
  <si>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</si>
  <si>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</si>
  <si>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</si>
  <si>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</si>
  <si>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</si>
  <si>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</si>
  <si>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</si>
  <si>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</si>
  <si>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</si>
  <si>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</si>
  <si>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</si>
  <si>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</si>
  <si>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</si>
  <si>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</si>
  <si>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</si>
  <si>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</si>
  <si>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</si>
  <si>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</si>
  <si>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</si>
  <si>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</si>
  <si>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</si>
  <si>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</si>
  <si>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</si>
  <si>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</si>
  <si>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</si>
  <si>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</si>
  <si>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</si>
  <si>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</si>
  <si>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</si>
  <si>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</si>
  <si>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</si>
  <si>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</si>
  <si>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</si>
  <si>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</si>
  <si>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</si>
  <si>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</si>
  <si>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专项业务</t>
  </si>
  <si>
    <t xml:space="preserve">   其他一般公共服务支出</t>
  </si>
  <si>
    <t xml:space="preserve">     国家赔偿费用支出</t>
  </si>
  <si>
    <t xml:space="preserve">     其他一般公共服务支出</t>
  </si>
  <si>
    <t>201A</t>
  </si>
  <si>
    <t>区对下专项转移支付补助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</si>
  <si>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</si>
  <si>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</si>
  <si>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</si>
  <si>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</si>
  <si>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</si>
  <si>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</si>
  <si>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</si>
  <si>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</si>
  <si>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</si>
  <si>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</si>
  <si>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</si>
  <si>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</si>
  <si>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</si>
  <si>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</si>
  <si>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</si>
  <si>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</si>
  <si>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</si>
  <si>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</si>
  <si>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</si>
  <si>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</si>
  <si>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</si>
  <si>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</si>
  <si>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</si>
  <si>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</si>
  <si>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</si>
  <si>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</si>
  <si>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</si>
  <si>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</si>
  <si>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</si>
  <si>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</si>
  <si>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</si>
  <si>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</si>
  <si>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</si>
  <si>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</si>
  <si>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</si>
  <si>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</si>
  <si>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</si>
  <si>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</si>
  <si>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</si>
  <si>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</si>
  <si>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</si>
  <si>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</si>
  <si>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</si>
  <si>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</si>
  <si>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</si>
  <si>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</si>
  <si>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</si>
  <si>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</si>
  <si>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</si>
  <si>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</si>
  <si>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</si>
  <si>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</si>
  <si>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</si>
  <si>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</si>
  <si>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</si>
  <si>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</si>
  <si>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</si>
  <si>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</si>
  <si>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</si>
  <si>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</si>
  <si>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</si>
  <si>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</si>
  <si>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</si>
  <si>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</si>
  <si>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</si>
  <si>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</si>
  <si>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</si>
  <si>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</si>
  <si>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</si>
  <si>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</si>
  <si>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</si>
  <si>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</si>
  <si>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</si>
  <si>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</si>
  <si>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</si>
  <si>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区对下一般性转移支付补助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</si>
  <si>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</si>
  <si>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</si>
  <si>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</si>
  <si>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</si>
  <si>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</si>
  <si>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</si>
  <si>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</si>
  <si>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</si>
  <si>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</si>
  <si>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</si>
  <si>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</si>
  <si>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</si>
  <si>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</si>
  <si>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</si>
  <si>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</si>
  <si>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</si>
  <si>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</si>
  <si>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</si>
  <si>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</si>
  <si>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</si>
  <si>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</si>
  <si>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</si>
  <si>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</si>
  <si>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</si>
  <si>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</si>
  <si>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</si>
  <si>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</si>
  <si>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</si>
  <si>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</si>
  <si>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</si>
  <si>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</si>
  <si>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</si>
  <si>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</si>
  <si>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</si>
  <si>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</si>
  <si>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</si>
  <si>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</si>
  <si>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</si>
  <si>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</si>
  <si>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</si>
  <si>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</si>
  <si>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</si>
  <si>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</si>
  <si>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</si>
  <si>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</si>
  <si>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</si>
  <si>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</si>
  <si>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</si>
  <si>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</si>
  <si>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</si>
  <si>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</si>
  <si>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</si>
  <si>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区对下一般性转移支付补助（义务教育）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</si>
  <si>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</si>
  <si>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</si>
  <si>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</si>
  <si>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</si>
  <si>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</si>
  <si>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</si>
  <si>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</si>
  <si>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</si>
  <si>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</si>
  <si>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</si>
  <si>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</si>
  <si>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</si>
  <si>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</si>
  <si>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</si>
  <si>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</si>
  <si>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</si>
  <si>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</si>
  <si>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</si>
  <si>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</si>
  <si>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</si>
  <si>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</si>
  <si>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</si>
  <si>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</si>
  <si>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</si>
  <si>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</si>
  <si>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</si>
  <si>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</si>
  <si>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</si>
  <si>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</si>
  <si>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</si>
  <si>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</si>
  <si>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</si>
  <si>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</si>
  <si>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</si>
  <si>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</si>
  <si>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</si>
  <si>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</si>
  <si>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</si>
  <si>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</si>
  <si>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</si>
  <si>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</si>
  <si>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</si>
  <si>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</si>
  <si>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</si>
  <si>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</si>
  <si>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</si>
  <si>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</si>
  <si>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</si>
  <si>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</si>
  <si>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</si>
  <si>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</si>
  <si>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</si>
  <si>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</si>
  <si>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</si>
  <si>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</si>
  <si>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</si>
  <si>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</si>
  <si>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</si>
  <si>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</si>
  <si>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</si>
  <si>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</si>
  <si>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</si>
  <si>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</si>
  <si>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</si>
  <si>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</si>
  <si>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</si>
  <si>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</si>
  <si>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</si>
  <si>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</si>
  <si>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</si>
  <si>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</si>
  <si>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</si>
  <si>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</si>
  <si>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</si>
  <si>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</si>
  <si>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</si>
  <si>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</si>
  <si>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</si>
  <si>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</si>
  <si>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</si>
  <si>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</si>
  <si>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</si>
  <si>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</si>
  <si>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</si>
  <si>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</si>
  <si>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</si>
  <si>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</si>
  <si>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</si>
  <si>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</si>
  <si>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</si>
  <si>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</si>
  <si>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</si>
  <si>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</si>
  <si>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</si>
  <si>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</si>
  <si>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</si>
  <si>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</si>
  <si>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</si>
  <si>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</si>
  <si>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</si>
  <si>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</si>
  <si>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</si>
  <si>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</si>
  <si>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</si>
  <si>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</si>
  <si>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</si>
  <si>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</si>
  <si>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</si>
  <si>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</si>
  <si>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</si>
  <si>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</si>
  <si>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</si>
  <si>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</si>
  <si>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</si>
  <si>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</si>
  <si>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</si>
  <si>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</si>
  <si>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</si>
  <si>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</si>
  <si>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</si>
  <si>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</si>
  <si>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</si>
  <si>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</si>
  <si>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</si>
  <si>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</si>
  <si>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</si>
  <si>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</si>
  <si>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</si>
  <si>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</si>
  <si>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</si>
  <si>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</si>
  <si>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</si>
  <si>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</si>
  <si>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</si>
  <si>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</si>
  <si>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</si>
  <si>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</si>
  <si>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</si>
  <si>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</si>
  <si>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</si>
  <si>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</si>
  <si>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</si>
  <si>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</si>
  <si>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</si>
  <si>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</si>
  <si>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</si>
  <si>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</si>
  <si>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</si>
  <si>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</si>
  <si>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</si>
  <si>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</si>
  <si>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</si>
  <si>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</si>
  <si>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</si>
  <si>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</si>
  <si>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</si>
  <si>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</si>
  <si>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</si>
  <si>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</si>
  <si>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</si>
  <si>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</si>
  <si>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</si>
  <si>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</si>
  <si>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</si>
  <si>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</si>
  <si>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</si>
  <si>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</si>
  <si>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</si>
  <si>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</si>
  <si>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</si>
  <si>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</si>
  <si>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</si>
  <si>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</si>
  <si>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</si>
  <si>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</si>
  <si>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</si>
  <si>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</si>
  <si>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</si>
  <si>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</si>
  <si>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</si>
  <si>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</si>
  <si>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</si>
  <si>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</si>
  <si>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</si>
  <si>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</si>
  <si>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</si>
  <si>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</si>
  <si>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</si>
  <si>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</si>
  <si>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</si>
  <si>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</si>
  <si>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</si>
  <si>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</si>
  <si>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</si>
  <si>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</si>
  <si>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</si>
  <si>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</si>
  <si>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</si>
  <si>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</si>
  <si>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区对下一般性转移支付补助（基本养老保险和低保）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</si>
  <si>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</si>
  <si>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</si>
  <si>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</si>
  <si>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</si>
  <si>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</si>
  <si>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</si>
  <si>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</si>
  <si>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</si>
  <si>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</si>
  <si>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</si>
  <si>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</si>
  <si>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</si>
  <si>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</si>
  <si>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</si>
  <si>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</si>
  <si>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</si>
  <si>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</si>
  <si>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</si>
  <si>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</si>
  <si>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</si>
  <si>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</si>
  <si>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</si>
  <si>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</si>
  <si>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</si>
  <si>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</si>
  <si>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</si>
  <si>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</si>
  <si>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</si>
  <si>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</si>
  <si>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</si>
  <si>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</si>
  <si>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</si>
  <si>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</si>
  <si>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</si>
  <si>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</si>
  <si>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</si>
  <si>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</si>
  <si>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</si>
  <si>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</si>
  <si>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</si>
  <si>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</si>
  <si>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</si>
  <si>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</si>
  <si>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</si>
  <si>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</si>
  <si>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</si>
  <si>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</si>
  <si>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</si>
  <si>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</si>
  <si>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</si>
  <si>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</si>
  <si>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</si>
  <si>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</si>
  <si>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</si>
  <si>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</si>
  <si>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</si>
  <si>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</si>
  <si>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</si>
  <si>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</si>
  <si>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</si>
  <si>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</si>
  <si>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</si>
  <si>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</si>
  <si>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</si>
  <si>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</si>
  <si>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</si>
  <si>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</si>
  <si>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</si>
  <si>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</si>
  <si>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</si>
  <si>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</si>
  <si>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</si>
  <si>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</si>
  <si>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</si>
  <si>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</si>
  <si>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</si>
  <si>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</si>
  <si>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</si>
  <si>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</si>
  <si>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</si>
  <si>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</si>
  <si>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</si>
  <si>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</si>
  <si>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</si>
  <si>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</si>
  <si>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</si>
  <si>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</si>
  <si>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</si>
  <si>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</si>
  <si>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</si>
  <si>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</si>
  <si>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</si>
  <si>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</si>
  <si>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</si>
  <si>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</si>
  <si>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</si>
  <si>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</si>
  <si>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</si>
  <si>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</si>
  <si>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</si>
  <si>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</si>
  <si>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</si>
  <si>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</si>
  <si>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</si>
  <si>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</si>
  <si>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</si>
  <si>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</si>
  <si>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</si>
  <si>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</si>
  <si>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</si>
  <si>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</si>
  <si>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</si>
  <si>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</si>
  <si>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</si>
  <si>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</si>
  <si>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</si>
  <si>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</si>
  <si>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</si>
  <si>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</si>
  <si>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</si>
  <si>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</si>
  <si>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</si>
  <si>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</si>
  <si>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</si>
  <si>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</si>
  <si>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</si>
  <si>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</si>
  <si>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</si>
  <si>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</si>
  <si>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</si>
  <si>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</si>
  <si>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</si>
  <si>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</si>
  <si>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</si>
  <si>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</si>
  <si>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</si>
  <si>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</si>
  <si>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</si>
  <si>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</si>
  <si>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</si>
  <si>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</si>
  <si>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</si>
  <si>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</si>
  <si>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</si>
  <si>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</si>
  <si>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</si>
  <si>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</si>
  <si>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</si>
  <si>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</si>
  <si>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</si>
  <si>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</si>
  <si>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</si>
  <si>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</si>
  <si>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</si>
  <si>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</si>
  <si>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</si>
  <si>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</si>
  <si>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</si>
  <si>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</si>
  <si>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</si>
  <si>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</si>
  <si>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</si>
  <si>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</si>
  <si>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</si>
  <si>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</si>
  <si>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</si>
  <si>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</si>
  <si>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</si>
  <si>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</si>
  <si>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</si>
  <si>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</si>
  <si>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</si>
  <si>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</si>
  <si>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</si>
  <si>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</si>
  <si>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</si>
  <si>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</si>
  <si>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</si>
  <si>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</si>
  <si>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</si>
  <si>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</si>
  <si>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</si>
  <si>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</si>
  <si>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</si>
  <si>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</si>
  <si>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</si>
  <si>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</si>
  <si>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</si>
  <si>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</si>
  <si>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</si>
  <si>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</si>
  <si>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</si>
  <si>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</si>
  <si>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</si>
  <si>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</si>
  <si>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</si>
  <si>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</si>
  <si>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</si>
  <si>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</si>
  <si>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</si>
  <si>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</si>
  <si>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</si>
  <si>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</si>
  <si>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</si>
  <si>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</si>
  <si>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</si>
  <si>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</si>
  <si>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</si>
  <si>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</si>
  <si>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</si>
  <si>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</si>
  <si>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</si>
  <si>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</si>
  <si>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</si>
  <si>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</si>
  <si>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</si>
  <si>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</si>
  <si>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</si>
  <si>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</si>
  <si>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</si>
  <si>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</si>
  <si>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</si>
  <si>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</si>
  <si>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</si>
  <si>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</si>
  <si>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</si>
  <si>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</si>
  <si>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</si>
  <si>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</si>
  <si>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</si>
  <si>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</si>
  <si>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</si>
  <si>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</si>
  <si>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</si>
  <si>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</si>
  <si>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</si>
  <si>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</si>
  <si>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</si>
  <si>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</si>
  <si>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</si>
  <si>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</si>
  <si>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</si>
  <si>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</si>
  <si>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</si>
  <si>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</si>
  <si>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</si>
  <si>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</si>
  <si>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</si>
  <si>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</si>
  <si>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</si>
  <si>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</si>
  <si>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</si>
  <si>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</si>
  <si>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区对下一般性转移支付补助（农村综合改革）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</si>
  <si>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</si>
  <si>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</si>
  <si>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</si>
  <si>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</si>
  <si>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</si>
  <si>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</si>
  <si>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</si>
  <si>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</si>
  <si>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</si>
  <si>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</si>
  <si>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</si>
  <si>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</si>
  <si>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</si>
  <si>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</si>
  <si>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</si>
  <si>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</si>
  <si>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</si>
  <si>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</si>
  <si>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</si>
  <si>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</si>
  <si>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</si>
  <si>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</si>
  <si>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</si>
  <si>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</si>
  <si>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</si>
  <si>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</si>
  <si>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</si>
  <si>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</si>
  <si>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</si>
  <si>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</si>
  <si>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</si>
  <si>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</si>
  <si>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</si>
  <si>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</si>
  <si>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</si>
  <si>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</si>
  <si>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</si>
  <si>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</si>
  <si>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</si>
  <si>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</si>
  <si>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</si>
  <si>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</si>
  <si>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</si>
  <si>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</si>
  <si>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</si>
  <si>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</si>
  <si>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</si>
  <si>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</si>
  <si>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</si>
  <si>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</si>
  <si>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</si>
  <si>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</si>
  <si>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</si>
  <si>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</si>
  <si>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</si>
  <si>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</si>
  <si>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</si>
  <si>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</si>
  <si>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</si>
  <si>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</si>
  <si>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</si>
  <si>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</si>
  <si>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</si>
  <si>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</si>
  <si>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</si>
  <si>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</si>
  <si>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</si>
  <si>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</si>
  <si>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</si>
  <si>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</si>
  <si>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</si>
  <si>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</si>
  <si>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</si>
  <si>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</si>
  <si>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</si>
  <si>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</si>
  <si>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</si>
  <si>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</si>
  <si>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</si>
  <si>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</si>
  <si>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</si>
  <si>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</si>
  <si>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</si>
  <si>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</si>
  <si>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</si>
  <si>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</si>
  <si>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</si>
  <si>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</si>
  <si>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</si>
  <si>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</si>
  <si>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</si>
  <si>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</si>
  <si>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</si>
  <si>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</si>
  <si>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</si>
  <si>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</si>
  <si>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</si>
  <si>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</si>
  <si>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</si>
  <si>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</si>
  <si>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</si>
  <si>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</si>
  <si>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</si>
  <si>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</si>
  <si>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</si>
  <si>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</si>
  <si>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</si>
  <si>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</si>
  <si>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</si>
  <si>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</si>
  <si>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</si>
  <si>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</si>
  <si>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</si>
  <si>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</si>
  <si>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</si>
  <si>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</si>
  <si>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</si>
  <si>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</si>
  <si>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</si>
  <si>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</si>
  <si>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</si>
  <si>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</si>
  <si>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</si>
  <si>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</si>
  <si>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</si>
  <si>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</si>
  <si>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</si>
  <si>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</si>
  <si>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</si>
  <si>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</si>
  <si>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</si>
  <si>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</si>
  <si>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</si>
  <si>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</si>
  <si>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</si>
  <si>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</si>
  <si>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</si>
  <si>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</si>
  <si>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</si>
  <si>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</si>
  <si>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</si>
  <si>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</si>
  <si>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</si>
  <si>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</si>
  <si>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</si>
  <si>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</si>
  <si>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</si>
  <si>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</si>
  <si>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</si>
  <si>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</si>
  <si>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</si>
  <si>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</si>
  <si>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</si>
  <si>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</si>
  <si>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</si>
  <si>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</si>
  <si>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</si>
  <si>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</si>
  <si>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</si>
  <si>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</si>
  <si>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</si>
  <si>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</si>
  <si>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</si>
  <si>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</si>
  <si>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</si>
  <si>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</si>
  <si>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</si>
  <si>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</si>
  <si>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</si>
  <si>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</si>
  <si>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</si>
  <si>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</si>
  <si>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</si>
  <si>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</si>
  <si>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</si>
  <si>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</si>
  <si>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</si>
  <si>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</si>
  <si>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</si>
  <si>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</si>
  <si>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</si>
  <si>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</si>
  <si>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</si>
  <si>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</si>
  <si>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</si>
  <si>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</si>
  <si>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</si>
  <si>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</si>
  <si>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</si>
  <si>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</si>
  <si>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</si>
  <si>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</si>
  <si>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</si>
  <si>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配租型住房保障</t>
  </si>
  <si>
    <t xml:space="preserve">      城中村改造</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</si>
  <si>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</si>
  <si>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</si>
  <si>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</si>
  <si>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</si>
  <si>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</si>
  <si>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</si>
  <si>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</si>
  <si>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</si>
  <si>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</si>
  <si>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</si>
  <si>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</si>
  <si>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</si>
  <si>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</si>
  <si>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</si>
  <si>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</si>
  <si>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</si>
  <si>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</si>
  <si>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</si>
  <si>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</si>
  <si>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</si>
  <si>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</si>
  <si>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</si>
  <si>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</si>
  <si>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</si>
  <si>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</si>
  <si>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</si>
  <si>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</si>
  <si>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</si>
  <si>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</si>
  <si>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</si>
  <si>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</si>
  <si>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</si>
  <si>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</si>
  <si>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</si>
  <si>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</si>
  <si>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</si>
  <si>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</si>
  <si>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</si>
  <si>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</si>
  <si>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</si>
  <si>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</si>
  <si>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</si>
  <si>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</si>
  <si>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</si>
  <si>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</si>
  <si>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</si>
  <si>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</si>
  <si>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</si>
  <si>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</si>
  <si>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</si>
  <si>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</si>
  <si>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</si>
  <si>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</si>
  <si>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</si>
  <si>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</si>
  <si>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</si>
  <si>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</si>
  <si>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</si>
  <si>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</si>
  <si>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</si>
  <si>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</si>
  <si>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</si>
  <si>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</si>
  <si>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</si>
  <si>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</si>
  <si>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</si>
  <si>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</si>
  <si>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</si>
  <si>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</si>
  <si>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</si>
  <si>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</si>
  <si>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</si>
  <si>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</si>
  <si>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</si>
  <si>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</si>
  <si>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</si>
  <si>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</si>
  <si>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</si>
  <si>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</si>
  <si>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</si>
  <si>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</si>
  <si>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</si>
  <si>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</si>
  <si>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</si>
  <si>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</si>
  <si>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</si>
  <si>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</si>
  <si>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</si>
  <si>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</si>
  <si>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</si>
  <si>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</si>
  <si>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</si>
  <si>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</si>
  <si>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</si>
  <si>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</si>
  <si>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</si>
  <si>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</si>
  <si>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</si>
  <si>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</si>
  <si>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</si>
  <si>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</si>
  <si>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</si>
  <si>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</si>
  <si>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</si>
  <si>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</si>
  <si>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</si>
  <si>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</si>
  <si>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</si>
  <si>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</si>
  <si>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</si>
  <si>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区本级一般公共预算支出</t>
  </si>
  <si>
    <t>1-5  2025年昆明经济技术开发区一般公共预算基本支出情况表（公开到款级）</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</si>
  <si>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</si>
  <si>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</si>
  <si>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</si>
  <si>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</si>
  <si>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</si>
  <si>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</si>
  <si>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</si>
  <si>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</si>
  <si>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</si>
  <si>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</si>
  <si>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</si>
  <si>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</si>
  <si>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</si>
  <si>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</si>
  <si>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</si>
  <si>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</si>
  <si>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</si>
  <si>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</si>
  <si>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</si>
  <si>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</si>
  <si>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</si>
  <si>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</si>
  <si>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</si>
  <si>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</si>
  <si>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</si>
  <si>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</si>
  <si>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</si>
  <si>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</si>
  <si>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</si>
  <si>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2025年昆明经济技术开发区区本级一般公共预算支出表（对下转移支付项目）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</si>
  <si>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</si>
  <si>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</si>
  <si>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</si>
  <si>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</si>
  <si>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</si>
  <si>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</si>
  <si>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</si>
  <si>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</si>
  <si>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</si>
  <si>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</si>
  <si>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</si>
  <si>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</si>
  <si>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</si>
  <si>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</si>
  <si>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</si>
  <si>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</si>
  <si>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</si>
  <si>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</si>
  <si>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</si>
  <si>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</si>
  <si>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</si>
  <si>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</si>
  <si>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</si>
  <si>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</si>
  <si>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说明：我区为市政府派出机构，无下级政府，故无对下转移支付。</t>
  </si>
  <si>
    <t>1-7  2025年昆明经济技术开发区分地区税收返还和转移支付预算表</t>
  </si>
  <si>
    <t>州（市）</t>
  </si>
  <si>
    <t>税收返还</t>
  </si>
  <si>
    <t>转移支付</t>
  </si>
  <si>
    <t>一、提前下达数</t>
  </si>
  <si>
    <t xml:space="preserve"> </t>
  </si>
  <si>
    <t>二、预算数</t>
  </si>
  <si>
    <t>说明：我区为市政府派出机构，无下级政府，无对下税收返还和转移支付分配情况。</t>
  </si>
  <si>
    <t>1-8  2025年昆明经济技术开发区“三公”经费预算财政拨款情况统计表</t>
  </si>
  <si>
    <r>
      <rPr>
        <b/>
        <sz val="14"/>
        <rFont val="宋体"/>
        <charset val="134"/>
      </rPr>
      <t>项目</t>
    </r>
  </si>
  <si>
    <r>
      <rPr>
        <b/>
        <sz val="14"/>
        <rFont val="Times New Roman"/>
        <charset val="134"/>
      </rPr>
      <t>2024</t>
    </r>
    <r>
      <rPr>
        <b/>
        <sz val="14"/>
        <rFont val="宋体"/>
        <charset val="134"/>
      </rPr>
      <t>年预算数</t>
    </r>
  </si>
  <si>
    <r>
      <rPr>
        <b/>
        <sz val="14"/>
        <rFont val="Times New Roman"/>
        <charset val="134"/>
      </rPr>
      <t>2025</t>
    </r>
    <r>
      <rPr>
        <b/>
        <sz val="14"/>
        <rFont val="宋体"/>
        <charset val="134"/>
      </rPr>
      <t>年预算数</t>
    </r>
  </si>
  <si>
    <r>
      <rPr>
        <b/>
        <sz val="14"/>
        <rFont val="宋体"/>
        <charset val="134"/>
      </rPr>
      <t>比上年增、减情况</t>
    </r>
  </si>
  <si>
    <r>
      <rPr>
        <b/>
        <sz val="14"/>
        <rFont val="宋体"/>
        <charset val="134"/>
      </rPr>
      <t>增、减金额</t>
    </r>
  </si>
  <si>
    <r>
      <rPr>
        <b/>
        <sz val="14"/>
        <rFont val="宋体"/>
        <charset val="134"/>
      </rPr>
      <t>增、减幅度</t>
    </r>
  </si>
  <si>
    <r>
      <rPr>
        <b/>
        <sz val="14"/>
        <rFont val="宋体"/>
        <charset val="134"/>
      </rPr>
      <t>合计</t>
    </r>
  </si>
  <si>
    <r>
      <rPr>
        <b/>
        <sz val="14"/>
        <rFont val="Times New Roman"/>
        <charset val="134"/>
      </rPr>
      <t>1.</t>
    </r>
    <r>
      <rPr>
        <b/>
        <sz val="14"/>
        <rFont val="宋体"/>
        <charset val="134"/>
      </rPr>
      <t>因公出国（境）费</t>
    </r>
  </si>
  <si>
    <r>
      <rPr>
        <b/>
        <sz val="14"/>
        <rFont val="Times New Roman"/>
        <charset val="134"/>
      </rPr>
      <t>2.</t>
    </r>
    <r>
      <rPr>
        <b/>
        <sz val="14"/>
        <rFont val="宋体"/>
        <charset val="134"/>
      </rPr>
      <t>公务接待费</t>
    </r>
  </si>
  <si>
    <r>
      <rPr>
        <b/>
        <sz val="14"/>
        <rFont val="Times New Roman"/>
        <charset val="134"/>
      </rPr>
      <t>3.</t>
    </r>
    <r>
      <rPr>
        <b/>
        <sz val="14"/>
        <rFont val="宋体"/>
        <charset val="134"/>
      </rPr>
      <t>公务用车购置及运行费</t>
    </r>
  </si>
  <si>
    <r>
      <rPr>
        <sz val="14"/>
        <rFont val="宋体"/>
        <charset val="134"/>
      </rPr>
      <t>其中：（</t>
    </r>
    <r>
      <rPr>
        <sz val="14"/>
        <rFont val="Times New Roman"/>
        <charset val="134"/>
      </rPr>
      <t>1</t>
    </r>
    <r>
      <rPr>
        <sz val="14"/>
        <rFont val="宋体"/>
        <charset val="134"/>
      </rPr>
      <t>）公务用车购置费</t>
    </r>
  </si>
  <si>
    <r>
      <rPr>
        <sz val="14"/>
        <rFont val="Times New Roman"/>
        <charset val="134"/>
      </rPr>
      <t xml:space="preserve">      </t>
    </r>
    <r>
      <rPr>
        <sz val="14"/>
        <rFont val="宋体"/>
        <charset val="134"/>
      </rPr>
      <t>（</t>
    </r>
    <r>
      <rPr>
        <sz val="14"/>
        <rFont val="Times New Roman"/>
        <charset val="134"/>
      </rPr>
      <t>2</t>
    </r>
    <r>
      <rPr>
        <sz val="14"/>
        <rFont val="宋体"/>
        <charset val="134"/>
      </rPr>
      <t>）公务用车运行费</t>
    </r>
  </si>
  <si>
    <r>
      <rPr>
        <sz val="12"/>
        <rFont val="宋体"/>
        <charset val="134"/>
      </rPr>
      <t>注：</t>
    </r>
    <r>
      <rPr>
        <sz val="12"/>
        <rFont val="Times New Roman"/>
        <charset val="134"/>
      </rPr>
      <t xml:space="preserve">                                                                                                                               </t>
    </r>
    <r>
      <rPr>
        <sz val="12"/>
        <rFont val="宋体"/>
        <charset val="134"/>
      </rPr>
      <t>一、按照党中央、国务院有关文件及部门预算管理有关规定，</t>
    </r>
    <r>
      <rPr>
        <sz val="12"/>
        <rFont val="Times New Roman"/>
        <charset val="134"/>
      </rPr>
      <t>“</t>
    </r>
    <r>
      <rPr>
        <sz val="12"/>
        <rFont val="宋体"/>
        <charset val="134"/>
      </rPr>
      <t>三公</t>
    </r>
    <r>
      <rPr>
        <sz val="12"/>
        <rFont val="Times New Roman"/>
        <charset val="134"/>
      </rPr>
      <t>”</t>
    </r>
    <r>
      <rPr>
        <sz val="12"/>
        <rFont val="宋体"/>
        <charset val="134"/>
      </rPr>
      <t>经费包括因公出国（境）费、公务用车购置及运行费和公务接待费。（</t>
    </r>
    <r>
      <rPr>
        <sz val="12"/>
        <rFont val="Times New Roman"/>
        <charset val="134"/>
      </rPr>
      <t>1</t>
    </r>
    <r>
      <rPr>
        <sz val="12"/>
        <rFont val="宋体"/>
        <charset val="134"/>
      </rPr>
      <t>）因公出国（境）费，指单位工作人员公务出国（境）的住宿费、旅费、伙食补助费、杂费、培训费等支出。（</t>
    </r>
    <r>
      <rPr>
        <sz val="12"/>
        <rFont val="Times New Roman"/>
        <charset val="134"/>
      </rPr>
      <t>2</t>
    </r>
    <r>
      <rPr>
        <sz val="12"/>
        <rFont val="宋体"/>
        <charset val="134"/>
      </rPr>
      <t>）公务用车购置及运行费，指单位公务用车购置费及租用费、燃料费、维修费、过路过桥费、保险费、安全奖励费用等支出，公务用车指用于履行公务的机动车辆，包括领导干部专车、一般公务用车和执法执勤用车。（</t>
    </r>
    <r>
      <rPr>
        <sz val="12"/>
        <rFont val="Times New Roman"/>
        <charset val="134"/>
      </rPr>
      <t>3</t>
    </r>
    <r>
      <rPr>
        <sz val="12"/>
        <rFont val="宋体"/>
        <charset val="134"/>
      </rPr>
      <t>）公务接待费，指单位按规定开支的各类公务接待（含外宾接待）支出。</t>
    </r>
    <r>
      <rPr>
        <sz val="12"/>
        <rFont val="Times New Roman"/>
        <charset val="134"/>
      </rPr>
      <t xml:space="preserve">
</t>
    </r>
    <r>
      <rPr>
        <sz val="12"/>
        <rFont val="宋体"/>
        <charset val="134"/>
      </rPr>
      <t>二、</t>
    </r>
    <r>
      <rPr>
        <sz val="12"/>
        <rFont val="Times New Roman"/>
        <charset val="134"/>
      </rPr>
      <t>“</t>
    </r>
    <r>
      <rPr>
        <sz val="12"/>
        <rFont val="宋体"/>
        <charset val="134"/>
      </rPr>
      <t>三公</t>
    </r>
    <r>
      <rPr>
        <sz val="12"/>
        <rFont val="Times New Roman"/>
        <charset val="134"/>
      </rPr>
      <t>”</t>
    </r>
    <r>
      <rPr>
        <sz val="12"/>
        <rFont val="宋体"/>
        <charset val="134"/>
      </rPr>
      <t>经费安排情况说明：</t>
    </r>
    <r>
      <rPr>
        <sz val="12"/>
        <rFont val="Times New Roman"/>
        <charset val="134"/>
      </rPr>
      <t xml:space="preserve"> 2025</t>
    </r>
    <r>
      <rPr>
        <sz val="12"/>
        <rFont val="宋体"/>
        <charset val="134"/>
      </rPr>
      <t>年三公经费预算数为</t>
    </r>
    <r>
      <rPr>
        <sz val="12"/>
        <rFont val="Times New Roman"/>
        <charset val="134"/>
      </rPr>
      <t>420</t>
    </r>
    <r>
      <rPr>
        <sz val="12"/>
        <rFont val="宋体"/>
        <charset val="134"/>
      </rPr>
      <t>万元，较去年预算数减少</t>
    </r>
    <r>
      <rPr>
        <sz val="12"/>
        <rFont val="Times New Roman"/>
        <charset val="134"/>
      </rPr>
      <t>16</t>
    </r>
    <r>
      <rPr>
        <sz val="12"/>
        <rFont val="宋体"/>
        <charset val="134"/>
      </rPr>
      <t>万元，下降</t>
    </r>
    <r>
      <rPr>
        <sz val="12"/>
        <rFont val="Times New Roman"/>
        <charset val="134"/>
      </rPr>
      <t>3.67%</t>
    </r>
    <r>
      <rPr>
        <sz val="12"/>
        <rFont val="宋体"/>
        <charset val="134"/>
      </rPr>
      <t>。其中：因公出国境经费预算数</t>
    </r>
    <r>
      <rPr>
        <sz val="12"/>
        <rFont val="Times New Roman"/>
        <charset val="134"/>
      </rPr>
      <t>75</t>
    </r>
    <r>
      <rPr>
        <sz val="12"/>
        <rFont val="宋体"/>
        <charset val="134"/>
      </rPr>
      <t>万元，较去年预算减少</t>
    </r>
    <r>
      <rPr>
        <sz val="12"/>
        <rFont val="Times New Roman"/>
        <charset val="134"/>
      </rPr>
      <t>5</t>
    </r>
    <r>
      <rPr>
        <sz val="12"/>
        <rFont val="宋体"/>
        <charset val="134"/>
      </rPr>
      <t>万元，下降</t>
    </r>
    <r>
      <rPr>
        <sz val="12"/>
        <rFont val="Times New Roman"/>
        <charset val="134"/>
      </rPr>
      <t>6.25%</t>
    </r>
    <r>
      <rPr>
        <sz val="12"/>
        <rFont val="宋体"/>
        <charset val="134"/>
      </rPr>
      <t>；公务接待费预算数</t>
    </r>
    <r>
      <rPr>
        <sz val="12"/>
        <rFont val="Times New Roman"/>
        <charset val="134"/>
      </rPr>
      <t>26</t>
    </r>
    <r>
      <rPr>
        <sz val="12"/>
        <rFont val="宋体"/>
        <charset val="134"/>
      </rPr>
      <t>万元，较去年预算数减少</t>
    </r>
    <r>
      <rPr>
        <sz val="12"/>
        <rFont val="Times New Roman"/>
        <charset val="134"/>
      </rPr>
      <t>2</t>
    </r>
    <r>
      <rPr>
        <sz val="12"/>
        <rFont val="宋体"/>
        <charset val="134"/>
      </rPr>
      <t>万元，下降</t>
    </r>
    <r>
      <rPr>
        <sz val="12"/>
        <rFont val="Times New Roman"/>
        <charset val="134"/>
      </rPr>
      <t>7.14%</t>
    </r>
    <r>
      <rPr>
        <sz val="12"/>
        <rFont val="宋体"/>
        <charset val="134"/>
      </rPr>
      <t>；公务用车购置及运行费</t>
    </r>
    <r>
      <rPr>
        <sz val="12"/>
        <rFont val="Times New Roman"/>
        <charset val="134"/>
      </rPr>
      <t>319</t>
    </r>
    <r>
      <rPr>
        <sz val="12"/>
        <rFont val="宋体"/>
        <charset val="134"/>
      </rPr>
      <t>万元，较去年同期减少</t>
    </r>
    <r>
      <rPr>
        <sz val="12"/>
        <rFont val="Times New Roman"/>
        <charset val="134"/>
      </rPr>
      <t>9</t>
    </r>
    <r>
      <rPr>
        <sz val="12"/>
        <rFont val="宋体"/>
        <charset val="134"/>
      </rPr>
      <t>万元，下降</t>
    </r>
    <r>
      <rPr>
        <sz val="12"/>
        <rFont val="Times New Roman"/>
        <charset val="134"/>
      </rPr>
      <t>2.74%</t>
    </r>
    <r>
      <rPr>
        <sz val="12"/>
        <rFont val="宋体"/>
        <charset val="134"/>
      </rPr>
      <t>，其中：公务用车购车费</t>
    </r>
    <r>
      <rPr>
        <sz val="12"/>
        <rFont val="Times New Roman"/>
        <charset val="134"/>
      </rPr>
      <t>97</t>
    </r>
    <r>
      <rPr>
        <sz val="12"/>
        <rFont val="宋体"/>
        <charset val="134"/>
      </rPr>
      <t>万元，较去年预算数减少</t>
    </r>
    <r>
      <rPr>
        <sz val="12"/>
        <rFont val="Times New Roman"/>
        <charset val="134"/>
      </rPr>
      <t>18</t>
    </r>
    <r>
      <rPr>
        <sz val="12"/>
        <rFont val="宋体"/>
        <charset val="134"/>
      </rPr>
      <t>万元，下降</t>
    </r>
    <r>
      <rPr>
        <sz val="12"/>
        <rFont val="Times New Roman"/>
        <charset val="134"/>
      </rPr>
      <t>15.65%</t>
    </r>
    <r>
      <rPr>
        <sz val="12"/>
        <rFont val="宋体"/>
        <charset val="134"/>
      </rPr>
      <t>，公务用车运行维护费</t>
    </r>
    <r>
      <rPr>
        <sz val="12"/>
        <rFont val="Times New Roman"/>
        <charset val="134"/>
      </rPr>
      <t>222</t>
    </r>
    <r>
      <rPr>
        <sz val="12"/>
        <rFont val="宋体"/>
        <charset val="134"/>
      </rPr>
      <t>万元，较去年预算数增加</t>
    </r>
    <r>
      <rPr>
        <sz val="12"/>
        <rFont val="Times New Roman"/>
        <charset val="134"/>
      </rPr>
      <t>9</t>
    </r>
    <r>
      <rPr>
        <sz val="12"/>
        <rFont val="宋体"/>
        <charset val="134"/>
      </rPr>
      <t>万元，下降</t>
    </r>
    <r>
      <rPr>
        <sz val="12"/>
        <rFont val="Times New Roman"/>
        <charset val="134"/>
      </rPr>
      <t>4.23%</t>
    </r>
    <r>
      <rPr>
        <sz val="12"/>
        <rFont val="宋体"/>
        <charset val="134"/>
      </rPr>
      <t>。</t>
    </r>
    <r>
      <rPr>
        <sz val="12"/>
        <rFont val="Times New Roman"/>
        <charset val="134"/>
      </rPr>
      <t xml:space="preserve">                              
</t>
    </r>
    <r>
      <rPr>
        <sz val="12"/>
        <rFont val="宋体"/>
        <charset val="134"/>
      </rPr>
      <t>三、</t>
    </r>
    <r>
      <rPr>
        <sz val="12"/>
        <rFont val="Times New Roman"/>
        <charset val="134"/>
      </rPr>
      <t>“</t>
    </r>
    <r>
      <rPr>
        <sz val="12"/>
        <rFont val="宋体"/>
        <charset val="134"/>
      </rPr>
      <t>三公</t>
    </r>
    <r>
      <rPr>
        <sz val="12"/>
        <rFont val="Times New Roman"/>
        <charset val="134"/>
      </rPr>
      <t>”</t>
    </r>
    <r>
      <rPr>
        <sz val="12"/>
        <rFont val="宋体"/>
        <charset val="134"/>
      </rPr>
      <t>经费增减变化主要原因为</t>
    </r>
    <r>
      <rPr>
        <sz val="12"/>
        <rFont val="Times New Roman"/>
        <charset val="134"/>
      </rPr>
      <t>:2025</t>
    </r>
    <r>
      <rPr>
        <sz val="12"/>
        <rFont val="宋体"/>
        <charset val="134"/>
      </rPr>
      <t>年经开区</t>
    </r>
    <r>
      <rPr>
        <sz val="12"/>
        <rFont val="Times New Roman"/>
        <charset val="134"/>
      </rPr>
      <t>“</t>
    </r>
    <r>
      <rPr>
        <sz val="12"/>
        <rFont val="宋体"/>
        <charset val="134"/>
      </rPr>
      <t>三公</t>
    </r>
    <r>
      <rPr>
        <sz val="12"/>
        <rFont val="Times New Roman"/>
        <charset val="134"/>
      </rPr>
      <t>”</t>
    </r>
    <r>
      <rPr>
        <sz val="12"/>
        <rFont val="宋体"/>
        <charset val="134"/>
      </rPr>
      <t>经费预算数较</t>
    </r>
    <r>
      <rPr>
        <sz val="12"/>
        <rFont val="Times New Roman"/>
        <charset val="134"/>
      </rPr>
      <t>2024</t>
    </r>
    <r>
      <rPr>
        <sz val="12"/>
        <rFont val="宋体"/>
        <charset val="134"/>
      </rPr>
      <t>年相比整体减少</t>
    </r>
    <r>
      <rPr>
        <sz val="12"/>
        <rFont val="Times New Roman"/>
        <charset val="134"/>
      </rPr>
      <t>16</t>
    </r>
    <r>
      <rPr>
        <sz val="12"/>
        <rFont val="宋体"/>
        <charset val="134"/>
      </rPr>
      <t>万元，下降比例为</t>
    </r>
    <r>
      <rPr>
        <sz val="12"/>
        <rFont val="Times New Roman"/>
        <charset val="134"/>
      </rPr>
      <t>3.67%</t>
    </r>
    <r>
      <rPr>
        <sz val="12"/>
        <rFont val="宋体"/>
        <charset val="134"/>
      </rPr>
      <t>。主要原因：</t>
    </r>
    <r>
      <rPr>
        <sz val="12"/>
        <rFont val="Times New Roman"/>
        <charset val="134"/>
      </rPr>
      <t>2024</t>
    </r>
    <r>
      <rPr>
        <sz val="12"/>
        <rFont val="宋体"/>
        <charset val="134"/>
      </rPr>
      <t>年已购置公务用车，公务用车购置预算</t>
    </r>
    <r>
      <rPr>
        <sz val="12"/>
        <rFont val="Times New Roman"/>
        <charset val="134"/>
      </rPr>
      <t>2025</t>
    </r>
    <r>
      <rPr>
        <sz val="12"/>
        <rFont val="宋体"/>
        <charset val="134"/>
      </rPr>
      <t>年减少。其中：</t>
    </r>
    <r>
      <rPr>
        <b/>
        <sz val="12"/>
        <rFont val="宋体"/>
        <charset val="134"/>
      </rPr>
      <t>因公出国（境）经费</t>
    </r>
    <r>
      <rPr>
        <sz val="12"/>
        <rFont val="宋体"/>
        <charset val="134"/>
      </rPr>
      <t>较去年下降</t>
    </r>
    <r>
      <rPr>
        <sz val="12"/>
        <rFont val="Times New Roman"/>
        <charset val="134"/>
      </rPr>
      <t>5</t>
    </r>
    <r>
      <rPr>
        <sz val="12"/>
        <rFont val="宋体"/>
        <charset val="134"/>
      </rPr>
      <t>万元，下降</t>
    </r>
    <r>
      <rPr>
        <sz val="12"/>
        <rFont val="Times New Roman"/>
        <charset val="134"/>
      </rPr>
      <t>6.25%</t>
    </r>
    <r>
      <rPr>
        <sz val="12"/>
        <rFont val="宋体"/>
        <charset val="134"/>
      </rPr>
      <t>，主要原因是严格贯彻落实党政机关习惯过紧日子要求，压缩一般性支出，同步减少因公次数；</t>
    </r>
    <r>
      <rPr>
        <b/>
        <sz val="12"/>
        <rFont val="宋体"/>
        <charset val="134"/>
      </rPr>
      <t>公务接待经费</t>
    </r>
    <r>
      <rPr>
        <sz val="12"/>
        <rFont val="宋体"/>
        <charset val="134"/>
      </rPr>
      <t>减少</t>
    </r>
    <r>
      <rPr>
        <sz val="12"/>
        <rFont val="Times New Roman"/>
        <charset val="134"/>
      </rPr>
      <t>2</t>
    </r>
    <r>
      <rPr>
        <sz val="12"/>
        <rFont val="宋体"/>
        <charset val="134"/>
      </rPr>
      <t>万元，压缩比例为</t>
    </r>
    <r>
      <rPr>
        <sz val="12"/>
        <rFont val="Times New Roman"/>
        <charset val="134"/>
      </rPr>
      <t>7.14%</t>
    </r>
    <r>
      <rPr>
        <sz val="12"/>
        <rFont val="宋体"/>
        <charset val="134"/>
      </rPr>
      <t>，主要是严格执行《云南省党政机关国内公务接待管理实施办法》，省市过紧日子等文件要求，坚持厉行勤俭节约，不断压缩公务接待费支出。</t>
    </r>
    <r>
      <rPr>
        <b/>
        <sz val="12"/>
        <rFont val="宋体"/>
        <charset val="134"/>
      </rPr>
      <t>公务用车购置费</t>
    </r>
    <r>
      <rPr>
        <sz val="12"/>
        <rFont val="宋体"/>
        <charset val="134"/>
      </rPr>
      <t>较去年减少</t>
    </r>
    <r>
      <rPr>
        <sz val="12"/>
        <rFont val="Times New Roman"/>
        <charset val="134"/>
      </rPr>
      <t>18</t>
    </r>
    <r>
      <rPr>
        <sz val="12"/>
        <rFont val="宋体"/>
        <charset val="134"/>
      </rPr>
      <t>万元，下降</t>
    </r>
    <r>
      <rPr>
        <sz val="12"/>
        <rFont val="Times New Roman"/>
        <charset val="134"/>
      </rPr>
      <t>15.65%</t>
    </r>
    <r>
      <rPr>
        <sz val="12"/>
        <rFont val="宋体"/>
        <charset val="134"/>
      </rPr>
      <t>。其中：公务用车购置费较去年减少</t>
    </r>
    <r>
      <rPr>
        <sz val="12"/>
        <rFont val="Times New Roman"/>
        <charset val="134"/>
      </rPr>
      <t>18</t>
    </r>
    <r>
      <rPr>
        <sz val="12"/>
        <rFont val="宋体"/>
        <charset val="134"/>
      </rPr>
      <t>万元，主要原因为</t>
    </r>
    <r>
      <rPr>
        <sz val="12"/>
        <rFont val="Times New Roman"/>
        <charset val="134"/>
      </rPr>
      <t>2024</t>
    </r>
    <r>
      <rPr>
        <sz val="12"/>
        <rFont val="宋体"/>
        <charset val="134"/>
      </rPr>
      <t>年已购置公务用车</t>
    </r>
    <r>
      <rPr>
        <sz val="12"/>
        <rFont val="Times New Roman"/>
        <charset val="134"/>
      </rPr>
      <t>3</t>
    </r>
    <r>
      <rPr>
        <sz val="12"/>
        <rFont val="宋体"/>
        <charset val="134"/>
      </rPr>
      <t>辆，</t>
    </r>
    <r>
      <rPr>
        <sz val="12"/>
        <rFont val="Times New Roman"/>
        <charset val="134"/>
      </rPr>
      <t>2025</t>
    </r>
    <r>
      <rPr>
        <sz val="12"/>
        <rFont val="宋体"/>
        <charset val="134"/>
      </rPr>
      <t>年减少购置数量，相应减少年初预算。四是，</t>
    </r>
    <r>
      <rPr>
        <b/>
        <sz val="12"/>
        <rFont val="宋体"/>
        <charset val="134"/>
      </rPr>
      <t>公务用车运行费</t>
    </r>
    <r>
      <rPr>
        <sz val="12"/>
        <rFont val="宋体"/>
        <charset val="134"/>
      </rPr>
      <t>较去年增加</t>
    </r>
    <r>
      <rPr>
        <sz val="12"/>
        <rFont val="Times New Roman"/>
        <charset val="134"/>
      </rPr>
      <t>9</t>
    </r>
    <r>
      <rPr>
        <sz val="12"/>
        <rFont val="宋体"/>
        <charset val="134"/>
      </rPr>
      <t>万元，增长</t>
    </r>
    <r>
      <rPr>
        <sz val="12"/>
        <rFont val="Times New Roman"/>
        <charset val="134"/>
      </rPr>
      <t>4.23%</t>
    </r>
    <r>
      <rPr>
        <sz val="12"/>
        <rFont val="宋体"/>
        <charset val="134"/>
      </rPr>
      <t>，</t>
    </r>
    <r>
      <rPr>
        <sz val="12"/>
        <rFont val="Times New Roman"/>
        <charset val="134"/>
      </rPr>
      <t xml:space="preserve"> </t>
    </r>
    <r>
      <rPr>
        <sz val="12"/>
        <rFont val="宋体"/>
        <charset val="134"/>
      </rPr>
      <t>主要原因为</t>
    </r>
    <r>
      <rPr>
        <sz val="12"/>
        <rFont val="Times New Roman"/>
        <charset val="134"/>
      </rPr>
      <t>2024</t>
    </r>
    <r>
      <rPr>
        <sz val="12"/>
        <rFont val="宋体"/>
        <charset val="134"/>
      </rPr>
      <t>年新购</t>
    </r>
    <r>
      <rPr>
        <sz val="12"/>
        <rFont val="Times New Roman"/>
        <charset val="134"/>
      </rPr>
      <t>3</t>
    </r>
    <r>
      <rPr>
        <sz val="12"/>
        <rFont val="宋体"/>
        <charset val="134"/>
      </rPr>
      <t>辆公车，相应增加运行维护费。</t>
    </r>
  </si>
  <si>
    <t>2-1 2025年昆明经济技术开发区政府性基金预算收入情况表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</si>
  <si>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</si>
  <si>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</si>
  <si>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</si>
  <si>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</si>
  <si>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</si>
  <si>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</si>
  <si>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</si>
  <si>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</si>
  <si>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</si>
  <si>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</si>
  <si>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</si>
  <si>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</si>
  <si>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</si>
  <si>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</si>
  <si>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</si>
  <si>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</si>
  <si>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</si>
  <si>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</si>
  <si>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</si>
  <si>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</si>
  <si>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</si>
  <si>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</si>
  <si>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</si>
  <si>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</si>
  <si>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</si>
  <si>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</si>
  <si>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</si>
  <si>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</si>
  <si>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</si>
  <si>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</si>
  <si>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</si>
  <si>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</si>
  <si>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</si>
  <si>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</si>
  <si>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</si>
  <si>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</si>
  <si>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</si>
  <si>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</si>
  <si>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</si>
  <si>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</si>
  <si>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</si>
  <si>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</si>
  <si>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</si>
  <si>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</si>
  <si>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</si>
  <si>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</si>
  <si>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</si>
  <si>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</si>
  <si>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</si>
  <si>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</si>
  <si>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</si>
  <si>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</si>
  <si>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</si>
  <si>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2025年昆明经济技术开发区政府性基金预算支出情况表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</si>
  <si>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</si>
  <si>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</si>
  <si>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</si>
  <si>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</si>
  <si>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</si>
  <si>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</si>
  <si>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</si>
  <si>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</si>
  <si>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</si>
  <si>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</si>
  <si>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</si>
  <si>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</si>
  <si>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</si>
  <si>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</si>
  <si>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</si>
  <si>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</si>
  <si>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</si>
  <si>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</si>
  <si>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</si>
  <si>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</si>
  <si>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</si>
  <si>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</si>
  <si>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</si>
  <si>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</si>
  <si>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</si>
  <si>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</si>
  <si>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</si>
  <si>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</si>
  <si>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</si>
  <si>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</si>
  <si>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</si>
  <si>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</si>
  <si>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</si>
  <si>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</si>
  <si>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</si>
  <si>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</si>
  <si>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</si>
  <si>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</si>
  <si>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</si>
  <si>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</si>
  <si>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</si>
  <si>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</si>
  <si>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</si>
  <si>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</si>
  <si>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</si>
  <si>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</si>
  <si>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</si>
  <si>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</si>
  <si>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</si>
  <si>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</si>
  <si>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</si>
  <si>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</si>
  <si>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</si>
  <si>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</si>
  <si>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</si>
  <si>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</si>
  <si>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</si>
  <si>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</si>
  <si>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</si>
  <si>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</si>
  <si>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</si>
  <si>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</si>
  <si>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</si>
  <si>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</si>
  <si>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</si>
  <si>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</si>
  <si>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</si>
  <si>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</si>
  <si>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</si>
  <si>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</si>
  <si>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</si>
  <si>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</si>
  <si>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</si>
  <si>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</si>
  <si>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</si>
  <si>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</si>
  <si>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</si>
  <si>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</si>
  <si>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</si>
  <si>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</si>
  <si>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</si>
  <si>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</si>
  <si>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</si>
  <si>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</si>
  <si>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</si>
  <si>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</si>
  <si>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</si>
  <si>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</si>
  <si>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</si>
  <si>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</si>
  <si>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</si>
  <si>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</si>
  <si>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</si>
  <si>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</si>
  <si>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</si>
  <si>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</si>
  <si>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</si>
  <si>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</si>
  <si>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</si>
  <si>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</si>
  <si>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</si>
  <si>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</si>
  <si>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</si>
  <si>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</si>
  <si>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</si>
  <si>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</si>
  <si>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</si>
  <si>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</si>
  <si>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</si>
  <si>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</si>
  <si>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</si>
  <si>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</si>
  <si>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</si>
  <si>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</si>
  <si>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</si>
  <si>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</si>
  <si>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</si>
  <si>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</si>
  <si>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</si>
  <si>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</si>
  <si>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</si>
  <si>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</si>
  <si>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</si>
  <si>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</si>
  <si>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</si>
  <si>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</si>
  <si>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</si>
  <si>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</si>
  <si>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</si>
  <si>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</si>
  <si>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</si>
  <si>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</si>
  <si>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</si>
  <si>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</si>
  <si>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</si>
  <si>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</si>
  <si>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</si>
  <si>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</si>
  <si>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</si>
  <si>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</si>
  <si>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</si>
  <si>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</si>
  <si>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</si>
  <si>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</si>
  <si>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</si>
  <si>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</si>
  <si>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</si>
  <si>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</si>
  <si>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</si>
  <si>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</si>
  <si>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</si>
  <si>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</si>
  <si>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</si>
  <si>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</si>
  <si>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 xml:space="preserve">    超长期特别国债安排的支出</t>
  </si>
  <si>
    <t xml:space="preserve">      城乡社区公共设施</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</si>
  <si>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</si>
  <si>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</si>
  <si>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</si>
  <si>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</si>
  <si>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</si>
  <si>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</si>
  <si>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</si>
  <si>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</si>
  <si>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</si>
  <si>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</si>
  <si>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</si>
  <si>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</si>
  <si>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</si>
  <si>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</si>
  <si>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</si>
  <si>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</si>
  <si>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</si>
  <si>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</si>
  <si>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</si>
  <si>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</si>
  <si>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</si>
  <si>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</si>
  <si>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</si>
  <si>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</si>
  <si>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</si>
  <si>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</si>
  <si>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</si>
  <si>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</si>
  <si>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</si>
  <si>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</si>
  <si>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</si>
  <si>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</si>
  <si>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</si>
  <si>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</si>
  <si>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</si>
  <si>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</si>
  <si>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</si>
  <si>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</si>
  <si>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</si>
  <si>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</si>
  <si>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</si>
  <si>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</si>
  <si>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</si>
  <si>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</si>
  <si>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</si>
  <si>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</si>
  <si>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</si>
  <si>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</si>
  <si>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</si>
  <si>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</si>
  <si>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</si>
  <si>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</si>
  <si>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</si>
  <si>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</si>
  <si>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</si>
  <si>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</si>
  <si>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</si>
  <si>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</si>
  <si>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</si>
  <si>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</si>
  <si>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</si>
  <si>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</si>
  <si>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</si>
  <si>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</si>
  <si>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</si>
  <si>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</si>
  <si>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</si>
  <si>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</si>
  <si>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</si>
  <si>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</si>
  <si>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</si>
  <si>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</si>
  <si>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</si>
  <si>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</si>
  <si>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</si>
  <si>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</si>
  <si>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</si>
  <si>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</si>
  <si>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</si>
  <si>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</si>
  <si>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</si>
  <si>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</si>
  <si>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</si>
  <si>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</si>
  <si>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</si>
  <si>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</si>
  <si>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</si>
  <si>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</si>
  <si>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</si>
  <si>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</si>
  <si>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</si>
  <si>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</si>
  <si>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</si>
  <si>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</si>
  <si>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</si>
  <si>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</si>
  <si>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</si>
  <si>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</si>
  <si>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</si>
  <si>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</si>
  <si>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</si>
  <si>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</si>
  <si>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</si>
  <si>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</si>
  <si>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</si>
  <si>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</si>
  <si>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</si>
  <si>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</si>
  <si>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</si>
  <si>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</si>
  <si>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</si>
  <si>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</si>
  <si>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</si>
  <si>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</si>
  <si>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</si>
  <si>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</si>
  <si>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</si>
  <si>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</si>
  <si>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</si>
  <si>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</si>
  <si>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</si>
  <si>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</si>
  <si>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</si>
  <si>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</si>
  <si>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</si>
  <si>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</si>
  <si>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</si>
  <si>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</si>
  <si>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</si>
  <si>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</si>
  <si>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</si>
  <si>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</si>
  <si>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</si>
  <si>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</si>
  <si>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</si>
  <si>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</si>
  <si>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</si>
  <si>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</si>
  <si>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</si>
  <si>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</si>
  <si>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</si>
  <si>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</si>
  <si>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</si>
  <si>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</si>
  <si>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</si>
  <si>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</si>
  <si>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</si>
  <si>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</si>
  <si>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</si>
  <si>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</si>
  <si>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</si>
  <si>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</si>
  <si>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</si>
  <si>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</si>
  <si>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</si>
  <si>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</si>
  <si>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</si>
  <si>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</si>
  <si>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</si>
  <si>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</si>
  <si>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</si>
  <si>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</si>
  <si>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</si>
  <si>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</si>
  <si>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</si>
  <si>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</si>
  <si>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</si>
  <si>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</si>
  <si>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</si>
  <si>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</si>
  <si>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</si>
  <si>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</si>
  <si>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</si>
  <si>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</si>
  <si>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</si>
  <si>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</si>
  <si>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</si>
  <si>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</si>
  <si>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</si>
  <si>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</si>
  <si>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</si>
  <si>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</si>
  <si>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</si>
  <si>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</si>
  <si>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</si>
  <si>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</si>
  <si>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</si>
  <si>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</si>
  <si>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 xml:space="preserve">    超长期特别国债安排的其他支出</t>
  </si>
  <si>
    <t xml:space="preserve">      其他支出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</si>
  <si>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</si>
  <si>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</si>
  <si>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</si>
  <si>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</si>
  <si>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</si>
  <si>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</si>
  <si>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</si>
  <si>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</si>
  <si>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</si>
  <si>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</si>
  <si>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</si>
  <si>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</si>
  <si>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</si>
  <si>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</si>
  <si>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</si>
  <si>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</si>
  <si>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</si>
  <si>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</si>
  <si>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</si>
  <si>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</si>
  <si>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</si>
  <si>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</si>
  <si>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</si>
  <si>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</si>
  <si>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</si>
  <si>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</si>
  <si>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</si>
  <si>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</si>
  <si>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</si>
  <si>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</si>
  <si>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</si>
  <si>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</si>
  <si>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</si>
  <si>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</si>
  <si>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</si>
  <si>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</si>
  <si>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</si>
  <si>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</si>
  <si>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</si>
  <si>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</si>
  <si>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</si>
  <si>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</si>
  <si>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</si>
  <si>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</si>
  <si>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</si>
  <si>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</si>
  <si>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</si>
  <si>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</si>
  <si>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</si>
  <si>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</si>
  <si>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</si>
  <si>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</si>
  <si>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</si>
  <si>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</si>
  <si>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</si>
  <si>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</si>
  <si>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</si>
  <si>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</si>
  <si>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</si>
  <si>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</si>
  <si>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</si>
  <si>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</si>
  <si>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</si>
  <si>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</si>
  <si>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</si>
  <si>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</si>
  <si>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</si>
  <si>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</si>
  <si>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</si>
  <si>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</si>
  <si>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</si>
  <si>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</si>
  <si>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</si>
  <si>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</si>
  <si>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</si>
  <si>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</si>
  <si>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</si>
  <si>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</si>
  <si>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</si>
  <si>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</si>
  <si>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</si>
  <si>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</si>
  <si>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</si>
  <si>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</si>
  <si>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</si>
  <si>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</si>
  <si>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</si>
  <si>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</si>
  <si>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</si>
  <si>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</si>
  <si>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</si>
  <si>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</si>
  <si>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</si>
  <si>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</si>
  <si>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</si>
  <si>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</si>
  <si>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</si>
  <si>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</si>
  <si>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</si>
  <si>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</si>
  <si>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</si>
  <si>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</si>
  <si>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</si>
  <si>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</si>
  <si>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</si>
  <si>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</si>
  <si>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</si>
  <si>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</si>
  <si>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</si>
  <si>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</si>
  <si>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</si>
  <si>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</si>
  <si>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</si>
  <si>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</si>
  <si>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</si>
  <si>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</si>
  <si>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</si>
  <si>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</si>
  <si>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</si>
  <si>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</si>
  <si>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</si>
  <si>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</si>
  <si>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</si>
  <si>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</si>
  <si>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2025年昆明经济技术开发区本级政府性基金预算收入情况表</t>
  </si>
  <si>
    <t>区本级政府性基金预算收入</t>
  </si>
  <si>
    <t xml:space="preserve">   政府性基金补助收入</t>
  </si>
  <si>
    <t>否</t>
  </si>
  <si>
    <t xml:space="preserve">     政府性基金上解收入</t>
  </si>
  <si>
    <t>2-4 2025年昆明经济技术开发区本级政府性基金预算支出情况表</t>
  </si>
  <si>
    <t>类</t>
  </si>
  <si>
    <t>区本级政府性基金支出</t>
  </si>
  <si>
    <t>2300401</t>
  </si>
  <si>
    <t xml:space="preserve">     政府性基金补助支出</t>
  </si>
  <si>
    <t>203308</t>
  </si>
  <si>
    <t>23011</t>
  </si>
  <si>
    <t xml:space="preserve">   地方政府专项债务转贷支出</t>
  </si>
  <si>
    <t>上年结转对应安排支出</t>
  </si>
  <si>
    <t>2-5  2025年昆明经济技术开发区本级政府性基金支出表（对下转移支付）</t>
  </si>
  <si>
    <t>本年支出小计</t>
  </si>
  <si>
    <t>3-1  2025年昆明经济技术开发区国有资本经营收入预算情况表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</si>
  <si>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</si>
  <si>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</si>
  <si>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</si>
  <si>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</si>
  <si>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</si>
  <si>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</si>
  <si>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</si>
  <si>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</si>
  <si>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</si>
  <si>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</si>
  <si>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</si>
  <si>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</si>
  <si>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</si>
  <si>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</si>
  <si>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</si>
  <si>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</si>
  <si>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</si>
  <si>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</si>
  <si>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</si>
  <si>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</si>
  <si>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</si>
  <si>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</si>
  <si>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</si>
  <si>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</si>
  <si>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</si>
  <si>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</si>
  <si>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</si>
  <si>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</si>
  <si>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</si>
  <si>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</si>
  <si>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</si>
  <si>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</si>
  <si>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</si>
  <si>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</si>
  <si>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</si>
  <si>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</si>
  <si>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</si>
  <si>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</si>
  <si>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2025年昆明经济技术开发区国有资本经营支出预算情况表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</si>
  <si>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</si>
  <si>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</si>
  <si>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</si>
  <si>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</si>
  <si>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</si>
  <si>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</si>
  <si>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</si>
  <si>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</si>
  <si>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</si>
  <si>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</si>
  <si>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</si>
  <si>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</si>
  <si>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</si>
  <si>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</si>
  <si>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</si>
  <si>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</si>
  <si>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</si>
  <si>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</si>
  <si>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</si>
  <si>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</si>
  <si>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</si>
  <si>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</si>
  <si>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</si>
  <si>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2025年昆明经济技术开发区本级国有资本经营收入预算情况表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</si>
  <si>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</si>
  <si>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</si>
  <si>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</si>
  <si>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</si>
  <si>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</si>
  <si>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</si>
  <si>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</si>
  <si>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</si>
  <si>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</si>
  <si>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3-4  2025年昆明经济技术开发区本级国有资本经营支出预算情况表</t>
  </si>
  <si>
    <t>项   目</t>
  </si>
  <si>
    <t xml:space="preserve">    "三供一业"移交补助支出</t>
  </si>
  <si>
    <t xml:space="preserve">   其他金融国有资本经营预算支出</t>
  </si>
  <si>
    <t>3-5  2025年昆明经济技术开发区本级国有资本经营预算转移支付表（分地区）</t>
  </si>
  <si>
    <t>地  区</t>
  </si>
  <si>
    <t>预算数</t>
  </si>
  <si>
    <t>合  计</t>
  </si>
  <si>
    <t>3-6  2025年昆明经济技术开发区本级国有资本经营预算转移支付表（分项目）</t>
  </si>
  <si>
    <t>项目名称</t>
  </si>
  <si>
    <t>4-1  2025年昆明经济技术开发区社会保险基金收入预算情况表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</si>
  <si>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</si>
  <si>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</si>
  <si>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</si>
  <si>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</si>
  <si>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</si>
  <si>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</si>
  <si>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</si>
  <si>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</si>
  <si>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</si>
  <si>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</si>
  <si>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</si>
  <si>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</si>
  <si>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</si>
  <si>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</si>
  <si>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</si>
  <si>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</si>
  <si>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</si>
  <si>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</si>
  <si>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说明：我区社保基金预算是人社部门通过市级编制系统上报市级汇总编制全市社保基金预算。</t>
  </si>
  <si>
    <t>4-2  2025年昆明经济技术开发区社会保险基金支出预算情况表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</si>
  <si>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</si>
  <si>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</si>
  <si>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</si>
  <si>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</si>
  <si>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</si>
  <si>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</si>
  <si>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</si>
  <si>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</si>
  <si>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</si>
  <si>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</si>
  <si>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</si>
  <si>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</si>
  <si>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</si>
  <si>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</si>
  <si>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2025年昆明经济技术开发区社会保险基金收入预算情况表</t>
  </si>
  <si>
    <t>4-4  2025年昆明经济技术开发区本级社会保险基金支出预算情况表</t>
  </si>
  <si>
    <t>没有数据，省级不经办</t>
  </si>
  <si>
    <t>5-1  昆明经济技术开发区2024年地方政府债务限额及余额预算情况表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</si>
  <si>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</si>
  <si>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</si>
  <si>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</si>
  <si>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</si>
  <si>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</si>
  <si>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</si>
  <si>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</si>
  <si>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</si>
  <si>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</si>
  <si>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</si>
  <si>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</si>
  <si>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</si>
  <si>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</si>
  <si>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昆明经济技术开发区</t>
  </si>
  <si>
    <t>注：1.本表反映上一年度本地区、本级及分地区地方政府债务限额及余额预计执行数。</t>
  </si>
  <si>
    <t xml:space="preserve">    2.本表由县级以上地方各级财政部门在本级人民代表大会批准预算后二十日内公开。</t>
  </si>
  <si>
    <t xml:space="preserve">  昆明经济技术开发区2024年地方政府债务限额及余额预算情况表</t>
  </si>
  <si>
    <t>5-2  昆明经济技术开发区2024年地方政府一般债务余额情况表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</si>
  <si>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</si>
  <si>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</si>
  <si>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</si>
  <si>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</si>
  <si>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</si>
  <si>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</si>
  <si>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</si>
  <si>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</si>
  <si>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</si>
  <si>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</si>
  <si>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</si>
  <si>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</si>
  <si>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昆明经济技术开发区本级2024年地方政府一般债务余额情况表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</si>
  <si>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</si>
  <si>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</si>
  <si>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</si>
  <si>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5-4昆明经济技术开发区2024年地方政府专项债务余额情况表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</si>
  <si>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</si>
  <si>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</si>
  <si>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</si>
  <si>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</si>
  <si>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</si>
  <si>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</si>
  <si>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</si>
  <si>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</si>
  <si>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昆明经济技术开发区本级2024年地方政府专项债务余额情况表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</si>
  <si>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</si>
  <si>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</si>
  <si>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</si>
  <si>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昆明经济技术开发区地方政府债券发行及还本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</si>
  <si>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</si>
  <si>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</si>
  <si>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</si>
  <si>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</si>
  <si>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</si>
  <si>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</si>
  <si>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</si>
  <si>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</si>
  <si>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</si>
  <si>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</si>
  <si>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</si>
  <si>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</si>
  <si>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</si>
  <si>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</si>
  <si>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</si>
  <si>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</si>
  <si>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</si>
  <si>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</si>
  <si>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</si>
  <si>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</si>
  <si>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</si>
  <si>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</si>
  <si>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</si>
  <si>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</si>
  <si>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</si>
  <si>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</si>
  <si>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</si>
  <si>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</si>
  <si>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</si>
  <si>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</si>
  <si>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</si>
  <si>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昆明经济技术开发区2025年地方政府债务限额提前下达情况表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</si>
  <si>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</si>
  <si>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</si>
  <si>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</si>
  <si>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</si>
  <si>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</si>
  <si>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</si>
  <si>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昆明经济技术开发区2025年年初新增地方政府债券资金安排表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</si>
  <si>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</si>
  <si>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</si>
  <si>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</si>
  <si>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</si>
  <si>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</si>
  <si>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</si>
  <si>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
我区2024年无当年提前下达的新增地方政府债券资金。</t>
  </si>
  <si>
    <t>6-1   2025年昆明经济技术开发区重大政策和重点项目绩效目标表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</si>
  <si>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</si>
  <si>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</si>
  <si>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</si>
  <si>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</si>
  <si>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</si>
  <si>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</si>
  <si>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</si>
  <si>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</si>
  <si>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</si>
  <si>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</si>
  <si>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昆明经济技术开发区规划建设局</t>
  </si>
  <si>
    <t>经开98号道路建设工程经费</t>
  </si>
  <si>
    <t xml:space="preserve">  完成昆明经开区98号路建设，道路全长1009.678米，红线宽30米，设计时速30km/h，为城市次干道，主要建设内容包括道路工程、交通工程、排水工程、再生水工程、照明工程、绿化工程等,投资估算13384.93万元。本项目的建设可加快清水东北部区域市政路网的成型，减轻周边主干路的交通压力，降低运输成本，有力的推进优势产业的发展，为拓展新的开发局面创造良好条件。
    目前本项目已按照招投标相关规定完成相关项目的招投标工作，主要参建单位已确定，施工单位已进场开展施工准备工作。计划竣工时间2025年5月31日前。
</t>
  </si>
  <si>
    <t>产出指标</t>
  </si>
  <si>
    <t>数量指标</t>
  </si>
  <si>
    <t>98号路全长</t>
  </si>
  <si>
    <t>=</t>
  </si>
  <si>
    <t>米</t>
  </si>
  <si>
    <t>定量指标</t>
  </si>
  <si>
    <t>98号路全长1009.678米</t>
  </si>
  <si>
    <t>98号路红线宽</t>
  </si>
  <si>
    <t>98号路红线宽30米</t>
  </si>
  <si>
    <t>质量指标</t>
  </si>
  <si>
    <t>道路建设标准</t>
  </si>
  <si>
    <t>城市次干路、城市支路</t>
  </si>
  <si>
    <t>是/否</t>
  </si>
  <si>
    <t>定性指标</t>
  </si>
  <si>
    <r>
      <rPr>
        <sz val="12"/>
        <color indexed="8"/>
        <rFont val="宋体"/>
        <charset val="134"/>
      </rPr>
      <t>按</t>
    </r>
    <r>
      <rPr>
        <sz val="12"/>
        <color indexed="8"/>
        <rFont val="Times New Roman"/>
        <charset val="134"/>
      </rPr>
      <t>98</t>
    </r>
    <r>
      <rPr>
        <sz val="12"/>
        <color indexed="8"/>
        <rFont val="宋体"/>
        <charset val="134"/>
      </rPr>
      <t>号路按照城市次干路标准建设</t>
    </r>
  </si>
  <si>
    <t>阶段性验收合格率</t>
  </si>
  <si>
    <t>按行业标准、相关技术规范</t>
  </si>
  <si>
    <t>按照行业标准、相关技术规范进行验收</t>
  </si>
  <si>
    <t>成本指标</t>
  </si>
  <si>
    <t>本年预算总额</t>
  </si>
  <si>
    <t>&lt;=</t>
  </si>
  <si>
    <t>万元</t>
  </si>
  <si>
    <r>
      <rPr>
        <sz val="12"/>
        <color rgb="FF000000"/>
        <rFont val="宋体"/>
        <charset val="134"/>
      </rPr>
      <t>本年预算总额</t>
    </r>
    <r>
      <rPr>
        <sz val="12"/>
        <color rgb="FF000000"/>
        <rFont val="Times New Roman"/>
        <charset val="134"/>
      </rPr>
      <t>4378</t>
    </r>
    <r>
      <rPr>
        <sz val="12"/>
        <color rgb="FF000000"/>
        <rFont val="宋体"/>
        <charset val="134"/>
      </rPr>
      <t>万元，主要为支付征地拆迁和工程建设费用。</t>
    </r>
  </si>
  <si>
    <t>预算完成率</t>
  </si>
  <si>
    <t>%</t>
  </si>
  <si>
    <r>
      <rPr>
        <sz val="12"/>
        <color rgb="FF000000"/>
        <rFont val="宋体"/>
        <charset val="134"/>
      </rPr>
      <t>预算完成率</t>
    </r>
    <r>
      <rPr>
        <sz val="12"/>
        <color rgb="FF000000"/>
        <rFont val="Times New Roman"/>
        <charset val="134"/>
      </rPr>
      <t>=</t>
    </r>
    <r>
      <rPr>
        <sz val="12"/>
        <color rgb="FF000000"/>
        <rFont val="宋体"/>
        <charset val="134"/>
      </rPr>
      <t>实际支出金额</t>
    </r>
    <r>
      <rPr>
        <sz val="12"/>
        <color rgb="FF000000"/>
        <rFont val="Times New Roman"/>
        <charset val="134"/>
      </rPr>
      <t>/</t>
    </r>
    <r>
      <rPr>
        <sz val="12"/>
        <color rgb="FF000000"/>
        <rFont val="宋体"/>
        <charset val="134"/>
      </rPr>
      <t>预算安排金额</t>
    </r>
    <r>
      <rPr>
        <sz val="12"/>
        <color rgb="FF000000"/>
        <rFont val="Times New Roman"/>
        <charset val="134"/>
      </rPr>
      <t>*100%</t>
    </r>
    <r>
      <rPr>
        <sz val="12"/>
        <color rgb="FF000000"/>
        <rFont val="宋体"/>
        <charset val="134"/>
      </rPr>
      <t>。</t>
    </r>
  </si>
  <si>
    <t>时效指标</t>
  </si>
  <si>
    <t>支付完成率</t>
  </si>
  <si>
    <r>
      <rPr>
        <sz val="12"/>
        <color indexed="8"/>
        <rFont val="宋体"/>
        <charset val="134"/>
      </rPr>
      <t>支付完成率达到</t>
    </r>
    <r>
      <rPr>
        <sz val="12"/>
        <color indexed="8"/>
        <rFont val="Times New Roman"/>
        <charset val="134"/>
      </rPr>
      <t>100%</t>
    </r>
    <r>
      <rPr>
        <sz val="12"/>
        <color indexed="8"/>
        <rFont val="宋体"/>
        <charset val="134"/>
      </rPr>
      <t>。</t>
    </r>
  </si>
  <si>
    <t>效益指标</t>
  </si>
  <si>
    <t>经济效益</t>
  </si>
  <si>
    <t>改善片区交通，促进经开区的对外交流，改善投资环境</t>
  </si>
  <si>
    <t>有效改善</t>
  </si>
  <si>
    <t>社会效益</t>
  </si>
  <si>
    <t>加快清水东北部区域市政路网的成型，减轻周边主干路的交通压力</t>
  </si>
  <si>
    <t>有效减轻</t>
  </si>
  <si>
    <t>生态效益</t>
  </si>
  <si>
    <t>改善片区的面貌，为片区营造一个良好的生态环境</t>
  </si>
  <si>
    <t>可持续性影响</t>
  </si>
  <si>
    <t>降低运输成本，有力的推进优势产业的发展，为拓展新的开发局面创造良好条件</t>
  </si>
  <si>
    <t>持续创造</t>
  </si>
  <si>
    <t>满意度指标</t>
  </si>
  <si>
    <t>服务对象满意度</t>
  </si>
  <si>
    <t>　群众满意度</t>
  </si>
  <si>
    <t>&gt;=</t>
  </si>
  <si>
    <t>&gt;80</t>
  </si>
  <si>
    <r>
      <rPr>
        <sz val="12"/>
        <color rgb="FF000000"/>
        <rFont val="宋体"/>
        <charset val="134"/>
      </rPr>
      <t>通过发放问卷调查或采取现场访谈的方式进行评分，该项最终满意度在</t>
    </r>
    <r>
      <rPr>
        <sz val="12"/>
        <color rgb="FF000000"/>
        <rFont val="Times New Roman"/>
        <charset val="134"/>
      </rPr>
      <t>80%</t>
    </r>
    <r>
      <rPr>
        <sz val="12"/>
        <color rgb="FF000000"/>
        <rFont val="宋体"/>
        <charset val="134"/>
      </rPr>
      <t>以上</t>
    </r>
  </si>
  <si>
    <t>昆明经济技术开发区268号路、194号路（水海子村段）工程建设经费</t>
  </si>
  <si>
    <t xml:space="preserve">开展中国（云南）自由贸易试验区昆明片区经开区域2025年268号路（水海子村段） 、194号路（水海子村段）建设项目按资金支付计划及时开展项目施工。
</t>
  </si>
  <si>
    <t>1、268号路全长及红线宽度；</t>
  </si>
  <si>
    <t>1、434.73米、30米；</t>
  </si>
  <si>
    <t>268号路全长434.73m，红线宽30m。</t>
  </si>
  <si>
    <t>2、194号路全长及红线宽度</t>
  </si>
  <si>
    <r>
      <rPr>
        <sz val="12"/>
        <color rgb="FF000000"/>
        <rFont val="Times New Roman"/>
        <charset val="134"/>
      </rPr>
      <t>2</t>
    </r>
    <r>
      <rPr>
        <sz val="12"/>
        <color rgb="FF000000"/>
        <rFont val="宋体"/>
        <charset val="134"/>
      </rPr>
      <t>、</t>
    </r>
    <r>
      <rPr>
        <sz val="12"/>
        <color rgb="FF000000"/>
        <rFont val="Times New Roman"/>
        <charset val="134"/>
      </rPr>
      <t>192.31</t>
    </r>
    <r>
      <rPr>
        <sz val="12"/>
        <color rgb="FF000000"/>
        <rFont val="宋体"/>
        <charset val="134"/>
      </rPr>
      <t>米、</t>
    </r>
    <r>
      <rPr>
        <sz val="12"/>
        <color rgb="FF000000"/>
        <rFont val="Times New Roman"/>
        <charset val="134"/>
      </rPr>
      <t>20</t>
    </r>
    <r>
      <rPr>
        <sz val="12"/>
        <color rgb="FF000000"/>
        <rFont val="宋体"/>
        <charset val="134"/>
      </rPr>
      <t>米</t>
    </r>
  </si>
  <si>
    <t>194号路全长192.31m，红线宽20m</t>
  </si>
  <si>
    <t>1、道路建设标准</t>
  </si>
  <si>
    <t>268号路按照城市次干路标准建设，194号路按照城市支路标准建设</t>
  </si>
  <si>
    <t>2、阶段性验收合格率</t>
  </si>
  <si>
    <t>按照行业标准、相关技术规范进行验收 </t>
  </si>
  <si>
    <t>1、本年预算总额</t>
  </si>
  <si>
    <t>本年预算总额5560.26万元，主要为支付设计费、建安工程费。</t>
  </si>
  <si>
    <t>2、预算完成率</t>
  </si>
  <si>
    <t>预算完成率=实际支出金额/预算安排金额*100%。</t>
  </si>
  <si>
    <t>1、支付完成率</t>
  </si>
  <si>
    <t>支付完成率达到100%。</t>
  </si>
  <si>
    <t>1、提高道路的安全通行能力，从而协助提高的周边地区的经济效益</t>
  </si>
  <si>
    <t>有效提高</t>
  </si>
  <si>
    <t>提高道路的安全通行能力，从而协助提高的周边地区的经济效益。</t>
  </si>
  <si>
    <t>1、提升道路景观效果改善沿线的居住环境和投资环境</t>
  </si>
  <si>
    <t>有效提升</t>
  </si>
  <si>
    <t>提升道路景观效果改善沿线的居住环境和投资环境</t>
  </si>
  <si>
    <t>1、道路景观绿化结合交通型次干路，突出景观</t>
  </si>
  <si>
    <t>有效结合</t>
  </si>
  <si>
    <t>道路景观绿化结合交通型次干路，突出景观。</t>
  </si>
  <si>
    <t>1、持续营造和谐的社会氛围，完善交通格局，减轻交通压力</t>
  </si>
  <si>
    <t>持续营造</t>
  </si>
  <si>
    <t>持续营造和谐的社会氛围，完善交通格局，减轻交通压力　</t>
  </si>
  <si>
    <r>
      <rPr>
        <sz val="12"/>
        <color rgb="FF000000"/>
        <rFont val="宋体"/>
        <charset val="134"/>
      </rPr>
      <t>　</t>
    </r>
    <r>
      <rPr>
        <sz val="12"/>
        <color rgb="FF333333"/>
        <rFont val="宋体"/>
        <charset val="134"/>
      </rPr>
      <t>群众满意度</t>
    </r>
  </si>
  <si>
    <t>通过发放问卷调查或采取现场访谈的方式进行评分，该项最终满意度在80%以上</t>
  </si>
  <si>
    <t>昆明经济技术开发区管理委员会综合管理部</t>
  </si>
  <si>
    <t>法律专项经费</t>
  </si>
  <si>
    <t>为党工委、管委会及各部门和单位决策提供了科学依据，有效降低行政法律风险和社会风险； 把公共法律服务平台建设成化解矛盾、宣传法治、服务群众的法律服务综合平台，建设完成符 合经开区需求的公共法律服务中心并积极发挥作用；按照法院应诉通知书要求参加法院审理， 维护管委会合法权益，提升应诉能力和胜诉率；按照行政复议法要求履行管委会行政复议受理、 审理等职能，促进行政执法水平提升；根据国家法律宣传教育工作部署及省、市年度普法规划 和工作要点，广泛深入开展普法宣传，增强法治观念、提高法律意识、促进法治实践，提高社 会治理法治化水平。</t>
  </si>
  <si>
    <r>
      <rPr>
        <sz val="12"/>
        <color indexed="8"/>
        <rFont val="Arial"/>
        <charset val="134"/>
      </rPr>
      <t>1</t>
    </r>
    <r>
      <rPr>
        <sz val="12"/>
        <color indexed="8"/>
        <rFont val="宋体"/>
        <charset val="134"/>
      </rPr>
      <t>、聘用第三方单位家数</t>
    </r>
  </si>
  <si>
    <r>
      <rPr>
        <sz val="12"/>
        <color rgb="FF000000"/>
        <rFont val="宋体"/>
        <charset val="134"/>
      </rPr>
      <t>≧</t>
    </r>
    <r>
      <rPr>
        <sz val="12"/>
        <color rgb="FF000000"/>
        <rFont val="Times New Roman"/>
        <charset val="134"/>
      </rPr>
      <t xml:space="preserve">5 </t>
    </r>
  </si>
  <si>
    <t>家</t>
  </si>
  <si>
    <t>该指标权重10分，聘用第三方单位家数至少5家得满分，每少1家扣2分，扣完为止。</t>
  </si>
  <si>
    <t>2、行政复议案件数</t>
  </si>
  <si>
    <r>
      <rPr>
        <sz val="12"/>
        <color rgb="FF000000"/>
        <rFont val="宋体"/>
        <charset val="134"/>
      </rPr>
      <t>≧</t>
    </r>
    <r>
      <rPr>
        <sz val="12"/>
        <color rgb="FF000000"/>
        <rFont val="Times New Roman"/>
        <charset val="134"/>
      </rPr>
      <t xml:space="preserve">90 </t>
    </r>
  </si>
  <si>
    <t>件</t>
  </si>
  <si>
    <t>该指标权重10分，完成案件数≥10件得满分，每少1件扣1分，扣完为止。</t>
  </si>
  <si>
    <t>3、开展普法宣传</t>
  </si>
  <si>
    <r>
      <rPr>
        <sz val="12"/>
        <color rgb="FF000000"/>
        <rFont val="宋体"/>
        <charset val="134"/>
      </rPr>
      <t>≧</t>
    </r>
    <r>
      <rPr>
        <sz val="12"/>
        <color rgb="FF000000"/>
        <rFont val="Times New Roman"/>
        <charset val="134"/>
      </rPr>
      <t xml:space="preserve">3 </t>
    </r>
  </si>
  <si>
    <t>次</t>
  </si>
  <si>
    <t>该指标权重10分，开展普法宣传至少1次的满分，否则不得分</t>
  </si>
  <si>
    <t>4、律服务综合平台法律咨询 法律援助</t>
  </si>
  <si>
    <r>
      <rPr>
        <sz val="12"/>
        <color rgb="FF000000"/>
        <rFont val="宋体"/>
        <charset val="134"/>
      </rPr>
      <t>≧</t>
    </r>
    <r>
      <rPr>
        <sz val="12"/>
        <color rgb="FF000000"/>
        <rFont val="Times New Roman"/>
        <charset val="134"/>
      </rPr>
      <t xml:space="preserve">800 </t>
    </r>
  </si>
  <si>
    <t>该指标权重5分，开展法律援助800次以上得满分，没少一次扣0.5分，扣完为止</t>
  </si>
  <si>
    <t>5、课题研究</t>
  </si>
  <si>
    <t>该指标权重5分，开展1个课题研究得2.5分，未开展不得分</t>
  </si>
  <si>
    <t>1、计划目标完成率</t>
  </si>
  <si>
    <t>该指标权重5分，①计划目标完成率100％，得满分；②计划目标完成率介于60％(含)至100％（不含）之间，计划目标完成率×指标分值;③计划目标完成率&lt;60％，不得分</t>
  </si>
  <si>
    <t>2、考核达标</t>
  </si>
  <si>
    <t>达标</t>
  </si>
  <si>
    <t>该指标权重5分，考核达标得满分，否则酌情扣分</t>
  </si>
  <si>
    <t>1、成本控制</t>
  </si>
  <si>
    <r>
      <rPr>
        <sz val="12"/>
        <color rgb="FF000000"/>
        <rFont val="宋体"/>
        <charset val="134"/>
      </rPr>
      <t>≦</t>
    </r>
    <r>
      <rPr>
        <sz val="12"/>
        <color rgb="FF000000"/>
        <rFont val="Times New Roman"/>
        <charset val="134"/>
      </rPr>
      <t xml:space="preserve"> 337.5 </t>
    </r>
  </si>
  <si>
    <t>万 元</t>
  </si>
  <si>
    <t>该指标权重5分，成本控制小于等于 337.5 万元得满分，否则酌情扣分</t>
  </si>
  <si>
    <t>1、按规定时效执行</t>
  </si>
  <si>
    <r>
      <rPr>
        <sz val="12"/>
        <color rgb="FF000000"/>
        <rFont val="宋体"/>
        <charset val="134"/>
      </rPr>
      <t>规定时效内</t>
    </r>
    <r>
      <rPr>
        <sz val="12"/>
        <color rgb="FF000000"/>
        <rFont val="Times New Roman"/>
        <charset val="134"/>
      </rPr>
      <t xml:space="preserve"> </t>
    </r>
    <r>
      <rPr>
        <sz val="12"/>
        <color rgb="FF000000"/>
        <rFont val="宋体"/>
        <charset val="134"/>
      </rPr>
      <t>完成</t>
    </r>
  </si>
  <si>
    <t>该指标权重5分，按时完成本年度工作得满分，否则酌情扣分</t>
  </si>
  <si>
    <t>1、促进公正文明行政执法， 降低行政复议、诉讼败诉引 起的经济损失</t>
  </si>
  <si>
    <t>降低</t>
  </si>
  <si>
    <t>该指标权重6分，达到要求得满分，未完成根据实际情况酌情扣分</t>
  </si>
  <si>
    <t>1、确保化解行政争议主渠道 作用落到实处，切实提升人民群众获得感、幸福感</t>
  </si>
  <si>
    <t>提升</t>
  </si>
  <si>
    <t>2、提升法律服务可及性、便捷性、促进法治社会建设</t>
  </si>
  <si>
    <t>促进</t>
  </si>
  <si>
    <t>1、增强政府公信力和执法能 力，营造良好法治氛围</t>
  </si>
  <si>
    <t>增强</t>
  </si>
  <si>
    <t xml:space="preserve">该指标权重6分，达到要求得满分，未完成根据实际情况酌情扣分
</t>
  </si>
  <si>
    <t>2、提高质量法治建设提供理论支撑、决策参考和智力支持</t>
  </si>
  <si>
    <t>提高</t>
  </si>
  <si>
    <t xml:space="preserve">该指标权重6分，达到要求得满分，未完成根据实际情况酌情扣分
</t>
  </si>
  <si>
    <t>受益对象满意度</t>
  </si>
  <si>
    <t>≧90</t>
  </si>
  <si>
    <t>该指标权重10分，满意度80%以上得满分，60%以下不得分，60%-80%之间按满意度*指标分值计算</t>
  </si>
  <si>
    <t>昆明经济技术开发区招商合作局</t>
  </si>
  <si>
    <t>招商引资服务经费</t>
  </si>
  <si>
    <t xml:space="preserve">项目绩效目标为全力完成昆明市招商引资工作委员会下达的外资任务和2024年“当好排头兵”实施方案的通知下达的考核指标，根据项目现实需求及部门长期规划和年度工作目标，将项目绩效目标具体细化、量化，并且要有可衡量的评价标准，通过各项指标来衡量和评估项目或政策的成果和影响，主要分为产出指标、效益指标、满意度指标三类，其中产出指标细分为数量指标、质量指标、时效指标。
</t>
  </si>
  <si>
    <t>引进省外产业到位资金</t>
  </si>
  <si>
    <t>按时按质完成省、市下达我区 招商引资任务各项相关指标。</t>
  </si>
  <si>
    <t>未完成不得分，完成10%得2分；完成20%得4分；完成30%得
6分；完成40%得8分，完成50%得10分，完成60%得12分；完成 70%得14，完成80%得16分，完成90%得18，完成100%得20分， 最终以完成率评分</t>
  </si>
  <si>
    <t>实际利用外资金额</t>
  </si>
  <si>
    <t>净增外资市场主体目标完成数量</t>
  </si>
  <si>
    <t>未完成不得分，完成10%得0.4分；完成20%得0.8分；完成30%
得1.2分；完成40%得1.6分，完成50%得2分，完成60%得 2.4分；完成70%得2.8分，完成80%得3.2分，完成90%得 3 6分  完成100%得4分  最终以完成率评分</t>
  </si>
  <si>
    <t>新签约项目数量</t>
  </si>
  <si>
    <r>
      <rPr>
        <sz val="12"/>
        <color rgb="FF000000"/>
        <rFont val="宋体"/>
        <charset val="134"/>
      </rPr>
      <t>引进超</t>
    </r>
    <r>
      <rPr>
        <sz val="12"/>
        <color rgb="FF000000"/>
        <rFont val="Arial"/>
        <charset val="134"/>
      </rPr>
      <t>10</t>
    </r>
    <r>
      <rPr>
        <sz val="12"/>
        <color rgb="FF000000"/>
        <rFont val="宋体"/>
        <charset val="134"/>
      </rPr>
      <t>亿元产业项目数量</t>
    </r>
  </si>
  <si>
    <t>未完成不得分，完成10%得0.3分；完成20%得0.6分；完成30%  得0.9分；完成40%得1.2分，完成50%得1.5分，完成60%得1.8  分；完成70%得2.1分，完成80%得2.4分，完成90%得2.7分，完 成100%得3分  最终以完成率评分</t>
  </si>
  <si>
    <t>新引进世界（中国、民营）500强数 量</t>
  </si>
  <si>
    <t>①纳入用地类项目库项目数量</t>
  </si>
  <si>
    <t>按照省、市、区相关要求，建 立项目库，其中纳入用地类项 目库项目不少于50个，在符合 项目落地的综合条件下，确保</t>
  </si>
  <si>
    <t>未完成不得分，完成10%得0.3分；完成20%得0.6分；完成30%  得0.9分；完成40%得1.2分，完成50%得1.5分，完成60%得1.8  分；完成70%得2.1分，完成80%得2.4分，完成90%得2.7分，完 成100%得3分，最终以完成率评分。</t>
  </si>
  <si>
    <t>②项目落地数量</t>
  </si>
  <si>
    <t>上年度-新引进重大产业项目-资金 到位率</t>
  </si>
  <si>
    <t>未完成不得分，完成10%得0.5分；完成20%得1分；完成30%得  1.5分；完成40%得2分，完成50%得2.5分，完成60%得3分；完  成70%得3.5分，完成80%得4分，完成90%得4.5分，完成100%得 5分  最终以完成率评分</t>
  </si>
  <si>
    <t>按时按质完成省、市下达招商引资 任务，新增完成率</t>
  </si>
  <si>
    <t>按时按质完成省、市下达招商 引资任务，新增不低于40%。</t>
  </si>
  <si>
    <t>当季度任务完成率</t>
  </si>
  <si>
    <t>完成10%得0.3分；完成20%得0.6分；完成30%得0.9分；完成  40%得1.2分，完成50%得1.5分，完成60%得1.8分；完成70%得 2.1分，完成80%得2.4分，完成90%得2.7分，完成100%得3分， 最终以完成率评分。；1-3季度（塌进度扣减二级指标1%，超 时序进度得二级指标1%）
4季度（塌进度扣减二级指标2%，超时序进度得二级指标2%） ×60%</t>
  </si>
  <si>
    <t>社会效益指标</t>
  </si>
  <si>
    <r>
      <rPr>
        <sz val="12"/>
        <color rgb="FF000000"/>
        <rFont val="宋体"/>
        <charset val="134"/>
      </rPr>
      <t>探索招商引资新亮点，提出建设性</t>
    </r>
    <r>
      <rPr>
        <sz val="12"/>
        <color rgb="FF000000"/>
        <rFont val="Arial"/>
        <charset val="134"/>
      </rPr>
      <t xml:space="preserve"> </t>
    </r>
    <r>
      <rPr>
        <sz val="12"/>
        <color rgb="FF000000"/>
        <rFont val="宋体"/>
        <charset val="134"/>
      </rPr>
      <t>、可行性、有效性的创新建议，优</t>
    </r>
    <r>
      <rPr>
        <sz val="12"/>
        <color rgb="FF000000"/>
        <rFont val="Arial"/>
        <charset val="134"/>
      </rPr>
      <t xml:space="preserve"> </t>
    </r>
    <r>
      <rPr>
        <sz val="12"/>
        <color rgb="FF000000"/>
        <rFont val="宋体"/>
        <charset val="134"/>
      </rPr>
      <t>化辖区营商环境</t>
    </r>
  </si>
  <si>
    <t>根据区实际情况，结合管委会 相关部门政策调整方向要求， 提交有可行性的招商引资政策 研究、修订建议或产业培育、 扶持、发展研究及建设性意见</t>
  </si>
  <si>
    <t>按时、按质针对国家和省、市、辖区的投资政策、法规提出有 建设性、可行性、有效性的招商引资创新建议或政策修订建议 。每完成一项得2分。</t>
  </si>
  <si>
    <t>服务对象 满意度</t>
  </si>
  <si>
    <t>党工委、管委会交办的工作</t>
  </si>
  <si>
    <t>对照2024年招商引资工作计划 及党工委、管委会交办的工作 完成情况的满意度</t>
  </si>
  <si>
    <t>按满意度予以评分，好为10分，较好8分，合格6分，不合格不 得分。</t>
  </si>
  <si>
    <t>昆明市官渡区人民政府阿拉街道办事处</t>
  </si>
  <si>
    <t>城管保安服务经费</t>
  </si>
  <si>
    <t>根据经开区城市管理局审议反馈意见，2024 年 8 月 19 日阿拉街道第 25 期党工委会议，审议了《关 于采购城管保安服务的请示》，会议同意行政办公会意见，开展城管保安服务的采购工作。按照阿拉街 道 2024 年 8 月 19 日第 25 期行政办公会同意通过公开招投标形式采购城管保安服务 70 人协助开展城市 管理工作，确保辖区城市管理各项工作正常开展，不断加强和巩固辖区城市管理工作，进一步提升管理 水平，提高辖区城市环境，促进经济发展。</t>
  </si>
  <si>
    <t>1.协助管理城 市管理工作社 区数量</t>
  </si>
  <si>
    <t>个</t>
  </si>
  <si>
    <t>所辖 15 个社区</t>
  </si>
  <si>
    <t>2、服务人员人 数</t>
  </si>
  <si>
    <t>人</t>
  </si>
  <si>
    <t>服务人员人数至少 70 人</t>
  </si>
  <si>
    <t>1.服务质量合 格率</t>
  </si>
  <si>
    <t>≥95</t>
  </si>
  <si>
    <t>服务质量合格率= 符合要求数量/总 要求数*100%。</t>
  </si>
  <si>
    <t>2、工作完成率</t>
  </si>
  <si>
    <t>工作完成率=实际 完成工作数量/应 完 成 工 作 数 量 *100%。</t>
  </si>
  <si>
    <t>本年预算总额403.20 万元</t>
  </si>
  <si>
    <t>服务时间</t>
  </si>
  <si>
    <t xml:space="preserve">≥8 </t>
  </si>
  <si>
    <t>小时</t>
  </si>
  <si>
    <t>反映该项目服务时 限</t>
  </si>
  <si>
    <t>1、明显提升城 管执法力度。</t>
  </si>
  <si>
    <t>≥90</t>
  </si>
  <si>
    <t>巡查提升率=（进驻 后巡查次数-进驻 前巡查次数）/进驻 前巡查次数*100%</t>
  </si>
  <si>
    <t>2、协助处理数 字案件结案率</t>
  </si>
  <si>
    <t>数字案件处置率= （年度发生数字案 件总数-年度处理 完成数字案件总 数）/年度发生数字 案件总数*100%</t>
  </si>
  <si>
    <t>3、协助占道经 营、户外广告 整治率</t>
  </si>
  <si>
    <t>占道经营整治率=  （年度发生占道经 营应整治总数-年  度发生占道经营已 完成整治总数）/年 度发生占道经营应 整治总数*100%</t>
  </si>
  <si>
    <t>受益群众满意 度</t>
  </si>
  <si>
    <t>&gt;90</t>
  </si>
  <si>
    <t>通过发放问卷调查或采取现场访谈的方式进行评分，满意度在 90%以上</t>
  </si>
  <si>
    <t>昆明经济技术开发区城市管理局</t>
  </si>
  <si>
    <t>昆明经开区城市环境综合整治专项经费</t>
  </si>
  <si>
    <t xml:space="preserve">    此次市容环境整治行动重点围绕王家营片区（中铁联集昆明中心站周边）及呈荣大道、联运大道、 鸿运大道、纳源路、彩龙街，黄土坡片区（沪滇临港昆明科技城周边）及石牛路、望哨路、春霖路，信 息产业基地片区及石龙路（撒梅大道至碧潭街）、春漫大道（南绕城高速至碧潭街）、林溪路、拓翔路， 出口加工区（自贸大厅周边）及顺通大道、玉缘路、鼎南路、经景路组织实施 7 项整治行动，61 项（第 一阶段 40 项、第二阶段 21 项）整治内容。</t>
  </si>
  <si>
    <t>组织实施内容</t>
  </si>
  <si>
    <t>项</t>
  </si>
  <si>
    <r>
      <rPr>
        <sz val="12"/>
        <color rgb="FF000000"/>
        <rFont val="宋体"/>
        <charset val="134"/>
      </rPr>
      <t>该项目包括</t>
    </r>
    <r>
      <rPr>
        <sz val="12"/>
        <color rgb="FF000000"/>
        <rFont val="Times New Roman"/>
        <charset val="134"/>
      </rPr>
      <t>7</t>
    </r>
    <r>
      <rPr>
        <sz val="12"/>
        <color rgb="FF000000"/>
        <rFont val="宋体"/>
        <charset val="134"/>
      </rPr>
      <t>项整治行动，</t>
    </r>
    <r>
      <rPr>
        <sz val="12"/>
        <color rgb="FF000000"/>
        <rFont val="Times New Roman"/>
        <charset val="134"/>
      </rPr>
      <t>61</t>
    </r>
    <r>
      <rPr>
        <sz val="12"/>
        <color rgb="FF000000"/>
        <rFont val="宋体"/>
        <charset val="134"/>
      </rPr>
      <t>项整治内容。</t>
    </r>
  </si>
  <si>
    <t>涉及路段</t>
  </si>
  <si>
    <t>条</t>
  </si>
  <si>
    <t>该项目涉及10条路段，及路 侧 15-50 米宽的范围</t>
  </si>
  <si>
    <t>绿化建设面积</t>
  </si>
  <si>
    <t>公顷</t>
  </si>
  <si>
    <r>
      <rPr>
        <sz val="12"/>
        <color rgb="FF000000"/>
        <rFont val="宋体"/>
        <charset val="134"/>
      </rPr>
      <t>绿化建设面积</t>
    </r>
    <r>
      <rPr>
        <sz val="12"/>
        <color rgb="FF000000"/>
        <rFont val="Times New Roman"/>
        <charset val="134"/>
      </rPr>
      <t>32.8</t>
    </r>
    <r>
      <rPr>
        <sz val="12"/>
        <color rgb="FF000000"/>
        <rFont val="宋体"/>
        <charset val="134"/>
      </rPr>
      <t>公顷</t>
    </r>
  </si>
  <si>
    <t>服务成果验收通过率</t>
  </si>
  <si>
    <t>可研、设计、造价等服务成果验收通过</t>
  </si>
  <si>
    <t>项目验收合格率</t>
  </si>
  <si>
    <t>该项目整体验收合格</t>
  </si>
  <si>
    <t>分项工程（路段）验收合格率</t>
  </si>
  <si>
    <t>该项目分项工程（路段）验收合格率</t>
  </si>
  <si>
    <t>本年预算总额5,786.86万元</t>
  </si>
  <si>
    <t>建安工程费</t>
  </si>
  <si>
    <r>
      <rPr>
        <sz val="12"/>
        <color rgb="FF000000"/>
        <rFont val="宋体"/>
        <charset val="134"/>
      </rPr>
      <t>本项目建安工程费</t>
    </r>
    <r>
      <rPr>
        <sz val="12"/>
        <color rgb="FF000000"/>
        <rFont val="Times New Roman"/>
        <charset val="134"/>
      </rPr>
      <t>5230.77</t>
    </r>
    <r>
      <rPr>
        <sz val="12"/>
        <color rgb="FF000000"/>
        <rFont val="宋体"/>
        <charset val="134"/>
      </rPr>
      <t>万元</t>
    </r>
  </si>
  <si>
    <t>其他费用</t>
  </si>
  <si>
    <r>
      <rPr>
        <sz val="12"/>
        <color rgb="FF000000"/>
        <rFont val="宋体"/>
        <charset val="134"/>
      </rPr>
      <t>本项目其他费用</t>
    </r>
    <r>
      <rPr>
        <sz val="12"/>
        <color rgb="FF000000"/>
        <rFont val="Times New Roman"/>
        <charset val="134"/>
      </rPr>
      <t>556.09</t>
    </r>
    <r>
      <rPr>
        <sz val="12"/>
        <color rgb="FF000000"/>
        <rFont val="宋体"/>
        <charset val="134"/>
      </rPr>
      <t>万元</t>
    </r>
  </si>
  <si>
    <r>
      <rPr>
        <sz val="12"/>
        <color rgb="FF000000"/>
        <rFont val="Times New Roman"/>
        <charset val="134"/>
      </rPr>
      <t>2025</t>
    </r>
    <r>
      <rPr>
        <sz val="12"/>
        <color rgb="FF000000"/>
        <rFont val="宋体"/>
        <charset val="134"/>
      </rPr>
      <t>年</t>
    </r>
    <r>
      <rPr>
        <sz val="12"/>
        <color rgb="FF000000"/>
        <rFont val="Times New Roman"/>
        <charset val="134"/>
      </rPr>
      <t>12</t>
    </r>
    <r>
      <rPr>
        <sz val="12"/>
        <color rgb="FF000000"/>
        <rFont val="宋体"/>
        <charset val="134"/>
      </rPr>
      <t>月前完成款项拨付工作</t>
    </r>
  </si>
  <si>
    <r>
      <rPr>
        <sz val="12"/>
        <color rgb="FF000000"/>
        <rFont val="Times New Roman"/>
        <charset val="134"/>
      </rPr>
      <t>2025</t>
    </r>
    <r>
      <rPr>
        <sz val="12"/>
        <color rgb="FF000000"/>
        <rFont val="宋体"/>
        <charset val="134"/>
      </rPr>
      <t>年</t>
    </r>
    <r>
      <rPr>
        <sz val="12"/>
        <color rgb="FF000000"/>
        <rFont val="Times New Roman"/>
        <charset val="134"/>
      </rPr>
      <t>12</t>
    </r>
    <r>
      <rPr>
        <sz val="12"/>
        <color rgb="FF000000"/>
        <rFont val="宋体"/>
        <charset val="134"/>
      </rPr>
      <t>月前</t>
    </r>
  </si>
  <si>
    <t>年</t>
  </si>
  <si>
    <t>有效的消除道路安全隐患，提升道路通行率</t>
  </si>
  <si>
    <t>提升道路通行率</t>
  </si>
  <si>
    <t>显著改善项目区生态环境，提高其生态价值，有利于人类自身的可持续发展</t>
  </si>
  <si>
    <t>显著改善</t>
  </si>
  <si>
    <t>有效避免使用过度而出现的事故，减少不必要的人员伤口及经济损失，提高了周边群众的幸福感</t>
  </si>
  <si>
    <t>有效避免</t>
  </si>
  <si>
    <t>服务群众满意度达90%</t>
  </si>
  <si>
    <t>　&gt;90%</t>
  </si>
  <si>
    <t>通过发放问卷调查或采取现场访谈的方式进行评分，该项最终满意度在90%以上</t>
  </si>
  <si>
    <t>昆明经济技术开发区河道综合管理工程（一般）专项经费</t>
  </si>
  <si>
    <t>确保水质达标和污染负荷消减目标达标，全面深化河长制，进一步提高经开区河渠湖库管理水平，巩固 水环境综合整治成果，确保洛龙河水质保持在Ⅱ类及以上，马料河、新宝象河水质保持在Ⅲ类及以上。 实现安全生态，水清河畅、岸绿景美、人水和谐。</t>
  </si>
  <si>
    <t>辖区内河道管养</t>
  </si>
  <si>
    <t>完成辖区内河道管养3条　</t>
  </si>
  <si>
    <t>河道水闸</t>
  </si>
  <si>
    <t>座</t>
  </si>
  <si>
    <t>对6座河道水闸进行管护</t>
  </si>
  <si>
    <t>抽补水泵站</t>
  </si>
  <si>
    <t>对2座抽补水泵站进行管护</t>
  </si>
  <si>
    <t>防洪通道及游路</t>
  </si>
  <si>
    <t>万平方米</t>
  </si>
  <si>
    <t>对防洪通道及游路进行管护</t>
  </si>
  <si>
    <t>重点入河排口</t>
  </si>
  <si>
    <t>33个</t>
  </si>
  <si>
    <t>对重点入河排口进行管护</t>
  </si>
  <si>
    <t>考核达标率</t>
  </si>
  <si>
    <t>　每月考核90分以上</t>
  </si>
  <si>
    <t>水质达标率</t>
  </si>
  <si>
    <t>河道水质达到目标任务，洛龙河水质保持在Ⅱ类及以上，马料河、新宝象河水质保持在Ⅲ类及以上</t>
  </si>
  <si>
    <t>经济成本指标</t>
  </si>
  <si>
    <t>5019万元</t>
  </si>
  <si>
    <t>　经济成本指标5019万元</t>
  </si>
  <si>
    <t>河道巡查管护</t>
  </si>
  <si>
    <t>每天</t>
  </si>
  <si>
    <t>天</t>
  </si>
  <si>
    <t>　每天对河道进行巡查管护</t>
  </si>
  <si>
    <t>水域保洁</t>
  </si>
  <si>
    <t>　每天对河道水域开展清扫保洁工作</t>
  </si>
  <si>
    <t>水质检测</t>
  </si>
  <si>
    <t>24小时</t>
  </si>
  <si>
    <t>24小时内报送水质检测结果</t>
  </si>
  <si>
    <t>优化水资源环境与生态环境</t>
  </si>
  <si>
    <t>优化</t>
  </si>
  <si>
    <t>　优化水资源环境与生态环境</t>
  </si>
  <si>
    <t>改善水库和坝塘水质、水资源短缺等问题</t>
  </si>
  <si>
    <t>改善</t>
  </si>
  <si>
    <t>　改善水库和坝塘水质、水资源短缺等问题</t>
  </si>
  <si>
    <t>持续管养水库、坝塘等防洪设施</t>
  </si>
  <si>
    <t>持续管养</t>
  </si>
  <si>
    <t>　持续管养水库、坝塘等防洪设施</t>
  </si>
  <si>
    <t>　受益人群满意度</t>
  </si>
  <si>
    <t>　通过发放问卷调查或采取现场访谈的方式进行评分，该项最终满意度在90%以上</t>
  </si>
  <si>
    <t>昆明经济技术开发区党群服务中心</t>
  </si>
  <si>
    <t>融媒体专项经费</t>
  </si>
  <si>
    <t>以融媒体中心为依托，做好融媒体中心相关平台的建设维护工作，对接各级新闻媒体参与经开区对外宣 传，利用专题专刊对自贸试验区昆明片区、经开区重点亮点工作进行有质有量的宣传报道。</t>
  </si>
  <si>
    <t>微信公众号</t>
  </si>
  <si>
    <t>工作日≧8条/天，周末≧4条/天</t>
  </si>
  <si>
    <t>条/天</t>
  </si>
  <si>
    <t>反映公众号更新信息的频率</t>
  </si>
  <si>
    <t>微博、经开APP运营频率</t>
  </si>
  <si>
    <t>按推送要求完成</t>
  </si>
  <si>
    <t>反映微博、经开APP运营更新信息的频率</t>
  </si>
  <si>
    <t>新闻发布会</t>
  </si>
  <si>
    <t>≧4</t>
  </si>
  <si>
    <t>反映新闻发布会频次</t>
  </si>
  <si>
    <t>央级媒体</t>
  </si>
  <si>
    <t>≧300</t>
  </si>
  <si>
    <t>篇</t>
  </si>
  <si>
    <t>反映向中央和省市报送稿件的数量</t>
  </si>
  <si>
    <t>省级媒体</t>
  </si>
  <si>
    <t>≧500</t>
  </si>
  <si>
    <t>市级媒体</t>
  </si>
  <si>
    <t>宣传内容覆盖率</t>
  </si>
  <si>
    <t>≧80</t>
  </si>
  <si>
    <t>反映宣传内容覆盖率，达到80%</t>
  </si>
  <si>
    <t>成本支出</t>
  </si>
  <si>
    <t>≦282</t>
  </si>
  <si>
    <t>反映经济成本指标</t>
  </si>
  <si>
    <t>热点推送及时性</t>
  </si>
  <si>
    <t>按时限完成</t>
  </si>
  <si>
    <t>项目实际完成时间与计划完成时间的比较，用以反映和考核项目产出时效目标的实现程度</t>
  </si>
  <si>
    <t>政务信息公开</t>
  </si>
  <si>
    <t>显著提升</t>
  </si>
  <si>
    <t>反映信息公开情况</t>
  </si>
  <si>
    <t>营造良好舆论氛围</t>
  </si>
  <si>
    <t>舆情环境良好</t>
  </si>
  <si>
    <t>反映舆论氛围良好程度</t>
  </si>
  <si>
    <t>提高经开区知名度、影响力</t>
  </si>
  <si>
    <t>知名度、影响力提升</t>
  </si>
  <si>
    <t>反映舆情带来投资环境良好的社会效益</t>
  </si>
  <si>
    <t>反映各部门及群众满意率</t>
  </si>
  <si>
    <t>昆明市公安局国家经济技术开发分局</t>
  </si>
  <si>
    <t>政府采购</t>
  </si>
  <si>
    <t>昆明市公安局国家经济技术开发区分局行政管理职责是对发生在开发区内的治安、刑事、政治、交
通、涉外等案（事）件行使区（县）一级公安机关的立案、调查、侦查、采取强制措施、治安管理处罚
裁决、提请批准逮捕和移送审查起诉等职权，以及户籍、人口管理等其它公安业务工作。目标任务一是：
全力维护辖区政治安全（反邪反恐防恐等工作/）； 目标任务二是：全力维护社会治安稳定（矛盾纠纷
化解/重点人员管控/重点行业场所区域整治管控重点警保卫工作等）；目标任务三是：抓好突出犯罪严
打整治（严厉打击多发性侵财类犯罪；严厉打击经济犯罪；严厉打击毒品违法犯罪；坚持从严管党治警，
确保队伍忠诚稳定）；目标任务四是是深入推进普法强基补短板专项行动；目标任务五是：坚持从严管党治警，确保队伍忠诚稳定；确保人民的生命财产不受损失，社会治安良好运行，提高公安系统办案效
率和快速应对突发、紧急、重大事件，最短的时间、最大限度地减少人民的生命财产损失、保卫改革开放成果、维护社会稳定；为确保以上实现以上目标，确保各项工作的顺利开展，保障单位日常工作顺利开展，拟采购一批固定资产。</t>
  </si>
  <si>
    <t>                                产出指标</t>
  </si>
  <si>
    <t>1、房屋租赁</t>
  </si>
  <si>
    <t>≥5046.76</t>
  </si>
  <si>
    <t>平方米</t>
  </si>
  <si>
    <t>昌宏路派出所重建，导致现办公的场所及备勤用房都是租赁房屋解决；分局辅警的备勤用房已租赁房屋解决</t>
  </si>
  <si>
    <t>2、物业费</t>
  </si>
  <si>
    <t>≥784</t>
  </si>
  <si>
    <t>分局及四个派出所的物业管理，满足及解决784人的生活保障问题及办公场所的各类物业</t>
  </si>
  <si>
    <t>3、监控视频线路运维费（平安城市建设）……</t>
  </si>
  <si>
    <t>≥852条线路前端线路维护</t>
  </si>
  <si>
    <t>视频监控系统高清改造项目维护保养服务费/安视频监控系统建设项目维护保养服务项目/贵昆路与呈黄路沿线视频监控系统设备采购与安装调试维护保养服务服务费）/2018年昆明经开区视频监控(含人像识别)系统设备采购与安装调试维护保养服务项目光纤租用费</t>
  </si>
  <si>
    <t>4、警务通运行费</t>
  </si>
  <si>
    <t>台</t>
  </si>
  <si>
    <t>解决176民民警接处警业务及办案业务的需求</t>
  </si>
  <si>
    <t>5、办公设备采购</t>
  </si>
  <si>
    <t>≥64</t>
  </si>
  <si>
    <t>反映办公设备的购置数量，弥补当前工作中办公设备的不足</t>
  </si>
  <si>
    <t>6、办公家具采购</t>
  </si>
  <si>
    <t>≥190</t>
  </si>
  <si>
    <t>反映办公家具的购置数量，弥补当前工作中办公家具的不足及替换</t>
  </si>
  <si>
    <t>7、执法记录仪采购</t>
  </si>
  <si>
    <t>一线执勤民警、110巡逻车、PTU等警用执法记录仪配备率需达到100%。同时根据市公安局执法记录仪进行更新换代的相关要求，经开公安分局在2024年须对70%的执法记录仪进行迭代。</t>
  </si>
  <si>
    <t>8、房屋修缮及改造</t>
  </si>
  <si>
    <t>≥4</t>
  </si>
  <si>
    <t>昌宏路派出所过渡用房装修尾款；分局2023年房屋维修修缮尾款；水海所食堂改造；五小场所维修改造项目</t>
  </si>
  <si>
    <t>9、办案系统购买服务</t>
  </si>
  <si>
    <t>≥3</t>
  </si>
  <si>
    <t>AI能服务、云镜系统服务、E办通服务</t>
  </si>
  <si>
    <t>10、装备采购</t>
  </si>
  <si>
    <t>≥1500</t>
  </si>
  <si>
    <t>更换装备的不足或更换过期的装备</t>
  </si>
  <si>
    <t>11、印刷服务费</t>
  </si>
  <si>
    <t>≥150000</t>
  </si>
  <si>
    <t>份</t>
  </si>
  <si>
    <t>常规工作开展需要</t>
  </si>
  <si>
    <t>12、健康警队建设项目</t>
  </si>
  <si>
    <t>≥1</t>
  </si>
  <si>
    <t>响应上级要求</t>
  </si>
  <si>
    <t>13、智慧社区</t>
  </si>
  <si>
    <t>≥100</t>
  </si>
  <si>
    <t>路</t>
  </si>
  <si>
    <t>主任办公会2023年第五期会议纪要</t>
  </si>
  <si>
    <t>14、雪亮工程（新）</t>
  </si>
  <si>
    <t>≥1993条线路前端线路维护</t>
  </si>
  <si>
    <t>财政保障资金列入项目，无资金无法保障运行</t>
  </si>
  <si>
    <t>各个采购项目的会议纪要、合同、测算明细表等</t>
  </si>
  <si>
    <t>                       成本指标</t>
  </si>
  <si>
    <t>3、监控视频线路运维费……</t>
  </si>
  <si>
    <t>　视频监控系统高清改造项目维护保养服务费/安视频监控系统建设项目维护保养服务项目/贵昆路与呈黄路沿线视频监控系统设备采购与安装调试维护保养服务服务费）/2018年昆明经开区视频监控(含人像识别)系统设备采购与安装调试维护保养服务项目光纤租用费</t>
  </si>
  <si>
    <t>完成时间</t>
  </si>
  <si>
    <t>≤2025年12月31日</t>
  </si>
  <si>
    <t>反映项目预计完成时间</t>
  </si>
  <si>
    <t>各采购项目顺利开展采购</t>
  </si>
  <si>
    <t>实现平安经开的建设的目标</t>
  </si>
  <si>
    <t>群众满意度</t>
  </si>
  <si>
    <t>通过发放问卷调查或采取现场访谈的方式进行评分，该项最终满意度在80%以上。</t>
  </si>
  <si>
    <t>昆明市人民政府洛羊街道办事处</t>
  </si>
  <si>
    <t>安保服务经费</t>
  </si>
  <si>
    <t>根据经开区城市管理局审议反馈意见，2024 年 8 月 8 日洛羊街道第 19 期党工委会议，审议了《关 于变更购买第三方服务协助街道开展城市管理工作的相关事项的请示》，会议同意按照经开区城市管理 局审议反馈意见，将洛羊街道 2024 年 7 月 15 日第 11 期行政办公会和第 17 期党工委会议审议通过的购 买服务人员进行变更，购买第三方服务协助街道开展城市管理工作，确保辖区城市管理各项工作正常开 展，不断加强和巩固辖区城市管理工作，进一步提升管理水平，提高辖区城市环境，促进经济发展。</t>
  </si>
  <si>
    <t>1、服务人员人数</t>
  </si>
  <si>
    <t>计划目标完成率达 100%</t>
  </si>
  <si>
    <t>预算完成率=实际 支出金额/预算安 排金额*100%。</t>
  </si>
  <si>
    <t>1、资金支付及时率</t>
  </si>
  <si>
    <t>资金支付及时率达 到 100%。</t>
  </si>
  <si>
    <t>2、按时完成工作目标</t>
  </si>
  <si>
    <t>2025 年 1 月至 12 月</t>
  </si>
  <si>
    <t>按时完成工作目标</t>
  </si>
  <si>
    <t>1、规范辖区城市管理工作，确保辖区有序、合理 发展，做好环境卫生综合整治工作，提升人居环境，增强居民幸福感。</t>
  </si>
  <si>
    <t>规范确保</t>
  </si>
  <si>
    <t>规范辖区城市管理 工作，确保辖区有 序、合理发展，做 好环境卫生综合整 治工作，提升人居 环境，增强居民幸 福感</t>
  </si>
  <si>
    <t>可持续影响</t>
  </si>
  <si>
    <t>1、规范辖区城市管理工作推动可持续发展，维护社会稳定，促进经济发展</t>
  </si>
  <si>
    <t>持续提高</t>
  </si>
  <si>
    <t>规范辖区城市管理 工作、</t>
  </si>
  <si>
    <t>1、安保人员满意度</t>
  </si>
  <si>
    <t>通过发放问卷调查或采取现场访谈的方式进行评分，满意度在 80%以上</t>
  </si>
  <si>
    <t>2、辖区群众满意度</t>
  </si>
  <si>
    <t>通过发放问卷调查或采取现场访谈的方式进行评分，满意度在 80%以上意度在 80%以上。</t>
  </si>
  <si>
    <t>6-2  重点工作情况解释说明汇总表</t>
  </si>
  <si>
    <t>重点工作</t>
  </si>
  <si>
    <t>2025年工作重点及工作情况</t>
  </si>
  <si>
    <t xml:space="preserve">壮大夯实财源 </t>
  </si>
  <si>
    <t>树牢“大财政”意识，把财源建设作为重中之重，加快培育经济“增长极”、税收贡献“顶梁柱”，实现财政健康运行。一是依法依规组织收入，强化财税协作，实现收入应收尽收；继续贯彻落实减税降费积极财政政策，加大助企纾困力度，深入挖掘内需潜力，不断增强新动能新优势，稳定市场预期，增强市场活力，增强社会信心，夯实财源基础。二是聚焦中央继续实施积极财政政策的宝贵机遇，用好国家发行超长期特别国债支持“两重”建设，推动大规模设备更新和消费品以旧换新等政策工具，加大向上争取专项资金力度，统筹上级转移支付资金及本级自有财力，用于基础设施建设、产业发展等方面，厚植财源存量。三是优化营商环境，一方面制定科学合理的招商政策，引进具有高附加值、高税收贡献的企业；另一方面，做好配套设施建设，加强城市规划、交通物流、产业园区等方面建设和管理，营造良好的投资环境，增强投资吸引力，培育财源主体。</t>
  </si>
  <si>
    <t xml:space="preserve">兜牢风险底线 </t>
  </si>
  <si>
    <t xml:space="preserve"> 一是兜牢基层“三保”责任底线。加强预算编制及审核，严格落实国家和省级明确的“三保”保障范围和执行标准，足额将“三保”资金纳入预算保障，确保“三保”资金不留缺口。强化预算执行管理，认真执行人大批准后的“三保”预算。二是守住政府债务风险防线。全面落实政府债务还本付息责任，足额将到期本息纳入年度预算，全年本级安排0.2亿元政府债券还本付息资金，严格贯彻落实防风化债工作方案及应急处置机制，牢牢守住不发生区域性财政金融风险底线。同时为有效缓解偿债压力，积极向市级争取发行再融资债券1.39亿元。三是稳妥有序化解政府拖欠企业账款，全面排查，摸清拖欠底数，纳入全口径债务监测系统管理，并积极筹措资金，化解欠款，缓解企业困境，2025年统筹安排资金3亿元用于化解企业账款。</t>
  </si>
  <si>
    <t xml:space="preserve">聚焦产业转型升级  </t>
  </si>
  <si>
    <t>一是推进产业结构优化升级。安排1.86亿元产业发展资金，加大招商引资力度，推动传统产业优化升级和新兴产业培育壮大，促进产业转型升级，夯实高质量发展产业基础。二是加大产业科技创新支持力度。安排2.46亿元科技创新和人才奖补资金，积极争取中央、省市科技发展专项资金，支持科技创新主体量质“双提升”，科技成果转移转化加速、专家人才引进培养等工作。强化财政科技资金的引导放大作用，激发科技创新活力，促进优势产业人才集聚。三是积极促进开放型经济发展。安排0.82亿元商贸服务资金，积极争取上级专项资金，支持内外贸发展，积极促进国内国际双循环。继续支持跨境电子商务综合试验区、综合保税区建设，支持办好会展活动和外事交流，增强开放发展新动能。</t>
  </si>
  <si>
    <t xml:space="preserve">坚持民生优先 </t>
  </si>
  <si>
    <t>一是支持公共卫生服务建设。安排0.89亿元医疗卫生健康资金，支持经开医院、呈贡区洛羊街道社区卫生服务中心及官渡区阿拉街道社区卫生服务中心运行，疾病预防控制、基本公共卫生服务等。二是着力健全完善社会保障体系。安排2.22亿元社会保障和就业资金，兜牢民生底线。巩固和拓展就业成效，继续加大援企稳岗力度，突出抓好高校毕业生、退役军人、农民工、城镇就业困难人员等重点群体就业创业，保障职业技能培训服务。完善对退役士兵、优抚对象等人员社会保障机制，健全对低保、低收入困难家庭、特困人员等群体的社会救助体系。稳步提高社会保障待遇，支持完善养老服务体系，健全社会保障体系。三是促进教育文体事业发展。安排4.01亿元教育发展资金，提高教育保障水平，加快推进教育现代化。支持各类学校高质量发展，支持经开区出口加工区A3地块小学建设，落实学生资助政策，深入推进“三名工程”，支持“双减”课后服务等政策落地，促进义务教育优质均衡发展。安排0.18亿元文旅体育重点项目资金，支持文化、旅游和体育事业发展，支持非物质文化遗产保护、文物修缮、社区综合文化服务中心建设等。四是支持加强社会治理，推动构建新安全格局。安排1.39亿元社会综合治理资金，支持公安分局运行、信息化建设及案件办理等，推进平安经开建设，促进民族团结进步与社会和谐稳定。</t>
  </si>
  <si>
    <t xml:space="preserve">合理配置资源 </t>
  </si>
  <si>
    <t>发展是基础，安全是底线，合理配置财政资源，提高财政资源配置效率，财政资源不仅要保底线，也要强基础。一是持续推进基础设施提质升级。安排4.46亿元用于园区重点基本建设项目，支持重大基础设施高水平建设。优化园区高质量发展过程中配套基础设施建设，持续推进园区绿化美化，支持呈黄路（北段）西辅线工程、茶高山连接绕城高速段道路及安石公路市政化改造及综合管廊、大冲工业片区125号、126号道路工程建设等重点项目建设。同时强化项目储备，积极争取新发专项债券额度，支持重大项目建设。二是支持加强生态文明建设。安排1.02亿元生态环境建设资金，支持污水处理厂建设运营，促进节能减排和资源高效利用，建设涵盖大气、水、土壤等要素，布局合理、功能完善的环境质量监测网络建设等，提升园区生态环境质量，同时，积极争取省级滇池保护治理专项资金，提升滇池保护治理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</si>
</sst>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_ * #,##0_ ;_ * \-#,##0_ ;_ * &quot;-&quot;??_ ;_ @_ "/>
    <numFmt numFmtId="201" formatCode="#,##0.00_ ;\-#,##0.00;;"/>
    <numFmt numFmtId="202" formatCode="#,##0.00_);[Red]\(#,##0.00\)"/>
    <numFmt numFmtId="203" formatCode="0_ "/>
    <numFmt numFmtId="204" formatCode="0.00_ "/>
  </numFmts>
  <fonts count="148">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4"/>
      <name val="宋体"/>
      <charset val="134"/>
      <scheme val="minor"/>
    </font>
    <font>
      <sz val="12"/>
      <name val="宋体"/>
      <charset val="134"/>
      <scheme val="minor"/>
    </font>
    <font>
      <b/>
      <sz val="10"/>
      <name val="宋体"/>
      <charset val="134"/>
    </font>
    <font>
      <sz val="10"/>
      <name val="宋体"/>
      <charset val="134"/>
    </font>
    <font>
      <sz val="20"/>
      <color indexed="8"/>
      <name val="方正小标宋简体"/>
      <charset val="134"/>
    </font>
    <font>
      <b/>
      <sz val="14"/>
      <color indexed="8"/>
      <name val="宋体"/>
      <charset val="134"/>
      <scheme val="minor"/>
    </font>
    <font>
      <sz val="14"/>
      <color indexed="8"/>
      <name val="宋体"/>
      <charset val="134"/>
      <scheme val="minor"/>
    </font>
    <font>
      <b/>
      <sz val="12"/>
      <color rgb="FF000000"/>
      <name val="宋体"/>
      <charset val="134"/>
    </font>
    <font>
      <sz val="12"/>
      <color indexed="8"/>
      <name val="宋体"/>
      <charset val="134"/>
    </font>
    <font>
      <sz val="12"/>
      <color indexed="8"/>
      <name val="Times New Roman"/>
      <charset val="134"/>
    </font>
    <font>
      <sz val="12"/>
      <color rgb="FF000000"/>
      <name val="宋体"/>
      <charset val="134"/>
    </font>
    <font>
      <sz val="12"/>
      <color rgb="FF000000"/>
      <name val="Times New Roman"/>
      <charset val="134"/>
    </font>
    <font>
      <sz val="12"/>
      <color rgb="FF000000"/>
      <name val="仿宋"/>
      <charset val="134"/>
    </font>
    <font>
      <sz val="10"/>
      <color rgb="FF000000"/>
      <name val="仿宋"/>
      <charset val="134"/>
    </font>
    <font>
      <sz val="11"/>
      <color rgb="FF000000"/>
      <name val="Times New Roman"/>
      <charset val="134"/>
    </font>
    <font>
      <sz val="12"/>
      <color indexed="8"/>
      <name val="Arial"/>
      <charset val="134"/>
    </font>
    <font>
      <sz val="11"/>
      <color rgb="FF000000"/>
      <name val="宋体"/>
      <charset val="134"/>
    </font>
    <font>
      <b/>
      <sz val="14"/>
      <name val="宋体"/>
      <charset val="134"/>
      <scheme val="major"/>
    </font>
    <font>
      <sz val="14"/>
      <name val="宋体"/>
      <charset val="134"/>
      <scheme val="major"/>
    </font>
    <font>
      <sz val="14"/>
      <color indexed="8"/>
      <name val="宋体"/>
      <charset val="134"/>
      <scheme val="major"/>
    </font>
    <font>
      <sz val="12"/>
      <color rgb="FF000000"/>
      <name val="Arial"/>
      <charset val="134"/>
    </font>
    <font>
      <sz val="11"/>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4"/>
      <color indexed="8"/>
      <name val="宋体"/>
      <charset val="134"/>
    </font>
    <font>
      <b/>
      <sz val="14"/>
      <name val="宋体"/>
      <charset val="134"/>
    </font>
    <font>
      <sz val="12"/>
      <name val="宋体"/>
      <charset val="134"/>
    </font>
    <font>
      <sz val="14"/>
      <name val="MS Serif"/>
      <charset val="134"/>
    </font>
    <font>
      <sz val="14"/>
      <name val="Times New Roman"/>
      <charset val="134"/>
    </font>
    <font>
      <b/>
      <sz val="20"/>
      <name val="方正小标宋简体"/>
      <charset val="134"/>
    </font>
    <font>
      <sz val="11"/>
      <name val="宋体"/>
      <charset val="134"/>
    </font>
    <font>
      <sz val="20"/>
      <color rgb="FF000000"/>
      <name val="方正小标宋简体"/>
      <charset val="134"/>
    </font>
    <font>
      <b/>
      <sz val="14"/>
      <color indexed="8"/>
      <name val="宋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9"/>
      <color theme="1"/>
      <name val="宋体"/>
      <charset val="134"/>
    </font>
    <font>
      <sz val="20"/>
      <color theme="1"/>
      <name val="方正小标宋简体"/>
      <charset val="134"/>
    </font>
    <font>
      <sz val="9"/>
      <name val="宋体"/>
      <charset val="134"/>
    </font>
    <font>
      <b/>
      <sz val="14"/>
      <name val="黑体"/>
      <charset val="134"/>
    </font>
    <font>
      <sz val="14"/>
      <color indexed="9"/>
      <name val="宋体"/>
      <charset val="134"/>
    </font>
    <font>
      <sz val="12"/>
      <name val="仿宋_GB2312"/>
      <charset val="134"/>
    </font>
    <font>
      <sz val="20"/>
      <color theme="1"/>
      <name val="方正小标宋_GBK"/>
      <charset val="134"/>
    </font>
    <font>
      <b/>
      <sz val="14"/>
      <name val="Times New Roman"/>
      <charset val="134"/>
    </font>
    <font>
      <sz val="12"/>
      <color theme="1"/>
      <name val="Times New Roman"/>
      <charset val="134"/>
    </font>
    <font>
      <sz val="12"/>
      <name val="Times New Roman"/>
      <charset val="134"/>
    </font>
    <font>
      <sz val="14"/>
      <name val="Arial"/>
      <charset val="134"/>
    </font>
    <font>
      <b/>
      <sz val="18"/>
      <color indexed="8"/>
      <name val="方正小标宋简体"/>
      <charset val="134"/>
    </font>
    <font>
      <b/>
      <sz val="14"/>
      <name val="Arial"/>
      <charset val="134"/>
    </font>
    <font>
      <b/>
      <sz val="14"/>
      <color theme="1"/>
      <name val="宋体"/>
      <charset val="134"/>
    </font>
    <font>
      <sz val="12"/>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color indexed="17"/>
      <name val="宋体"/>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
      <sz val="12"/>
      <color rgb="FF333333"/>
      <name val="宋体"/>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right style="medium">
        <color rgb="FF000000"/>
      </right>
      <top/>
      <bottom/>
      <diagonal/>
    </border>
    <border>
      <left style="thin">
        <color auto="1"/>
      </left>
      <right/>
      <top/>
      <bottom/>
      <diagonal/>
    </border>
    <border>
      <left/>
      <right style="medium">
        <color auto="1"/>
      </right>
      <top/>
      <bottom/>
      <diagonal/>
    </border>
    <border>
      <left style="thin">
        <color auto="1"/>
      </left>
      <right/>
      <top style="thin">
        <color auto="1"/>
      </top>
      <bottom style="thin">
        <color auto="1"/>
      </bottom>
      <diagonal/>
    </border>
    <border>
      <left style="medium">
        <color auto="1"/>
      </left>
      <right/>
      <top/>
      <bottom/>
      <diagonal/>
    </border>
    <border>
      <left style="thin">
        <color indexed="8"/>
      </left>
      <right/>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3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 fillId="4" borderId="21" applyNumberFormat="0" applyFon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22" applyNumberFormat="0" applyFill="0" applyAlignment="0" applyProtection="0">
      <alignment vertical="center"/>
    </xf>
    <xf numFmtId="0" fontId="81" fillId="0" borderId="22" applyNumberFormat="0" applyFill="0" applyAlignment="0" applyProtection="0">
      <alignment vertical="center"/>
    </xf>
    <xf numFmtId="0" fontId="82" fillId="0" borderId="23" applyNumberFormat="0" applyFill="0" applyAlignment="0" applyProtection="0">
      <alignment vertical="center"/>
    </xf>
    <xf numFmtId="0" fontId="82" fillId="0" borderId="0" applyNumberFormat="0" applyFill="0" applyBorder="0" applyAlignment="0" applyProtection="0">
      <alignment vertical="center"/>
    </xf>
    <xf numFmtId="0" fontId="83" fillId="5" borderId="24" applyNumberFormat="0" applyAlignment="0" applyProtection="0">
      <alignment vertical="center"/>
    </xf>
    <xf numFmtId="0" fontId="84" fillId="6" borderId="25" applyNumberFormat="0" applyAlignment="0" applyProtection="0">
      <alignment vertical="center"/>
    </xf>
    <xf numFmtId="0" fontId="85" fillId="6" borderId="24" applyNumberFormat="0" applyAlignment="0" applyProtection="0">
      <alignment vertical="center"/>
    </xf>
    <xf numFmtId="0" fontId="86" fillId="7" borderId="26" applyNumberFormat="0" applyAlignment="0" applyProtection="0">
      <alignment vertical="center"/>
    </xf>
    <xf numFmtId="0" fontId="87" fillId="0" borderId="27" applyNumberFormat="0" applyFill="0" applyAlignment="0" applyProtection="0">
      <alignment vertical="center"/>
    </xf>
    <xf numFmtId="0" fontId="88" fillId="0" borderId="28" applyNumberFormat="0" applyFill="0" applyAlignment="0" applyProtection="0">
      <alignment vertical="center"/>
    </xf>
    <xf numFmtId="0" fontId="89" fillId="8" borderId="0" applyNumberFormat="0" applyBorder="0" applyAlignment="0" applyProtection="0">
      <alignment vertical="center"/>
    </xf>
    <xf numFmtId="0" fontId="90" fillId="9" borderId="0" applyNumberFormat="0" applyBorder="0" applyAlignment="0" applyProtection="0">
      <alignment vertical="center"/>
    </xf>
    <xf numFmtId="0" fontId="91" fillId="10" borderId="0" applyNumberFormat="0" applyBorder="0" applyAlignment="0" applyProtection="0">
      <alignment vertical="center"/>
    </xf>
    <xf numFmtId="0" fontId="92" fillId="11" borderId="0" applyNumberFormat="0" applyBorder="0" applyAlignment="0" applyProtection="0">
      <alignment vertical="center"/>
    </xf>
    <xf numFmtId="0" fontId="93" fillId="12" borderId="0" applyNumberFormat="0" applyBorder="0" applyAlignment="0" applyProtection="0">
      <alignment vertical="center"/>
    </xf>
    <xf numFmtId="0" fontId="93" fillId="13" borderId="0" applyNumberFormat="0" applyBorder="0" applyAlignment="0" applyProtection="0">
      <alignment vertical="center"/>
    </xf>
    <xf numFmtId="0" fontId="92" fillId="14" borderId="0" applyNumberFormat="0" applyBorder="0" applyAlignment="0" applyProtection="0">
      <alignment vertical="center"/>
    </xf>
    <xf numFmtId="0" fontId="92" fillId="15" borderId="0" applyNumberFormat="0" applyBorder="0" applyAlignment="0" applyProtection="0">
      <alignment vertical="center"/>
    </xf>
    <xf numFmtId="0" fontId="93" fillId="16" borderId="0" applyNumberFormat="0" applyBorder="0" applyAlignment="0" applyProtection="0">
      <alignment vertical="center"/>
    </xf>
    <xf numFmtId="0" fontId="93" fillId="17" borderId="0" applyNumberFormat="0" applyBorder="0" applyAlignment="0" applyProtection="0">
      <alignment vertical="center"/>
    </xf>
    <xf numFmtId="0" fontId="92" fillId="18" borderId="0" applyNumberFormat="0" applyBorder="0" applyAlignment="0" applyProtection="0">
      <alignment vertical="center"/>
    </xf>
    <xf numFmtId="0" fontId="92" fillId="19" borderId="0" applyNumberFormat="0" applyBorder="0" applyAlignment="0" applyProtection="0">
      <alignment vertical="center"/>
    </xf>
    <xf numFmtId="0" fontId="93" fillId="20" borderId="0" applyNumberFormat="0" applyBorder="0" applyAlignment="0" applyProtection="0">
      <alignment vertical="center"/>
    </xf>
    <xf numFmtId="0" fontId="93" fillId="21" borderId="0" applyNumberFormat="0" applyBorder="0" applyAlignment="0" applyProtection="0">
      <alignment vertical="center"/>
    </xf>
    <xf numFmtId="0" fontId="92" fillId="22" borderId="0" applyNumberFormat="0" applyBorder="0" applyAlignment="0" applyProtection="0">
      <alignment vertical="center"/>
    </xf>
    <xf numFmtId="0" fontId="92" fillId="23" borderId="0" applyNumberFormat="0" applyBorder="0" applyAlignment="0" applyProtection="0">
      <alignment vertical="center"/>
    </xf>
    <xf numFmtId="0" fontId="93" fillId="24" borderId="0" applyNumberFormat="0" applyBorder="0" applyAlignment="0" applyProtection="0">
      <alignment vertical="center"/>
    </xf>
    <xf numFmtId="0" fontId="93" fillId="25" borderId="0" applyNumberFormat="0" applyBorder="0" applyAlignment="0" applyProtection="0">
      <alignment vertical="center"/>
    </xf>
    <xf numFmtId="0" fontId="92" fillId="26" borderId="0" applyNumberFormat="0" applyBorder="0" applyAlignment="0" applyProtection="0">
      <alignment vertical="center"/>
    </xf>
    <xf numFmtId="0" fontId="92" fillId="27" borderId="0" applyNumberFormat="0" applyBorder="0" applyAlignment="0" applyProtection="0">
      <alignment vertical="center"/>
    </xf>
    <xf numFmtId="0" fontId="93" fillId="28" borderId="0" applyNumberFormat="0" applyBorder="0" applyAlignment="0" applyProtection="0">
      <alignment vertical="center"/>
    </xf>
    <xf numFmtId="0" fontId="93" fillId="29" borderId="0" applyNumberFormat="0" applyBorder="0" applyAlignment="0" applyProtection="0">
      <alignment vertical="center"/>
    </xf>
    <xf numFmtId="0" fontId="92" fillId="30" borderId="0" applyNumberFormat="0" applyBorder="0" applyAlignment="0" applyProtection="0">
      <alignment vertical="center"/>
    </xf>
    <xf numFmtId="0" fontId="92" fillId="31" borderId="0" applyNumberFormat="0" applyBorder="0" applyAlignment="0" applyProtection="0">
      <alignment vertical="center"/>
    </xf>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2" fillId="34" borderId="0" applyNumberFormat="0" applyBorder="0" applyAlignment="0" applyProtection="0">
      <alignment vertical="center"/>
    </xf>
    <xf numFmtId="0" fontId="94" fillId="0" borderId="29" applyNumberFormat="0" applyFill="0" applyAlignment="0" applyProtection="0">
      <alignment vertical="center"/>
    </xf>
    <xf numFmtId="0" fontId="0" fillId="0" borderId="0">
      <alignment vertical="center"/>
    </xf>
    <xf numFmtId="0" fontId="0" fillId="0" borderId="0">
      <alignment vertical="center"/>
    </xf>
    <xf numFmtId="0" fontId="95" fillId="35" borderId="0" applyNumberFormat="0" applyBorder="0" applyAlignment="0" applyProtection="0">
      <alignment vertical="center"/>
    </xf>
    <xf numFmtId="0" fontId="96" fillId="0" borderId="30" applyNumberFormat="0" applyFill="0" applyAlignment="0" applyProtection="0">
      <alignment vertical="center"/>
    </xf>
    <xf numFmtId="0" fontId="97" fillId="36" borderId="0" applyNumberFormat="0" applyBorder="0" applyAlignment="0" applyProtection="0">
      <alignment vertical="center"/>
    </xf>
    <xf numFmtId="0" fontId="98" fillId="0" borderId="31" applyNumberFormat="0" applyFill="0" applyProtection="0">
      <alignment horizontal="center" vertical="center"/>
    </xf>
    <xf numFmtId="0" fontId="99" fillId="0" borderId="0">
      <alignment vertical="center"/>
    </xf>
    <xf numFmtId="0" fontId="38" fillId="0" borderId="0">
      <alignment vertical="center"/>
    </xf>
    <xf numFmtId="9" fontId="38" fillId="0" borderId="0" applyFont="0" applyFill="0" applyBorder="0" applyAlignment="0" applyProtection="0">
      <alignment vertical="center"/>
    </xf>
    <xf numFmtId="0" fontId="97" fillId="37" borderId="0" applyNumberFormat="0" applyBorder="0" applyAlignment="0" applyProtection="0">
      <alignment vertical="center"/>
    </xf>
    <xf numFmtId="0" fontId="100" fillId="38" borderId="0" applyNumberFormat="0" applyBorder="0" applyAlignment="0" applyProtection="0">
      <alignment vertical="center"/>
    </xf>
    <xf numFmtId="0" fontId="101" fillId="0" borderId="0">
      <alignment horizontal="center" vertical="center" wrapText="1"/>
      <protection locked="0"/>
    </xf>
    <xf numFmtId="0" fontId="38" fillId="0" borderId="0">
      <alignment vertical="center"/>
    </xf>
    <xf numFmtId="0" fontId="13" fillId="39" borderId="0" applyNumberFormat="0" applyBorder="0" applyAlignment="0" applyProtection="0">
      <alignment vertical="center"/>
    </xf>
    <xf numFmtId="0" fontId="0" fillId="0" borderId="0">
      <alignment vertical="center"/>
    </xf>
    <xf numFmtId="0" fontId="38" fillId="0" borderId="0">
      <alignment vertical="center"/>
    </xf>
    <xf numFmtId="0" fontId="97" fillId="40" borderId="0" applyNumberFormat="0" applyBorder="0" applyAlignment="0" applyProtection="0">
      <alignment vertical="center"/>
    </xf>
    <xf numFmtId="0" fontId="100" fillId="41" borderId="0" applyNumberFormat="0" applyBorder="0" applyAlignment="0" applyProtection="0">
      <alignment vertical="center"/>
    </xf>
    <xf numFmtId="0" fontId="102" fillId="42" borderId="1" applyNumberFormat="0" applyBorder="0" applyAlignment="0" applyProtection="0">
      <alignment vertical="center"/>
    </xf>
    <xf numFmtId="0" fontId="97" fillId="43" borderId="0" applyNumberFormat="0" applyBorder="0" applyAlignment="0" applyProtection="0">
      <alignment vertical="center"/>
    </xf>
    <xf numFmtId="176" fontId="103" fillId="0" borderId="31" applyFill="0" applyProtection="0">
      <alignment horizontal="right" vertical="center"/>
    </xf>
    <xf numFmtId="0" fontId="95" fillId="40" borderId="0" applyNumberFormat="0" applyBorder="0" applyAlignment="0" applyProtection="0">
      <alignment vertical="center"/>
    </xf>
    <xf numFmtId="0" fontId="104" fillId="44" borderId="0" applyNumberFormat="0" applyBorder="0" applyAlignment="0" applyProtection="0">
      <alignment vertical="center"/>
    </xf>
    <xf numFmtId="0" fontId="97" fillId="37" borderId="0" applyNumberFormat="0" applyBorder="0" applyAlignment="0" applyProtection="0">
      <alignment vertical="center"/>
    </xf>
    <xf numFmtId="0" fontId="95" fillId="45" borderId="0" applyNumberFormat="0" applyBorder="0" applyAlignment="0" applyProtection="0">
      <alignment vertical="center"/>
    </xf>
    <xf numFmtId="0" fontId="105" fillId="38" borderId="0" applyNumberFormat="0" applyBorder="0" applyAlignment="0" applyProtection="0">
      <alignment vertical="center"/>
    </xf>
    <xf numFmtId="0" fontId="95" fillId="46" borderId="0" applyNumberFormat="0" applyBorder="0" applyAlignment="0" applyProtection="0">
      <alignment vertical="center"/>
    </xf>
    <xf numFmtId="0" fontId="38" fillId="0" borderId="0">
      <alignment vertical="center"/>
    </xf>
    <xf numFmtId="0" fontId="66" fillId="0" borderId="0">
      <alignment vertical="center"/>
    </xf>
    <xf numFmtId="0" fontId="97" fillId="40" borderId="0" applyNumberFormat="0" applyBorder="0" applyAlignment="0" applyProtection="0">
      <alignment vertical="center"/>
    </xf>
    <xf numFmtId="0" fontId="97" fillId="47" borderId="0" applyNumberFormat="0" applyBorder="0" applyAlignment="0" applyProtection="0">
      <alignment vertical="center"/>
    </xf>
    <xf numFmtId="0" fontId="97" fillId="43" borderId="0" applyNumberFormat="0" applyBorder="0" applyAlignment="0" applyProtection="0">
      <alignment vertical="center"/>
    </xf>
    <xf numFmtId="9" fontId="38" fillId="0" borderId="0" applyFont="0" applyFill="0" applyBorder="0" applyAlignment="0" applyProtection="0">
      <alignment vertical="center"/>
    </xf>
    <xf numFmtId="0" fontId="106" fillId="0" borderId="0" applyNumberForma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95" fillId="44" borderId="0" applyNumberFormat="0" applyBorder="0" applyAlignment="0" applyProtection="0">
      <alignment vertical="center"/>
    </xf>
    <xf numFmtId="0" fontId="107" fillId="0" borderId="32" applyNumberFormat="0" applyFill="0" applyAlignment="0" applyProtection="0">
      <alignment vertical="center"/>
    </xf>
    <xf numFmtId="0" fontId="97" fillId="47"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38" fillId="0" borderId="0">
      <alignment vertical="center"/>
    </xf>
    <xf numFmtId="0" fontId="108" fillId="44" borderId="0" applyNumberFormat="0" applyBorder="0" applyAlignment="0" applyProtection="0">
      <alignment vertical="center"/>
    </xf>
    <xf numFmtId="0" fontId="66" fillId="0" borderId="0">
      <alignment vertical="center"/>
    </xf>
    <xf numFmtId="0" fontId="95" fillId="44" borderId="0" applyNumberFormat="0" applyBorder="0" applyAlignment="0" applyProtection="0">
      <alignment vertical="center"/>
    </xf>
    <xf numFmtId="0" fontId="97" fillId="37" borderId="0" applyNumberFormat="0" applyBorder="0" applyAlignment="0" applyProtection="0">
      <alignment vertical="center"/>
    </xf>
    <xf numFmtId="0" fontId="97" fillId="40" borderId="0" applyNumberFormat="0" applyBorder="0" applyAlignment="0" applyProtection="0">
      <alignment vertical="center"/>
    </xf>
    <xf numFmtId="9" fontId="38" fillId="0" borderId="0" applyFont="0" applyFill="0" applyBorder="0" applyAlignment="0" applyProtection="0">
      <alignment vertical="center"/>
    </xf>
    <xf numFmtId="0" fontId="97" fillId="40" borderId="0" applyNumberFormat="0" applyBorder="0" applyAlignment="0" applyProtection="0">
      <alignment vertical="center"/>
    </xf>
    <xf numFmtId="0" fontId="0" fillId="47" borderId="0" applyNumberFormat="0" applyBorder="0" applyAlignment="0" applyProtection="0">
      <alignment vertical="center"/>
    </xf>
    <xf numFmtId="0" fontId="0" fillId="0" borderId="0">
      <alignment vertical="center"/>
    </xf>
    <xf numFmtId="0" fontId="0" fillId="0" borderId="0">
      <alignment vertical="center"/>
    </xf>
    <xf numFmtId="0" fontId="38" fillId="0" borderId="0">
      <alignment vertical="center"/>
    </xf>
    <xf numFmtId="0" fontId="109" fillId="0" borderId="0" applyNumberFormat="0" applyFill="0" applyBorder="0" applyAlignment="0" applyProtection="0">
      <alignment vertical="center"/>
    </xf>
    <xf numFmtId="0" fontId="110" fillId="0" borderId="33">
      <alignment horizontal="center" vertical="center"/>
    </xf>
    <xf numFmtId="0" fontId="108" fillId="48" borderId="0" applyNumberFormat="0" applyBorder="0" applyAlignment="0" applyProtection="0">
      <alignment vertical="center"/>
    </xf>
    <xf numFmtId="0" fontId="95" fillId="45" borderId="0" applyNumberFormat="0" applyBorder="0" applyAlignment="0" applyProtection="0">
      <alignment vertical="center"/>
    </xf>
    <xf numFmtId="0" fontId="111" fillId="39" borderId="34" applyNumberFormat="0" applyAlignment="0" applyProtection="0">
      <alignment vertical="center"/>
    </xf>
    <xf numFmtId="0" fontId="0" fillId="38" borderId="0" applyNumberFormat="0" applyBorder="0" applyAlignment="0" applyProtection="0">
      <alignment vertical="center"/>
    </xf>
    <xf numFmtId="0" fontId="112" fillId="49" borderId="0" applyNumberFormat="0" applyBorder="0" applyAlignment="0" applyProtection="0">
      <alignment vertical="center"/>
    </xf>
    <xf numFmtId="0" fontId="0" fillId="0" borderId="0">
      <alignment vertical="center"/>
    </xf>
    <xf numFmtId="0" fontId="0" fillId="0" borderId="0">
      <alignment vertical="center"/>
    </xf>
    <xf numFmtId="0" fontId="94" fillId="0" borderId="29" applyNumberFormat="0" applyFill="0" applyAlignment="0" applyProtection="0">
      <alignment vertical="center"/>
    </xf>
    <xf numFmtId="0" fontId="38" fillId="0" borderId="0">
      <alignment vertical="center"/>
    </xf>
    <xf numFmtId="0" fontId="10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6" applyNumberFormat="0" applyFill="0" applyProtection="0">
      <alignment horizontal="right" vertical="center"/>
    </xf>
    <xf numFmtId="0" fontId="0" fillId="0" borderId="0">
      <alignment vertical="center"/>
    </xf>
    <xf numFmtId="0" fontId="0" fillId="0" borderId="0">
      <alignment vertical="center"/>
    </xf>
    <xf numFmtId="0" fontId="94" fillId="0" borderId="29" applyNumberFormat="0" applyFill="0" applyAlignment="0" applyProtection="0">
      <alignment vertical="center"/>
    </xf>
    <xf numFmtId="0" fontId="113" fillId="0" borderId="0" applyNumberFormat="0" applyFill="0" applyBorder="0" applyAlignment="0" applyProtection="0">
      <alignment vertical="center"/>
    </xf>
    <xf numFmtId="0" fontId="13" fillId="42" borderId="0" applyNumberFormat="0" applyBorder="0" applyAlignment="0" applyProtection="0">
      <alignment vertical="center"/>
    </xf>
    <xf numFmtId="0" fontId="96" fillId="0" borderId="30" applyNumberFormat="0" applyFill="0" applyAlignment="0" applyProtection="0">
      <alignment vertical="center"/>
    </xf>
    <xf numFmtId="0" fontId="0" fillId="0" borderId="0">
      <alignment vertical="center"/>
    </xf>
    <xf numFmtId="0" fontId="0" fillId="0" borderId="0">
      <alignment vertical="center"/>
    </xf>
    <xf numFmtId="0" fontId="94" fillId="0" borderId="29" applyNumberFormat="0" applyFill="0" applyAlignment="0" applyProtection="0">
      <alignment vertical="center"/>
    </xf>
    <xf numFmtId="0" fontId="108" fillId="48" borderId="0" applyNumberFormat="0" applyBorder="0" applyAlignment="0" applyProtection="0">
      <alignment vertical="center"/>
    </xf>
    <xf numFmtId="0" fontId="13" fillId="39" borderId="0" applyNumberFormat="0" applyBorder="0" applyAlignment="0" applyProtection="0">
      <alignment vertical="center"/>
    </xf>
    <xf numFmtId="0" fontId="114" fillId="43" borderId="35" applyNumberFormat="0" applyAlignment="0" applyProtection="0">
      <alignment vertical="center"/>
    </xf>
    <xf numFmtId="0" fontId="38" fillId="0" borderId="0" applyNumberFormat="0" applyFont="0" applyFill="0" applyBorder="0" applyAlignment="0" applyProtection="0">
      <alignment horizontal="left" vertical="center"/>
    </xf>
    <xf numFmtId="0" fontId="105" fillId="38" borderId="0" applyNumberFormat="0" applyBorder="0" applyAlignment="0" applyProtection="0">
      <alignment vertical="center"/>
    </xf>
    <xf numFmtId="0" fontId="13" fillId="39" borderId="0" applyNumberFormat="0" applyBorder="0" applyAlignment="0" applyProtection="0">
      <alignment vertical="center"/>
    </xf>
    <xf numFmtId="0" fontId="0" fillId="0" borderId="0">
      <alignment vertical="center"/>
    </xf>
    <xf numFmtId="0" fontId="0" fillId="0" borderId="0">
      <alignment vertical="center"/>
    </xf>
    <xf numFmtId="0" fontId="94" fillId="0" borderId="29" applyNumberFormat="0" applyFill="0" applyAlignment="0" applyProtection="0">
      <alignment vertical="center"/>
    </xf>
    <xf numFmtId="0" fontId="115" fillId="39" borderId="36" applyNumberFormat="0" applyAlignment="0" applyProtection="0">
      <alignment vertical="center"/>
    </xf>
    <xf numFmtId="0" fontId="8" fillId="0" borderId="0">
      <alignment vertical="center"/>
    </xf>
    <xf numFmtId="0" fontId="38" fillId="0" borderId="0">
      <alignment vertical="center"/>
    </xf>
    <xf numFmtId="0" fontId="95" fillId="39" borderId="0" applyNumberFormat="0" applyBorder="0" applyAlignment="0" applyProtection="0">
      <alignment vertical="center"/>
    </xf>
    <xf numFmtId="0" fontId="107" fillId="0" borderId="32" applyNumberFormat="0" applyFill="0" applyAlignment="0" applyProtection="0">
      <alignment vertical="center"/>
    </xf>
    <xf numFmtId="0" fontId="97" fillId="40" borderId="0" applyNumberFormat="0" applyBorder="0" applyAlignment="0" applyProtection="0">
      <alignment vertical="center"/>
    </xf>
    <xf numFmtId="0" fontId="116" fillId="0" borderId="0">
      <alignment vertical="center"/>
    </xf>
    <xf numFmtId="0" fontId="107" fillId="0" borderId="32" applyNumberFormat="0" applyFill="0" applyAlignment="0" applyProtection="0">
      <alignment vertical="center"/>
    </xf>
    <xf numFmtId="0" fontId="97" fillId="40" borderId="0" applyNumberFormat="0" applyBorder="0" applyAlignment="0" applyProtection="0">
      <alignment vertical="center"/>
    </xf>
    <xf numFmtId="0" fontId="99" fillId="0" borderId="0">
      <alignment vertical="center"/>
    </xf>
    <xf numFmtId="0" fontId="13" fillId="42" borderId="0" applyNumberFormat="0" applyBorder="0" applyAlignment="0" applyProtection="0">
      <alignment vertical="center"/>
    </xf>
    <xf numFmtId="0" fontId="38" fillId="0" borderId="0">
      <alignment vertical="center"/>
    </xf>
    <xf numFmtId="0" fontId="112" fillId="49" borderId="0" applyNumberFormat="0" applyBorder="0" applyAlignment="0" applyProtection="0">
      <alignment vertical="center"/>
    </xf>
    <xf numFmtId="0" fontId="38" fillId="0" borderId="0">
      <alignment vertical="center"/>
    </xf>
    <xf numFmtId="0" fontId="13" fillId="42" borderId="0" applyNumberFormat="0" applyBorder="0" applyAlignment="0" applyProtection="0">
      <alignment vertical="center"/>
    </xf>
    <xf numFmtId="0" fontId="112" fillId="49" borderId="0" applyNumberFormat="0" applyBorder="0" applyAlignment="0" applyProtection="0">
      <alignment vertical="center"/>
    </xf>
    <xf numFmtId="0" fontId="99" fillId="0" borderId="0">
      <alignment vertical="center"/>
    </xf>
    <xf numFmtId="0" fontId="66" fillId="0" borderId="0">
      <alignment vertical="center"/>
    </xf>
    <xf numFmtId="0" fontId="116" fillId="0" borderId="0">
      <alignment vertical="center"/>
    </xf>
    <xf numFmtId="0" fontId="116" fillId="0" borderId="0">
      <alignment vertical="center"/>
    </xf>
    <xf numFmtId="0" fontId="66" fillId="0" borderId="0">
      <alignment vertical="center"/>
    </xf>
    <xf numFmtId="0" fontId="13" fillId="42" borderId="0" applyNumberFormat="0" applyBorder="0" applyAlignment="0" applyProtection="0">
      <alignment vertical="center"/>
    </xf>
    <xf numFmtId="9" fontId="38" fillId="0" borderId="0" applyFont="0" applyFill="0" applyBorder="0" applyAlignment="0" applyProtection="0">
      <alignment vertical="center"/>
    </xf>
    <xf numFmtId="0" fontId="99" fillId="0" borderId="0">
      <alignment vertical="center"/>
    </xf>
    <xf numFmtId="0" fontId="38" fillId="0" borderId="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9" fillId="0" borderId="0">
      <alignment vertical="center"/>
    </xf>
    <xf numFmtId="9" fontId="38" fillId="0" borderId="0" applyFont="0" applyFill="0" applyBorder="0" applyAlignment="0" applyProtection="0">
      <alignment vertical="center"/>
    </xf>
    <xf numFmtId="0" fontId="99" fillId="0" borderId="0">
      <alignment vertical="center"/>
    </xf>
    <xf numFmtId="49" fontId="38" fillId="0" borderId="0" applyFont="0" applyFill="0" applyBorder="0" applyAlignment="0" applyProtection="0">
      <alignment vertical="center"/>
    </xf>
    <xf numFmtId="0" fontId="117" fillId="0" borderId="0" applyNumberFormat="0" applyFill="0" applyBorder="0" applyAlignment="0" applyProtection="0">
      <alignment vertical="top"/>
      <protection locked="0"/>
    </xf>
    <xf numFmtId="0" fontId="0" fillId="0" borderId="0">
      <alignment vertical="center"/>
    </xf>
    <xf numFmtId="0" fontId="66" fillId="0" borderId="0">
      <alignment vertical="center"/>
    </xf>
    <xf numFmtId="0" fontId="38" fillId="0" borderId="0">
      <alignment vertical="center"/>
    </xf>
    <xf numFmtId="0" fontId="13" fillId="42" borderId="0" applyNumberFormat="0" applyBorder="0" applyAlignment="0" applyProtection="0">
      <alignment vertical="center"/>
    </xf>
    <xf numFmtId="0" fontId="112" fillId="49" borderId="0" applyNumberFormat="0" applyBorder="0" applyAlignment="0" applyProtection="0">
      <alignment vertical="center"/>
    </xf>
    <xf numFmtId="0" fontId="99" fillId="0" borderId="0">
      <alignment vertical="center"/>
    </xf>
    <xf numFmtId="0" fontId="38" fillId="0" borderId="0">
      <alignment vertical="center"/>
    </xf>
    <xf numFmtId="9" fontId="38" fillId="0" borderId="0" applyFont="0" applyFill="0" applyBorder="0" applyAlignment="0" applyProtection="0">
      <alignment vertical="center"/>
    </xf>
    <xf numFmtId="0" fontId="118" fillId="44" borderId="0" applyNumberFormat="0" applyBorder="0" applyAlignment="0" applyProtection="0">
      <alignment vertical="center"/>
    </xf>
    <xf numFmtId="0" fontId="99" fillId="0" borderId="0">
      <alignment vertical="center"/>
    </xf>
    <xf numFmtId="0" fontId="99" fillId="0" borderId="0">
      <alignment vertical="center"/>
    </xf>
    <xf numFmtId="0" fontId="117" fillId="0" borderId="0" applyNumberFormat="0" applyFill="0" applyBorder="0" applyAlignment="0" applyProtection="0">
      <alignment vertical="top"/>
      <protection locked="0"/>
    </xf>
    <xf numFmtId="0" fontId="97" fillId="37" borderId="0" applyNumberFormat="0" applyBorder="0" applyAlignment="0" applyProtection="0">
      <alignment vertical="center"/>
    </xf>
    <xf numFmtId="49" fontId="38" fillId="0" borderId="0" applyFont="0" applyFill="0" applyBorder="0" applyAlignment="0" applyProtection="0">
      <alignment vertical="center"/>
    </xf>
    <xf numFmtId="0" fontId="97" fillId="47" borderId="0" applyNumberFormat="0" applyBorder="0" applyAlignment="0" applyProtection="0">
      <alignment vertical="center"/>
    </xf>
    <xf numFmtId="0" fontId="38" fillId="0" borderId="0">
      <alignment vertical="center"/>
    </xf>
    <xf numFmtId="0" fontId="99" fillId="0" borderId="0">
      <alignment vertical="center"/>
    </xf>
    <xf numFmtId="0" fontId="38" fillId="0" borderId="0">
      <alignment vertical="center"/>
    </xf>
    <xf numFmtId="0" fontId="99" fillId="0" borderId="0">
      <alignment vertical="center"/>
    </xf>
    <xf numFmtId="0" fontId="99" fillId="0" borderId="0">
      <alignment vertical="center"/>
    </xf>
    <xf numFmtId="0" fontId="99" fillId="0" borderId="0">
      <alignment vertical="center"/>
    </xf>
    <xf numFmtId="0" fontId="119" fillId="0" borderId="37" applyNumberFormat="0" applyFill="0" applyAlignment="0" applyProtection="0">
      <alignment vertical="center"/>
    </xf>
    <xf numFmtId="10"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9" fillId="0" borderId="0">
      <alignment vertical="center"/>
    </xf>
    <xf numFmtId="0" fontId="117" fillId="0" borderId="0" applyNumberFormat="0" applyFill="0" applyBorder="0" applyAlignment="0" applyProtection="0">
      <alignment vertical="top"/>
      <protection locked="0"/>
    </xf>
    <xf numFmtId="0" fontId="97" fillId="37" borderId="0" applyNumberFormat="0" applyBorder="0" applyAlignment="0" applyProtection="0">
      <alignment vertical="center"/>
    </xf>
    <xf numFmtId="0" fontId="99" fillId="0" borderId="0">
      <alignment vertical="center"/>
    </xf>
    <xf numFmtId="0" fontId="99" fillId="0" borderId="0">
      <alignment vertical="center"/>
    </xf>
    <xf numFmtId="0" fontId="97" fillId="36" borderId="0" applyNumberFormat="0" applyBorder="0" applyAlignment="0" applyProtection="0">
      <alignment vertical="center"/>
    </xf>
    <xf numFmtId="0" fontId="103" fillId="0" borderId="0">
      <alignment vertical="center"/>
    </xf>
    <xf numFmtId="0" fontId="66" fillId="0" borderId="0">
      <alignment vertical="center"/>
    </xf>
    <xf numFmtId="0" fontId="120" fillId="0" borderId="0" applyNumberFormat="0" applyFill="0" applyBorder="0" applyAlignment="0" applyProtection="0">
      <alignment vertical="center"/>
    </xf>
    <xf numFmtId="0" fontId="0" fillId="38" borderId="0" applyNumberFormat="0" applyBorder="0" applyAlignment="0" applyProtection="0">
      <alignment vertical="center"/>
    </xf>
    <xf numFmtId="0" fontId="38" fillId="0" borderId="0">
      <alignment vertical="center"/>
    </xf>
    <xf numFmtId="0" fontId="94" fillId="0" borderId="29" applyNumberFormat="0" applyFill="0" applyAlignment="0" applyProtection="0">
      <alignment vertical="center"/>
    </xf>
    <xf numFmtId="0" fontId="0" fillId="38" borderId="0" applyNumberFormat="0" applyBorder="0" applyAlignment="0" applyProtection="0">
      <alignment vertical="center"/>
    </xf>
    <xf numFmtId="0" fontId="95" fillId="50" borderId="0" applyNumberFormat="0" applyBorder="0" applyAlignment="0" applyProtection="0">
      <alignment vertical="center"/>
    </xf>
    <xf numFmtId="0" fontId="0" fillId="51" borderId="0" applyNumberFormat="0" applyBorder="0" applyAlignment="0" applyProtection="0">
      <alignment vertical="center"/>
    </xf>
    <xf numFmtId="0" fontId="13" fillId="51"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95" fillId="52" borderId="0" applyNumberFormat="0" applyBorder="0" applyAlignment="0" applyProtection="0">
      <alignment vertical="center"/>
    </xf>
    <xf numFmtId="0" fontId="0" fillId="44" borderId="0" applyNumberFormat="0" applyBorder="0" applyAlignment="0" applyProtection="0">
      <alignment vertical="center"/>
    </xf>
    <xf numFmtId="0" fontId="38" fillId="0" borderId="0">
      <alignment vertical="center"/>
    </xf>
    <xf numFmtId="0" fontId="0" fillId="42" borderId="0" applyNumberFormat="0" applyBorder="0" applyAlignment="0" applyProtection="0">
      <alignment vertical="center"/>
    </xf>
    <xf numFmtId="0" fontId="112" fillId="49" borderId="0" applyNumberFormat="0" applyBorder="0" applyAlignment="0" applyProtection="0">
      <alignment vertical="center"/>
    </xf>
    <xf numFmtId="0" fontId="0" fillId="42" borderId="0" applyNumberFormat="0" applyBorder="0" applyAlignment="0" applyProtection="0">
      <alignment vertical="center"/>
    </xf>
    <xf numFmtId="177" fontId="38" fillId="0" borderId="0" applyFont="0" applyFill="0" applyBorder="0" applyAlignment="0" applyProtection="0">
      <alignment vertical="center"/>
    </xf>
    <xf numFmtId="0" fontId="38" fillId="0" borderId="0">
      <alignment vertical="center"/>
    </xf>
    <xf numFmtId="0" fontId="0" fillId="41" borderId="0" applyNumberFormat="0" applyBorder="0" applyAlignment="0" applyProtection="0">
      <alignment vertical="center"/>
    </xf>
    <xf numFmtId="0" fontId="38" fillId="0" borderId="0">
      <alignment vertical="center"/>
    </xf>
    <xf numFmtId="0" fontId="0" fillId="41" borderId="0" applyNumberFormat="0" applyBorder="0" applyAlignment="0" applyProtection="0">
      <alignment vertical="center"/>
    </xf>
    <xf numFmtId="0" fontId="97" fillId="52" borderId="0" applyNumberFormat="0" applyBorder="0" applyAlignment="0" applyProtection="0">
      <alignment vertical="center"/>
    </xf>
    <xf numFmtId="0" fontId="38" fillId="0" borderId="0">
      <alignment vertical="center"/>
    </xf>
    <xf numFmtId="0" fontId="0" fillId="4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13" fillId="42" borderId="0" applyNumberFormat="0" applyBorder="0" applyAlignment="0" applyProtection="0">
      <alignment vertical="center"/>
    </xf>
    <xf numFmtId="0" fontId="0" fillId="52" borderId="0" applyNumberFormat="0" applyBorder="0" applyAlignment="0" applyProtection="0">
      <alignment vertical="center"/>
    </xf>
    <xf numFmtId="0" fontId="106" fillId="0" borderId="0" applyNumberFormat="0" applyFill="0" applyBorder="0" applyAlignment="0" applyProtection="0">
      <alignment vertical="center"/>
    </xf>
    <xf numFmtId="0" fontId="0" fillId="49" borderId="0" applyNumberFormat="0" applyBorder="0" applyAlignment="0" applyProtection="0">
      <alignment vertical="center"/>
    </xf>
    <xf numFmtId="0" fontId="38" fillId="0" borderId="0">
      <alignment vertical="center"/>
    </xf>
    <xf numFmtId="0" fontId="0" fillId="49" borderId="0" applyNumberFormat="0" applyBorder="0" applyAlignment="0" applyProtection="0">
      <alignment vertical="center"/>
    </xf>
    <xf numFmtId="0" fontId="97" fillId="37" borderId="0" applyNumberFormat="0" applyBorder="0" applyAlignment="0" applyProtection="0">
      <alignment vertical="center"/>
    </xf>
    <xf numFmtId="0" fontId="121" fillId="0" borderId="1">
      <alignment horizontal="left" vertical="center"/>
    </xf>
    <xf numFmtId="0" fontId="0" fillId="47" borderId="0" applyNumberFormat="0" applyBorder="0" applyAlignment="0" applyProtection="0">
      <alignment vertical="center"/>
    </xf>
    <xf numFmtId="0" fontId="38" fillId="0" borderId="0">
      <alignment vertical="center"/>
    </xf>
    <xf numFmtId="0" fontId="0" fillId="44" borderId="0" applyNumberFormat="0" applyBorder="0" applyAlignment="0" applyProtection="0">
      <alignment vertical="center"/>
    </xf>
    <xf numFmtId="0" fontId="38" fillId="0" borderId="0">
      <alignment vertical="center"/>
    </xf>
    <xf numFmtId="0" fontId="0" fillId="44"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8"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109"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7" borderId="0" applyNumberFormat="0" applyBorder="0" applyAlignment="0" applyProtection="0">
      <alignment vertical="center"/>
    </xf>
    <xf numFmtId="0" fontId="38" fillId="0" borderId="0">
      <alignment vertical="center"/>
    </xf>
    <xf numFmtId="0" fontId="115" fillId="39" borderId="36" applyNumberFormat="0" applyAlignment="0" applyProtection="0">
      <alignment vertical="center"/>
    </xf>
    <xf numFmtId="0" fontId="13" fillId="42" borderId="0" applyNumberFormat="0" applyBorder="0" applyAlignment="0" applyProtection="0">
      <alignment vertical="center"/>
    </xf>
    <xf numFmtId="0" fontId="0" fillId="48" borderId="0" applyNumberFormat="0" applyBorder="0" applyAlignment="0" applyProtection="0">
      <alignment vertical="center"/>
    </xf>
    <xf numFmtId="0" fontId="100" fillId="38" borderId="0" applyNumberFormat="0" applyBorder="0" applyAlignment="0" applyProtection="0">
      <alignment vertical="center"/>
    </xf>
    <xf numFmtId="0" fontId="0" fillId="39" borderId="0" applyNumberFormat="0" applyBorder="0" applyAlignment="0" applyProtection="0">
      <alignment vertical="center"/>
    </xf>
    <xf numFmtId="0" fontId="95" fillId="54" borderId="0" applyNumberFormat="0" applyBorder="0" applyAlignment="0" applyProtection="0">
      <alignment vertical="center"/>
    </xf>
    <xf numFmtId="0" fontId="115" fillId="39" borderId="36" applyNumberFormat="0" applyAlignment="0" applyProtection="0">
      <alignment vertical="center"/>
    </xf>
    <xf numFmtId="0" fontId="0" fillId="39" borderId="0" applyNumberFormat="0" applyBorder="0" applyAlignment="0" applyProtection="0">
      <alignment vertical="center"/>
    </xf>
    <xf numFmtId="0" fontId="100" fillId="38" borderId="0" applyNumberFormat="0" applyBorder="0" applyAlignment="0" applyProtection="0">
      <alignment vertical="center"/>
    </xf>
    <xf numFmtId="0" fontId="0" fillId="47" borderId="0" applyNumberFormat="0" applyBorder="0" applyAlignment="0" applyProtection="0">
      <alignment vertical="center"/>
    </xf>
    <xf numFmtId="0" fontId="112" fillId="49" borderId="0" applyNumberFormat="0" applyBorder="0" applyAlignment="0" applyProtection="0">
      <alignment vertical="center"/>
    </xf>
    <xf numFmtId="9" fontId="38" fillId="0" borderId="0" applyFont="0" applyFill="0" applyBorder="0" applyAlignment="0" applyProtection="0">
      <alignment vertical="center"/>
    </xf>
    <xf numFmtId="0" fontId="119" fillId="0" borderId="37" applyNumberFormat="0" applyFill="0" applyAlignment="0" applyProtection="0">
      <alignment vertical="center"/>
    </xf>
    <xf numFmtId="0" fontId="100" fillId="38" borderId="0" applyNumberFormat="0" applyBorder="0" applyAlignment="0" applyProtection="0">
      <alignment vertical="center"/>
    </xf>
    <xf numFmtId="0" fontId="0" fillId="41" borderId="0" applyNumberFormat="0" applyBorder="0" applyAlignment="0" applyProtection="0">
      <alignment vertical="center"/>
    </xf>
    <xf numFmtId="0" fontId="112" fillId="49" borderId="0" applyNumberFormat="0" applyBorder="0" applyAlignment="0" applyProtection="0">
      <alignment vertical="center"/>
    </xf>
    <xf numFmtId="9" fontId="38" fillId="0" borderId="0" applyFont="0" applyFill="0" applyBorder="0" applyAlignment="0" applyProtection="0">
      <alignment vertical="center"/>
    </xf>
    <xf numFmtId="0" fontId="97" fillId="55" borderId="0" applyNumberFormat="0" applyBorder="0" applyAlignment="0" applyProtection="0">
      <alignment vertical="center"/>
    </xf>
    <xf numFmtId="0" fontId="0" fillId="41" borderId="0" applyNumberFormat="0" applyBorder="0" applyAlignment="0" applyProtection="0">
      <alignment vertical="center"/>
    </xf>
    <xf numFmtId="0" fontId="100" fillId="38" borderId="0" applyNumberFormat="0" applyBorder="0" applyAlignment="0" applyProtection="0">
      <alignment vertical="center"/>
    </xf>
    <xf numFmtId="0" fontId="0" fillId="56" borderId="0" applyNumberFormat="0" applyBorder="0" applyAlignment="0" applyProtection="0">
      <alignment vertical="center"/>
    </xf>
    <xf numFmtId="0" fontId="111" fillId="39" borderId="34" applyNumberFormat="0" applyAlignment="0" applyProtection="0">
      <alignment vertical="center"/>
    </xf>
    <xf numFmtId="0" fontId="97" fillId="40"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100" fillId="38" borderId="0" applyNumberFormat="0" applyBorder="0" applyAlignment="0" applyProtection="0">
      <alignment vertical="center"/>
    </xf>
    <xf numFmtId="0" fontId="109" fillId="0" borderId="38" applyNumberFormat="0" applyFill="0" applyAlignment="0" applyProtection="0">
      <alignment vertical="center"/>
    </xf>
    <xf numFmtId="0" fontId="103" fillId="0" borderId="6" applyNumberFormat="0" applyFill="0" applyProtection="0">
      <alignment horizontal="left" vertical="center"/>
    </xf>
    <xf numFmtId="0" fontId="95" fillId="49" borderId="0" applyNumberFormat="0" applyBorder="0" applyAlignment="0" applyProtection="0">
      <alignment vertical="center"/>
    </xf>
    <xf numFmtId="9" fontId="38" fillId="0" borderId="0" applyFont="0" applyFill="0" applyBorder="0" applyAlignment="0" applyProtection="0">
      <alignment vertical="center"/>
    </xf>
    <xf numFmtId="0" fontId="95" fillId="49"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178" fontId="0" fillId="0" borderId="0" applyFont="0" applyFill="0" applyBorder="0" applyAlignment="0" applyProtection="0">
      <alignment vertical="center"/>
    </xf>
    <xf numFmtId="0" fontId="111" fillId="39" borderId="34" applyNumberFormat="0" applyAlignment="0" applyProtection="0">
      <alignment vertical="center"/>
    </xf>
    <xf numFmtId="0" fontId="38" fillId="0" borderId="0">
      <alignment vertical="center"/>
    </xf>
    <xf numFmtId="0" fontId="97" fillId="40" borderId="0" applyNumberFormat="0" applyBorder="0" applyAlignment="0" applyProtection="0">
      <alignment vertical="center"/>
    </xf>
    <xf numFmtId="0" fontId="95" fillId="44" borderId="0" applyNumberFormat="0" applyBorder="0" applyAlignment="0" applyProtection="0">
      <alignment vertical="center"/>
    </xf>
    <xf numFmtId="0" fontId="97" fillId="52" borderId="0" applyNumberFormat="0" applyBorder="0" applyAlignment="0" applyProtection="0">
      <alignment vertical="center"/>
    </xf>
    <xf numFmtId="0" fontId="0" fillId="0" borderId="0">
      <alignment vertical="center"/>
    </xf>
    <xf numFmtId="0" fontId="95" fillId="44" borderId="0" applyNumberFormat="0" applyBorder="0" applyAlignment="0" applyProtection="0">
      <alignment vertical="center"/>
    </xf>
    <xf numFmtId="0" fontId="0" fillId="0" borderId="0">
      <alignment vertical="center"/>
    </xf>
    <xf numFmtId="0" fontId="0" fillId="42" borderId="39" applyNumberFormat="0" applyFont="0" applyAlignment="0" applyProtection="0">
      <alignment vertical="center"/>
    </xf>
    <xf numFmtId="0" fontId="95" fillId="46" borderId="0" applyNumberFormat="0" applyBorder="0" applyAlignment="0" applyProtection="0">
      <alignment vertical="center"/>
    </xf>
    <xf numFmtId="0" fontId="97" fillId="40"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13" fillId="51" borderId="0" applyNumberFormat="0" applyBorder="0" applyAlignment="0" applyProtection="0">
      <alignment vertical="center"/>
    </xf>
    <xf numFmtId="0" fontId="95" fillId="53" borderId="0" applyNumberFormat="0" applyBorder="0" applyAlignment="0" applyProtection="0">
      <alignment vertical="center"/>
    </xf>
    <xf numFmtId="0" fontId="13" fillId="51" borderId="0" applyNumberFormat="0" applyBorder="0" applyAlignment="0" applyProtection="0">
      <alignment vertical="center"/>
    </xf>
    <xf numFmtId="0" fontId="95" fillId="53" borderId="0" applyNumberFormat="0" applyBorder="0" applyAlignment="0" applyProtection="0">
      <alignment vertical="center"/>
    </xf>
    <xf numFmtId="0" fontId="96" fillId="0" borderId="30" applyNumberFormat="0" applyFill="0" applyAlignment="0" applyProtection="0">
      <alignment vertical="center"/>
    </xf>
    <xf numFmtId="0" fontId="97" fillId="40"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103" fillId="0" borderId="0" applyProtection="0">
      <alignment vertical="center"/>
    </xf>
    <xf numFmtId="0" fontId="38" fillId="0" borderId="0">
      <alignment vertical="center"/>
    </xf>
    <xf numFmtId="0" fontId="95" fillId="54" borderId="0" applyNumberFormat="0" applyBorder="0" applyAlignment="0" applyProtection="0">
      <alignment vertical="center"/>
    </xf>
    <xf numFmtId="0" fontId="107" fillId="0" borderId="32" applyNumberFormat="0" applyFill="0" applyAlignment="0" applyProtection="0">
      <alignment vertical="center"/>
    </xf>
    <xf numFmtId="0" fontId="95" fillId="39" borderId="0" applyNumberFormat="0" applyBorder="0" applyAlignment="0" applyProtection="0">
      <alignment vertical="center"/>
    </xf>
    <xf numFmtId="0" fontId="8" fillId="0" borderId="0">
      <alignment vertical="center"/>
    </xf>
    <xf numFmtId="0" fontId="38" fillId="0" borderId="0">
      <alignment vertical="center"/>
    </xf>
    <xf numFmtId="0" fontId="95" fillId="39" borderId="0" applyNumberFormat="0" applyBorder="0" applyAlignment="0" applyProtection="0">
      <alignment vertical="center"/>
    </xf>
    <xf numFmtId="0" fontId="38" fillId="0" borderId="0">
      <alignment vertical="center"/>
    </xf>
    <xf numFmtId="9" fontId="38" fillId="0" borderId="0" applyFont="0" applyFill="0" applyBorder="0" applyAlignment="0" applyProtection="0">
      <alignment vertical="center"/>
    </xf>
    <xf numFmtId="0" fontId="38" fillId="0" borderId="0">
      <alignment vertical="center"/>
    </xf>
    <xf numFmtId="0" fontId="95" fillId="39" borderId="0" applyNumberFormat="0" applyBorder="0" applyAlignment="0" applyProtection="0">
      <alignment vertical="center"/>
    </xf>
    <xf numFmtId="0" fontId="95" fillId="36" borderId="0" applyNumberFormat="0" applyBorder="0" applyAlignment="0" applyProtection="0">
      <alignment vertical="center"/>
    </xf>
    <xf numFmtId="0" fontId="38" fillId="0" borderId="0">
      <alignment vertical="center"/>
    </xf>
    <xf numFmtId="0" fontId="95" fillId="36" borderId="0" applyNumberFormat="0" applyBorder="0" applyAlignment="0" applyProtection="0">
      <alignment vertical="center"/>
    </xf>
    <xf numFmtId="0" fontId="38" fillId="0" borderId="0" applyNumberFormat="0" applyFill="0" applyBorder="0" applyAlignment="0" applyProtection="0">
      <alignment vertical="center"/>
    </xf>
    <xf numFmtId="0" fontId="95" fillId="36" borderId="0" applyNumberFormat="0" applyBorder="0" applyAlignment="0" applyProtection="0">
      <alignment vertical="center"/>
    </xf>
    <xf numFmtId="0" fontId="95" fillId="37" borderId="0" applyNumberFormat="0" applyBorder="0" applyAlignment="0" applyProtection="0">
      <alignment vertical="center"/>
    </xf>
    <xf numFmtId="0" fontId="122" fillId="0" borderId="18">
      <alignment horizontal="left" vertical="center"/>
    </xf>
    <xf numFmtId="0" fontId="95" fillId="36" borderId="0" applyNumberFormat="0" applyBorder="0" applyAlignment="0" applyProtection="0">
      <alignment vertical="center"/>
    </xf>
    <xf numFmtId="0" fontId="122" fillId="0" borderId="18">
      <alignment horizontal="lef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40" borderId="0" applyNumberFormat="0" applyBorder="0" applyAlignment="0" applyProtection="0">
      <alignment vertical="center"/>
    </xf>
    <xf numFmtId="0" fontId="116" fillId="0" borderId="0">
      <alignment vertical="center"/>
      <protection locked="0"/>
    </xf>
    <xf numFmtId="0" fontId="97" fillId="37" borderId="0" applyNumberFormat="0" applyBorder="0" applyAlignment="0" applyProtection="0">
      <alignment vertical="center"/>
    </xf>
    <xf numFmtId="0" fontId="95" fillId="50" borderId="0" applyNumberFormat="0" applyBorder="0" applyAlignment="0" applyProtection="0">
      <alignment vertical="center"/>
    </xf>
    <xf numFmtId="0" fontId="13" fillId="51" borderId="0" applyNumberFormat="0" applyBorder="0" applyAlignment="0" applyProtection="0">
      <alignment vertical="center"/>
    </xf>
    <xf numFmtId="0" fontId="38" fillId="0" borderId="0">
      <alignment vertical="center"/>
    </xf>
    <xf numFmtId="0" fontId="13" fillId="41" borderId="0" applyNumberFormat="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113" fillId="0" borderId="0" applyNumberFormat="0" applyFill="0" applyBorder="0" applyAlignment="0" applyProtection="0">
      <alignment vertical="center"/>
    </xf>
    <xf numFmtId="0" fontId="97" fillId="40" borderId="0" applyNumberFormat="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110" fillId="0" borderId="33">
      <alignment horizontal="center" vertical="center"/>
    </xf>
    <xf numFmtId="0" fontId="13" fillId="51" borderId="0" applyNumberFormat="0" applyBorder="0" applyAlignment="0" applyProtection="0">
      <alignment vertical="center"/>
    </xf>
    <xf numFmtId="0" fontId="97" fillId="47" borderId="0" applyNumberFormat="0" applyBorder="0" applyAlignment="0" applyProtection="0">
      <alignment vertical="center"/>
    </xf>
    <xf numFmtId="0" fontId="107" fillId="0" borderId="32" applyNumberFormat="0" applyFill="0" applyAlignment="0" applyProtection="0">
      <alignment vertical="center"/>
    </xf>
    <xf numFmtId="0" fontId="97" fillId="47" borderId="0" applyNumberFormat="0" applyBorder="0" applyAlignment="0" applyProtection="0">
      <alignment vertical="center"/>
    </xf>
    <xf numFmtId="0" fontId="38" fillId="0" borderId="0">
      <alignment vertical="center"/>
    </xf>
    <xf numFmtId="0" fontId="0" fillId="42" borderId="39" applyNumberFormat="0" applyFont="0" applyAlignment="0" applyProtection="0">
      <alignment vertical="center"/>
    </xf>
    <xf numFmtId="0" fontId="107" fillId="0" borderId="32" applyNumberFormat="0" applyFill="0" applyAlignment="0" applyProtection="0">
      <alignment vertical="center"/>
    </xf>
    <xf numFmtId="0" fontId="97" fillId="47" borderId="0" applyNumberFormat="0" applyBorder="0" applyAlignment="0" applyProtection="0">
      <alignment vertical="center"/>
    </xf>
    <xf numFmtId="0" fontId="97" fillId="37" borderId="0" applyNumberFormat="0" applyBorder="0" applyAlignment="0" applyProtection="0">
      <alignment vertical="center"/>
    </xf>
    <xf numFmtId="15" fontId="123" fillId="0" borderId="0">
      <alignment vertical="center"/>
    </xf>
    <xf numFmtId="0" fontId="97" fillId="37" borderId="0" applyNumberFormat="0" applyBorder="0" applyAlignment="0" applyProtection="0">
      <alignment vertical="center"/>
    </xf>
    <xf numFmtId="177" fontId="38" fillId="0" borderId="0" applyFont="0" applyFill="0" applyBorder="0" applyAlignment="0" applyProtection="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38" fillId="0" borderId="0">
      <alignment vertical="center"/>
    </xf>
    <xf numFmtId="0" fontId="97" fillId="37" borderId="0" applyNumberFormat="0" applyBorder="0" applyAlignment="0" applyProtection="0">
      <alignment vertical="center"/>
    </xf>
    <xf numFmtId="0" fontId="124" fillId="58" borderId="9">
      <alignment vertical="center"/>
      <protection locked="0"/>
    </xf>
    <xf numFmtId="0" fontId="98" fillId="0" borderId="31" applyNumberFormat="0" applyFill="0" applyProtection="0">
      <alignment horizontal="center" vertical="center"/>
    </xf>
    <xf numFmtId="0" fontId="38" fillId="0" borderId="0">
      <alignment vertical="center"/>
    </xf>
    <xf numFmtId="0" fontId="97" fillId="37" borderId="0" applyNumberFormat="0" applyBorder="0" applyAlignment="0" applyProtection="0">
      <alignment vertical="center"/>
    </xf>
    <xf numFmtId="0" fontId="38" fillId="0" borderId="0">
      <alignment vertical="center"/>
    </xf>
    <xf numFmtId="0" fontId="97" fillId="37" borderId="0" applyNumberFormat="0" applyBorder="0" applyAlignment="0" applyProtection="0">
      <alignment vertical="center"/>
    </xf>
    <xf numFmtId="0" fontId="38" fillId="0" borderId="0">
      <alignment vertical="center"/>
    </xf>
    <xf numFmtId="0" fontId="108" fillId="48" borderId="0" applyNumberFormat="0" applyBorder="0" applyAlignment="0" applyProtection="0">
      <alignment vertical="center"/>
    </xf>
    <xf numFmtId="0" fontId="97" fillId="37" borderId="0" applyNumberFormat="0" applyBorder="0" applyAlignment="0" applyProtection="0">
      <alignment vertical="center"/>
    </xf>
    <xf numFmtId="0" fontId="108" fillId="48" borderId="0" applyNumberFormat="0" applyBorder="0" applyAlignment="0" applyProtection="0">
      <alignment vertical="center"/>
    </xf>
    <xf numFmtId="0" fontId="97" fillId="37" borderId="0" applyNumberFormat="0" applyBorder="0" applyAlignment="0" applyProtection="0">
      <alignment vertical="center"/>
    </xf>
    <xf numFmtId="0" fontId="121" fillId="0" borderId="1">
      <alignment horizontal="left" vertical="center"/>
    </xf>
    <xf numFmtId="0" fontId="95" fillId="37" borderId="0" applyNumberFormat="0" applyBorder="0" applyAlignment="0" applyProtection="0">
      <alignment vertical="center"/>
    </xf>
    <xf numFmtId="0" fontId="122" fillId="0" borderId="40" applyNumberFormat="0" applyAlignment="0" applyProtection="0">
      <alignment horizontal="left" vertical="center"/>
    </xf>
    <xf numFmtId="0" fontId="97" fillId="55" borderId="0" applyNumberFormat="0" applyBorder="0" applyAlignment="0" applyProtection="0">
      <alignment vertical="center"/>
    </xf>
    <xf numFmtId="0" fontId="125" fillId="52" borderId="36" applyNumberFormat="0" applyAlignment="0" applyProtection="0">
      <alignment vertical="center"/>
    </xf>
    <xf numFmtId="0" fontId="13" fillId="39" borderId="0" applyNumberFormat="0" applyBorder="0" applyAlignment="0" applyProtection="0">
      <alignment vertical="center"/>
    </xf>
    <xf numFmtId="0" fontId="97" fillId="43" borderId="0" applyNumberFormat="0" applyBorder="0" applyAlignment="0" applyProtection="0">
      <alignment vertical="center"/>
    </xf>
    <xf numFmtId="176" fontId="103" fillId="0" borderId="31" applyFill="0" applyProtection="0">
      <alignment horizontal="right" vertical="center"/>
    </xf>
    <xf numFmtId="0" fontId="13" fillId="51" borderId="0" applyNumberFormat="0" applyBorder="0" applyAlignment="0" applyProtection="0">
      <alignment vertical="center"/>
    </xf>
    <xf numFmtId="0" fontId="97" fillId="43" borderId="0" applyNumberFormat="0" applyBorder="0" applyAlignment="0" applyProtection="0">
      <alignment vertical="center"/>
    </xf>
    <xf numFmtId="176" fontId="103" fillId="0" borderId="31" applyFill="0" applyProtection="0">
      <alignment horizontal="right" vertical="center"/>
    </xf>
    <xf numFmtId="0" fontId="97" fillId="43" borderId="0" applyNumberFormat="0" applyBorder="0" applyAlignment="0" applyProtection="0">
      <alignment vertical="center"/>
    </xf>
    <xf numFmtId="176" fontId="103" fillId="0" borderId="31" applyFill="0" applyProtection="0">
      <alignment horizontal="right" vertical="center"/>
    </xf>
    <xf numFmtId="0" fontId="97" fillId="55" borderId="0" applyNumberFormat="0" applyBorder="0" applyAlignment="0" applyProtection="0">
      <alignment vertical="center"/>
    </xf>
    <xf numFmtId="0" fontId="124" fillId="58" borderId="9">
      <alignment vertical="center"/>
      <protection locked="0"/>
    </xf>
    <xf numFmtId="0" fontId="95" fillId="54" borderId="0" applyNumberFormat="0" applyBorder="0" applyAlignment="0" applyProtection="0">
      <alignment vertical="center"/>
    </xf>
    <xf numFmtId="0" fontId="97" fillId="55" borderId="0" applyNumberFormat="0" applyBorder="0" applyAlignment="0" applyProtection="0">
      <alignment vertical="center"/>
    </xf>
    <xf numFmtId="0" fontId="97" fillId="55" borderId="0" applyNumberFormat="0" applyBorder="0" applyAlignment="0" applyProtection="0">
      <alignment vertical="center"/>
    </xf>
    <xf numFmtId="0" fontId="97" fillId="55" borderId="0" applyNumberFormat="0" applyBorder="0" applyAlignment="0" applyProtection="0">
      <alignment vertical="center"/>
    </xf>
    <xf numFmtId="0" fontId="97" fillId="55" borderId="0" applyNumberFormat="0" applyBorder="0" applyAlignment="0" applyProtection="0">
      <alignment vertical="center"/>
    </xf>
    <xf numFmtId="0" fontId="97" fillId="55" borderId="0" applyNumberFormat="0" applyBorder="0" applyAlignment="0" applyProtection="0">
      <alignment vertical="center"/>
    </xf>
    <xf numFmtId="9" fontId="38" fillId="0" borderId="0" applyFont="0" applyFill="0" applyBorder="0" applyAlignment="0" applyProtection="0">
      <alignment vertical="center"/>
    </xf>
    <xf numFmtId="0" fontId="97" fillId="55" borderId="0" applyNumberFormat="0" applyBorder="0" applyAlignment="0" applyProtection="0">
      <alignment vertical="center"/>
    </xf>
    <xf numFmtId="0" fontId="59" fillId="0" borderId="0">
      <alignment vertical="center"/>
    </xf>
    <xf numFmtId="9" fontId="38" fillId="0" borderId="0" applyFont="0" applyFill="0" applyBorder="0" applyAlignment="0" applyProtection="0">
      <alignment vertical="center"/>
    </xf>
    <xf numFmtId="15" fontId="123" fillId="0" borderId="0">
      <alignment vertical="center"/>
    </xf>
    <xf numFmtId="0" fontId="38" fillId="0" borderId="0">
      <alignment vertical="center"/>
    </xf>
    <xf numFmtId="0" fontId="97" fillId="55" borderId="0" applyNumberFormat="0" applyBorder="0" applyAlignment="0" applyProtection="0">
      <alignment vertical="center"/>
    </xf>
    <xf numFmtId="0" fontId="97" fillId="55" borderId="0" applyNumberFormat="0" applyBorder="0" applyAlignment="0" applyProtection="0">
      <alignment vertical="center"/>
    </xf>
    <xf numFmtId="0" fontId="97" fillId="55" borderId="0" applyNumberFormat="0" applyBorder="0" applyAlignment="0" applyProtection="0">
      <alignment vertical="center"/>
    </xf>
    <xf numFmtId="0" fontId="97" fillId="55" borderId="0" applyNumberFormat="0" applyBorder="0" applyAlignment="0" applyProtection="0">
      <alignment vertical="center"/>
    </xf>
    <xf numFmtId="0" fontId="97" fillId="43" borderId="0" applyNumberFormat="0" applyBorder="0" applyAlignment="0" applyProtection="0">
      <alignment vertical="center"/>
    </xf>
    <xf numFmtId="0" fontId="38" fillId="0" borderId="0" applyFont="0" applyFill="0" applyBorder="0" applyAlignment="0" applyProtection="0">
      <alignment vertical="center"/>
    </xf>
    <xf numFmtId="0" fontId="97" fillId="36" borderId="0" applyNumberFormat="0" applyBorder="0" applyAlignment="0" applyProtection="0">
      <alignment vertical="center"/>
    </xf>
    <xf numFmtId="0" fontId="13" fillId="42" borderId="0" applyNumberFormat="0" applyBorder="0" applyAlignment="0" applyProtection="0">
      <alignment vertical="center"/>
    </xf>
    <xf numFmtId="0" fontId="107" fillId="0" borderId="32" applyNumberFormat="0" applyFill="0" applyAlignment="0" applyProtection="0">
      <alignment vertical="center"/>
    </xf>
    <xf numFmtId="0" fontId="38" fillId="0" borderId="0">
      <alignment vertical="center"/>
    </xf>
    <xf numFmtId="9" fontId="38" fillId="0" borderId="0" applyFont="0" applyFill="0" applyBorder="0" applyAlignment="0" applyProtection="0">
      <alignment vertical="center"/>
    </xf>
    <xf numFmtId="0" fontId="97" fillId="36" borderId="0" applyNumberFormat="0" applyBorder="0" applyAlignment="0" applyProtection="0">
      <alignment vertical="center"/>
    </xf>
    <xf numFmtId="0" fontId="13" fillId="42" borderId="0" applyNumberFormat="0" applyBorder="0" applyAlignment="0" applyProtection="0">
      <alignment vertical="center"/>
    </xf>
    <xf numFmtId="0" fontId="108" fillId="48" borderId="0" applyNumberFormat="0" applyBorder="0" applyAlignment="0" applyProtection="0">
      <alignment vertical="center"/>
    </xf>
    <xf numFmtId="0" fontId="96" fillId="0" borderId="30" applyNumberFormat="0" applyFill="0" applyAlignment="0" applyProtection="0">
      <alignment vertical="center"/>
    </xf>
    <xf numFmtId="0" fontId="97" fillId="36" borderId="0" applyNumberFormat="0" applyBorder="0" applyAlignment="0" applyProtection="0">
      <alignment vertical="center"/>
    </xf>
    <xf numFmtId="0" fontId="107" fillId="0" borderId="32" applyNumberFormat="0" applyFill="0" applyAlignment="0" applyProtection="0">
      <alignment vertical="center"/>
    </xf>
    <xf numFmtId="0" fontId="13" fillId="42" borderId="0" applyNumberFormat="0" applyBorder="0" applyAlignment="0" applyProtection="0">
      <alignment vertical="center"/>
    </xf>
    <xf numFmtId="0" fontId="107" fillId="0" borderId="32" applyNumberFormat="0" applyFill="0" applyAlignment="0" applyProtection="0">
      <alignment vertical="center"/>
    </xf>
    <xf numFmtId="0" fontId="13" fillId="42" borderId="0" applyNumberFormat="0" applyBorder="0" applyAlignment="0" applyProtection="0">
      <alignment vertical="center"/>
    </xf>
    <xf numFmtId="179" fontId="38" fillId="0" borderId="0" applyFont="0" applyFill="0" applyBorder="0" applyAlignment="0" applyProtection="0">
      <alignment vertical="center"/>
    </xf>
    <xf numFmtId="0" fontId="105" fillId="41" borderId="0" applyNumberFormat="0" applyBorder="0" applyAlignment="0" applyProtection="0">
      <alignment vertical="center"/>
    </xf>
    <xf numFmtId="0" fontId="97" fillId="37"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97" fillId="39" borderId="0" applyNumberFormat="0" applyBorder="0" applyAlignment="0" applyProtection="0">
      <alignment vertical="center"/>
    </xf>
    <xf numFmtId="180" fontId="38" fillId="0" borderId="0" applyFont="0" applyFill="0" applyBorder="0" applyAlignment="0" applyProtection="0">
      <alignment vertical="center"/>
    </xf>
    <xf numFmtId="0" fontId="38" fillId="0" borderId="0">
      <alignment vertical="center"/>
    </xf>
    <xf numFmtId="9" fontId="38" fillId="0" borderId="0" applyFont="0" applyFill="0" applyBorder="0" applyAlignment="0" applyProtection="0">
      <alignment vertical="center"/>
    </xf>
    <xf numFmtId="0" fontId="13" fillId="38" borderId="0" applyNumberFormat="0" applyBorder="0" applyAlignment="0" applyProtection="0">
      <alignment vertical="center"/>
    </xf>
    <xf numFmtId="0" fontId="97" fillId="37" borderId="0" applyNumberFormat="0" applyBorder="0" applyAlignment="0" applyProtection="0">
      <alignment vertical="center"/>
    </xf>
    <xf numFmtId="0" fontId="97" fillId="39" borderId="0" applyNumberFormat="0" applyBorder="0" applyAlignment="0" applyProtection="0">
      <alignment vertical="center"/>
    </xf>
    <xf numFmtId="0" fontId="100" fillId="41" borderId="0" applyNumberFormat="0" applyBorder="0" applyAlignment="0" applyProtection="0">
      <alignment vertical="center"/>
    </xf>
    <xf numFmtId="0" fontId="97" fillId="39" borderId="0" applyNumberFormat="0" applyBorder="0" applyAlignment="0" applyProtection="0">
      <alignment vertical="center"/>
    </xf>
    <xf numFmtId="0" fontId="103" fillId="0" borderId="6" applyNumberFormat="0" applyFill="0" applyProtection="0">
      <alignment horizontal="right" vertical="center"/>
    </xf>
    <xf numFmtId="0" fontId="97" fillId="39" borderId="0" applyNumberFormat="0" applyBorder="0" applyAlignment="0" applyProtection="0">
      <alignment vertical="center"/>
    </xf>
    <xf numFmtId="0" fontId="38" fillId="0" borderId="0">
      <alignment vertical="center"/>
    </xf>
    <xf numFmtId="0" fontId="97" fillId="39" borderId="0" applyNumberFormat="0" applyBorder="0" applyAlignment="0" applyProtection="0">
      <alignment vertical="center"/>
    </xf>
    <xf numFmtId="0" fontId="97" fillId="43" borderId="0" applyNumberFormat="0" applyBorder="0" applyAlignment="0" applyProtection="0">
      <alignment vertical="center"/>
    </xf>
    <xf numFmtId="181" fontId="126" fillId="0" borderId="0">
      <alignment vertical="center"/>
    </xf>
    <xf numFmtId="0" fontId="97" fillId="43" borderId="0" applyNumberFormat="0" applyBorder="0" applyAlignment="0" applyProtection="0">
      <alignment vertical="center"/>
    </xf>
    <xf numFmtId="0" fontId="97" fillId="43" borderId="0" applyNumberFormat="0" applyBorder="0" applyAlignment="0" applyProtection="0">
      <alignment vertical="center"/>
    </xf>
    <xf numFmtId="0" fontId="97" fillId="43" borderId="0" applyNumberFormat="0" applyBorder="0" applyAlignment="0" applyProtection="0">
      <alignment vertical="center"/>
    </xf>
    <xf numFmtId="0" fontId="97" fillId="43" borderId="0" applyNumberFormat="0" applyBorder="0" applyAlignment="0" applyProtection="0">
      <alignment vertical="center"/>
    </xf>
    <xf numFmtId="0" fontId="106" fillId="0" borderId="0" applyNumberFormat="0" applyFill="0" applyBorder="0" applyAlignment="0" applyProtection="0">
      <alignment vertical="center"/>
    </xf>
    <xf numFmtId="0" fontId="97" fillId="43" borderId="0" applyNumberFormat="0" applyBorder="0" applyAlignment="0" applyProtection="0">
      <alignment vertical="center"/>
    </xf>
    <xf numFmtId="0" fontId="106" fillId="0" borderId="0" applyNumberFormat="0" applyFill="0" applyBorder="0" applyAlignment="0" applyProtection="0">
      <alignment vertical="center"/>
    </xf>
    <xf numFmtId="0" fontId="97" fillId="43" borderId="0" applyNumberFormat="0" applyBorder="0" applyAlignment="0" applyProtection="0">
      <alignment vertical="center"/>
    </xf>
    <xf numFmtId="0" fontId="106" fillId="0" borderId="0" applyNumberFormat="0" applyFill="0" applyBorder="0" applyAlignment="0" applyProtection="0">
      <alignment vertical="center"/>
    </xf>
    <xf numFmtId="182" fontId="38" fillId="0" borderId="0" applyFont="0" applyFill="0" applyBorder="0" applyAlignment="0" applyProtection="0">
      <alignment vertical="center"/>
    </xf>
    <xf numFmtId="0" fontId="38" fillId="0" borderId="0">
      <alignment vertical="center"/>
    </xf>
    <xf numFmtId="0" fontId="97" fillId="43" borderId="0" applyNumberFormat="0" applyBorder="0" applyAlignment="0" applyProtection="0">
      <alignment vertical="center"/>
    </xf>
    <xf numFmtId="0" fontId="106" fillId="0" borderId="0" applyNumberFormat="0" applyFill="0" applyBorder="0" applyAlignment="0" applyProtection="0">
      <alignment vertical="center"/>
    </xf>
    <xf numFmtId="0" fontId="108" fillId="44" borderId="0" applyNumberFormat="0" applyBorder="0" applyAlignment="0" applyProtection="0">
      <alignment vertical="center"/>
    </xf>
    <xf numFmtId="0" fontId="106" fillId="0" borderId="0" applyNumberFormat="0" applyFill="0" applyBorder="0" applyAlignment="0" applyProtection="0">
      <alignment vertical="center"/>
    </xf>
    <xf numFmtId="0" fontId="97" fillId="43" borderId="0" applyNumberFormat="0" applyBorder="0" applyAlignment="0" applyProtection="0">
      <alignment vertical="center"/>
    </xf>
    <xf numFmtId="0" fontId="108" fillId="44" borderId="0" applyNumberFormat="0" applyBorder="0" applyAlignment="0" applyProtection="0">
      <alignment vertical="center"/>
    </xf>
    <xf numFmtId="0" fontId="106" fillId="0" borderId="0" applyNumberFormat="0" applyFill="0" applyBorder="0" applyAlignment="0" applyProtection="0">
      <alignment vertical="center"/>
    </xf>
    <xf numFmtId="0" fontId="97" fillId="43" borderId="0" applyNumberFormat="0" applyBorder="0" applyAlignment="0" applyProtection="0">
      <alignment vertical="center"/>
    </xf>
    <xf numFmtId="9" fontId="38" fillId="0" borderId="0" applyFont="0" applyFill="0" applyBorder="0" applyAlignment="0" applyProtection="0">
      <alignment vertical="center"/>
    </xf>
    <xf numFmtId="0" fontId="38" fillId="0" borderId="0">
      <alignment vertical="center"/>
    </xf>
    <xf numFmtId="0" fontId="108" fillId="44" borderId="0" applyNumberFormat="0" applyBorder="0" applyAlignment="0" applyProtection="0">
      <alignment vertical="center"/>
    </xf>
    <xf numFmtId="0" fontId="106" fillId="0" borderId="0" applyNumberFormat="0" applyFill="0" applyBorder="0" applyAlignment="0" applyProtection="0">
      <alignment vertical="center"/>
    </xf>
    <xf numFmtId="0" fontId="97" fillId="43" borderId="0" applyNumberFormat="0" applyBorder="0" applyAlignment="0" applyProtection="0">
      <alignment vertical="center"/>
    </xf>
    <xf numFmtId="0" fontId="97" fillId="37" borderId="0" applyNumberFormat="0" applyBorder="0" applyAlignment="0" applyProtection="0">
      <alignment vertical="center"/>
    </xf>
    <xf numFmtId="9" fontId="38" fillId="0" borderId="0" applyFont="0" applyFill="0" applyBorder="0" applyAlignment="0" applyProtection="0">
      <alignment vertical="center"/>
    </xf>
    <xf numFmtId="0" fontId="108" fillId="44" borderId="0" applyNumberFormat="0" applyBorder="0" applyAlignment="0" applyProtection="0">
      <alignment vertical="center"/>
    </xf>
    <xf numFmtId="0" fontId="13" fillId="51" borderId="0" applyNumberFormat="0" applyBorder="0" applyAlignment="0" applyProtection="0">
      <alignment vertical="center"/>
    </xf>
    <xf numFmtId="9" fontId="38" fillId="0" borderId="0" applyFont="0" applyFill="0" applyBorder="0" applyAlignment="0" applyProtection="0">
      <alignment vertical="center"/>
    </xf>
    <xf numFmtId="0" fontId="38" fillId="0" borderId="0">
      <alignment vertical="center"/>
    </xf>
    <xf numFmtId="0" fontId="13" fillId="51" borderId="0" applyNumberFormat="0" applyBorder="0" applyAlignment="0" applyProtection="0">
      <alignment vertical="center"/>
    </xf>
    <xf numFmtId="9" fontId="38" fillId="0" borderId="0" applyFont="0" applyFill="0" applyBorder="0" applyAlignment="0" applyProtection="0">
      <alignment vertical="center"/>
    </xf>
    <xf numFmtId="0" fontId="13" fillId="51" borderId="0" applyNumberFormat="0" applyBorder="0" applyAlignment="0" applyProtection="0">
      <alignment vertical="center"/>
    </xf>
    <xf numFmtId="0" fontId="127" fillId="59" borderId="0" applyNumberFormat="0" applyBorder="0" applyAlignment="0" applyProtection="0">
      <alignment vertical="center"/>
    </xf>
    <xf numFmtId="9" fontId="38" fillId="0" borderId="0" applyFont="0" applyFill="0" applyBorder="0" applyAlignment="0" applyProtection="0">
      <alignment vertical="center"/>
    </xf>
    <xf numFmtId="0" fontId="13" fillId="51" borderId="0" applyNumberFormat="0" applyBorder="0" applyAlignment="0" applyProtection="0">
      <alignment vertical="center"/>
    </xf>
    <xf numFmtId="9" fontId="38" fillId="0" borderId="0" applyFont="0" applyFill="0" applyBorder="0" applyAlignment="0" applyProtection="0">
      <alignment vertical="center"/>
    </xf>
    <xf numFmtId="0" fontId="13" fillId="39" borderId="0" applyNumberFormat="0" applyBorder="0" applyAlignment="0" applyProtection="0">
      <alignment vertical="center"/>
    </xf>
    <xf numFmtId="0" fontId="125" fillId="52" borderId="36" applyNumberFormat="0" applyAlignment="0" applyProtection="0">
      <alignment vertical="center"/>
    </xf>
    <xf numFmtId="9" fontId="38" fillId="0" borderId="0" applyFont="0" applyFill="0" applyBorder="0" applyAlignment="0" applyProtection="0">
      <alignment vertical="center"/>
    </xf>
    <xf numFmtId="0" fontId="13" fillId="52" borderId="0" applyNumberFormat="0" applyBorder="0" applyAlignment="0" applyProtection="0">
      <alignment vertical="center"/>
    </xf>
    <xf numFmtId="0" fontId="38" fillId="0" borderId="0">
      <alignment vertical="center"/>
    </xf>
    <xf numFmtId="0" fontId="13" fillId="39" borderId="0" applyNumberFormat="0" applyBorder="0" applyAlignment="0" applyProtection="0">
      <alignment vertical="center"/>
    </xf>
    <xf numFmtId="0" fontId="125" fillId="52" borderId="36" applyNumberFormat="0" applyAlignment="0" applyProtection="0">
      <alignment vertical="center"/>
    </xf>
    <xf numFmtId="0" fontId="103" fillId="0" borderId="6" applyNumberFormat="0" applyFill="0" applyProtection="0">
      <alignment horizontal="left" vertical="center"/>
    </xf>
    <xf numFmtId="0" fontId="13" fillId="52" borderId="0" applyNumberFormat="0" applyBorder="0" applyAlignment="0" applyProtection="0">
      <alignment vertical="center"/>
    </xf>
    <xf numFmtId="0" fontId="38" fillId="0" borderId="0">
      <alignment vertical="center"/>
    </xf>
    <xf numFmtId="0" fontId="13" fillId="39" borderId="0" applyNumberFormat="0" applyBorder="0" applyAlignment="0" applyProtection="0">
      <alignment vertical="center"/>
    </xf>
    <xf numFmtId="0" fontId="125" fillId="52" borderId="36" applyNumberFormat="0" applyAlignment="0" applyProtection="0">
      <alignment vertical="center"/>
    </xf>
    <xf numFmtId="0" fontId="38" fillId="0" borderId="0">
      <alignment vertical="center"/>
    </xf>
    <xf numFmtId="0" fontId="13" fillId="39" borderId="0" applyNumberFormat="0" applyBorder="0" applyAlignment="0" applyProtection="0">
      <alignment vertical="center"/>
    </xf>
    <xf numFmtId="0" fontId="125" fillId="52" borderId="36" applyNumberFormat="0" applyAlignment="0" applyProtection="0">
      <alignment vertical="center"/>
    </xf>
    <xf numFmtId="0" fontId="97" fillId="39" borderId="0" applyNumberFormat="0" applyBorder="0" applyAlignment="0" applyProtection="0">
      <alignment vertical="center"/>
    </xf>
    <xf numFmtId="0" fontId="113" fillId="0" borderId="0" applyNumberFormat="0" applyFill="0" applyBorder="0" applyAlignment="0" applyProtection="0">
      <alignment vertical="center"/>
    </xf>
    <xf numFmtId="0" fontId="97" fillId="39" borderId="0" applyNumberFormat="0" applyBorder="0" applyAlignment="0" applyProtection="0">
      <alignment vertical="center"/>
    </xf>
    <xf numFmtId="0" fontId="97" fillId="39" borderId="0" applyNumberFormat="0" applyBorder="0" applyAlignment="0" applyProtection="0">
      <alignment vertical="center"/>
    </xf>
    <xf numFmtId="0" fontId="38" fillId="60" borderId="0" applyNumberFormat="0" applyFont="0" applyBorder="0" applyAlignment="0" applyProtection="0">
      <alignment vertical="center"/>
    </xf>
    <xf numFmtId="0" fontId="97" fillId="40" borderId="0" applyNumberFormat="0" applyBorder="0" applyAlignment="0" applyProtection="0">
      <alignment vertical="center"/>
    </xf>
    <xf numFmtId="0" fontId="97" fillId="37" borderId="0" applyNumberFormat="0" applyBorder="0" applyAlignment="0" applyProtection="0">
      <alignment vertical="center"/>
    </xf>
    <xf numFmtId="0" fontId="126" fillId="0" borderId="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110" fillId="0" borderId="33">
      <alignment horizontal="center" vertical="center"/>
    </xf>
    <xf numFmtId="0" fontId="98" fillId="0" borderId="31" applyNumberFormat="0" applyFill="0" applyProtection="0">
      <alignment horizontal="left" vertical="center"/>
    </xf>
    <xf numFmtId="0" fontId="128" fillId="0" borderId="41" applyNumberFormat="0" applyFill="0" applyAlignment="0" applyProtection="0">
      <alignment vertical="center"/>
    </xf>
    <xf numFmtId="0" fontId="38" fillId="0" borderId="0">
      <alignment vertical="center"/>
    </xf>
    <xf numFmtId="0" fontId="97" fillId="37" borderId="0" applyNumberFormat="0" applyBorder="0" applyAlignment="0" applyProtection="0">
      <alignment vertical="center"/>
    </xf>
    <xf numFmtId="9" fontId="38" fillId="0" borderId="0" applyFont="0" applyFill="0" applyBorder="0" applyAlignment="0" applyProtection="0">
      <alignment vertical="center"/>
    </xf>
    <xf numFmtId="0" fontId="107" fillId="0" borderId="32" applyNumberFormat="0" applyFill="0" applyAlignment="0" applyProtection="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107" fillId="0" borderId="32" applyNumberFormat="0" applyFill="0" applyAlignment="0" applyProtection="0">
      <alignment vertical="center"/>
    </xf>
    <xf numFmtId="0" fontId="97" fillId="36" borderId="0" applyNumberFormat="0" applyBorder="0" applyAlignment="0" applyProtection="0">
      <alignment vertical="center"/>
    </xf>
    <xf numFmtId="0" fontId="13" fillId="41" borderId="0" applyNumberFormat="0" applyBorder="0" applyAlignment="0" applyProtection="0">
      <alignment vertical="center"/>
    </xf>
    <xf numFmtId="0" fontId="38" fillId="0" borderId="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02" fillId="42" borderId="1" applyNumberFormat="0" applyBorder="0" applyAlignment="0" applyProtection="0">
      <alignment vertical="center"/>
    </xf>
    <xf numFmtId="0" fontId="13" fillId="51" borderId="0" applyNumberFormat="0" applyBorder="0" applyAlignment="0" applyProtection="0">
      <alignment vertical="center"/>
    </xf>
    <xf numFmtId="0" fontId="97" fillId="47" borderId="0" applyNumberFormat="0" applyBorder="0" applyAlignment="0" applyProtection="0">
      <alignment vertical="center"/>
    </xf>
    <xf numFmtId="0" fontId="119" fillId="0" borderId="37" applyNumberFormat="0" applyFill="0" applyAlignment="0" applyProtection="0">
      <alignment vertical="center"/>
    </xf>
    <xf numFmtId="0" fontId="100" fillId="38" borderId="0" applyNumberFormat="0" applyBorder="0" applyAlignment="0" applyProtection="0">
      <alignment vertical="center"/>
    </xf>
    <xf numFmtId="0" fontId="38" fillId="0" borderId="0">
      <alignment vertical="center"/>
    </xf>
    <xf numFmtId="0" fontId="97" fillId="47" borderId="0" applyNumberFormat="0" applyBorder="0" applyAlignment="0" applyProtection="0">
      <alignment vertical="center"/>
    </xf>
    <xf numFmtId="0" fontId="100" fillId="38" borderId="0" applyNumberFormat="0" applyBorder="0" applyAlignment="0" applyProtection="0">
      <alignment vertical="center"/>
    </xf>
    <xf numFmtId="0" fontId="38" fillId="0" borderId="0">
      <alignment vertical="center"/>
    </xf>
    <xf numFmtId="0" fontId="97" fillId="36" borderId="0" applyNumberFormat="0" applyBorder="0" applyAlignment="0" applyProtection="0">
      <alignment vertical="center"/>
    </xf>
    <xf numFmtId="0" fontId="129" fillId="52" borderId="42">
      <alignment horizontal="left" vertical="center"/>
      <protection locked="0" hidden="1"/>
    </xf>
    <xf numFmtId="0" fontId="97" fillId="36" borderId="0" applyNumberFormat="0" applyBorder="0" applyAlignment="0" applyProtection="0">
      <alignment vertical="center"/>
    </xf>
    <xf numFmtId="0" fontId="129" fillId="52" borderId="42">
      <alignment horizontal="left" vertical="center"/>
      <protection locked="0" hidden="1"/>
    </xf>
    <xf numFmtId="0" fontId="119" fillId="0" borderId="37" applyNumberFormat="0" applyFill="0" applyAlignment="0" applyProtection="0">
      <alignment vertical="center"/>
    </xf>
    <xf numFmtId="0" fontId="97" fillId="36" borderId="0" applyNumberFormat="0" applyBorder="0" applyAlignment="0" applyProtection="0">
      <alignment vertical="center"/>
    </xf>
    <xf numFmtId="183" fontId="38" fillId="0" borderId="0" applyFont="0" applyFill="0" applyBorder="0" applyAlignment="0" applyProtection="0">
      <alignment vertical="center"/>
    </xf>
    <xf numFmtId="0" fontId="109" fillId="0" borderId="38" applyNumberFormat="0" applyFill="0" applyAlignment="0" applyProtection="0">
      <alignment vertical="center"/>
    </xf>
    <xf numFmtId="0" fontId="97" fillId="36" borderId="0" applyNumberFormat="0" applyBorder="0" applyAlignment="0" applyProtection="0">
      <alignment vertical="center"/>
    </xf>
    <xf numFmtId="0" fontId="96" fillId="0" borderId="43" applyNumberFormat="0" applyFill="0" applyAlignment="0" applyProtection="0">
      <alignment vertical="center"/>
    </xf>
    <xf numFmtId="0" fontId="108" fillId="48" borderId="0" applyNumberFormat="0" applyBorder="0" applyAlignment="0" applyProtection="0">
      <alignment vertical="center"/>
    </xf>
    <xf numFmtId="0" fontId="97" fillId="36" borderId="0" applyNumberFormat="0" applyBorder="0" applyAlignment="0" applyProtection="0">
      <alignment vertical="center"/>
    </xf>
    <xf numFmtId="0" fontId="96" fillId="0" borderId="43" applyNumberFormat="0" applyFill="0" applyAlignment="0" applyProtection="0">
      <alignment vertical="center"/>
    </xf>
    <xf numFmtId="0" fontId="108" fillId="48" borderId="0" applyNumberFormat="0" applyBorder="0" applyAlignment="0" applyProtection="0">
      <alignment vertical="center"/>
    </xf>
    <xf numFmtId="0" fontId="97" fillId="36" borderId="0" applyNumberFormat="0" applyBorder="0" applyAlignment="0" applyProtection="0">
      <alignment vertical="center"/>
    </xf>
    <xf numFmtId="0" fontId="96" fillId="0" borderId="30" applyNumberFormat="0" applyFill="0" applyAlignment="0" applyProtection="0">
      <alignment vertical="center"/>
    </xf>
    <xf numFmtId="0" fontId="107" fillId="0" borderId="32" applyNumberFormat="0" applyFill="0" applyAlignment="0" applyProtection="0">
      <alignment vertical="center"/>
    </xf>
    <xf numFmtId="0" fontId="97" fillId="36" borderId="0" applyNumberFormat="0" applyBorder="0" applyAlignment="0" applyProtection="0">
      <alignment vertical="center"/>
    </xf>
    <xf numFmtId="0" fontId="96" fillId="0" borderId="30" applyNumberFormat="0" applyFill="0" applyAlignment="0" applyProtection="0">
      <alignment vertical="center"/>
    </xf>
    <xf numFmtId="9" fontId="38" fillId="0" borderId="0" applyFont="0" applyFill="0" applyBorder="0" applyAlignment="0" applyProtection="0">
      <alignment vertical="center"/>
    </xf>
    <xf numFmtId="0" fontId="107" fillId="0" borderId="32" applyNumberFormat="0" applyFill="0" applyAlignment="0" applyProtection="0">
      <alignment vertical="center"/>
    </xf>
    <xf numFmtId="0" fontId="13" fillId="42" borderId="0" applyNumberFormat="0" applyBorder="0" applyAlignment="0" applyProtection="0">
      <alignment vertical="center"/>
    </xf>
    <xf numFmtId="0" fontId="13" fillId="52" borderId="0" applyNumberFormat="0" applyBorder="0" applyAlignment="0" applyProtection="0">
      <alignment vertical="center"/>
    </xf>
    <xf numFmtId="0" fontId="109" fillId="0" borderId="38" applyNumberFormat="0" applyFill="0" applyAlignment="0" applyProtection="0">
      <alignment vertical="center"/>
    </xf>
    <xf numFmtId="0" fontId="13" fillId="52" borderId="0" applyNumberFormat="0" applyBorder="0" applyAlignment="0" applyProtection="0">
      <alignment vertical="center"/>
    </xf>
    <xf numFmtId="0" fontId="110" fillId="0" borderId="0" applyNumberFormat="0" applyFill="0" applyBorder="0" applyAlignment="0" applyProtection="0">
      <alignment vertical="center"/>
    </xf>
    <xf numFmtId="0" fontId="38" fillId="0" borderId="0">
      <alignment vertical="center"/>
    </xf>
    <xf numFmtId="0" fontId="38" fillId="0" borderId="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40" borderId="0" applyNumberFormat="0" applyBorder="0" applyAlignment="0" applyProtection="0">
      <alignment vertical="center"/>
    </xf>
    <xf numFmtId="0" fontId="107" fillId="0" borderId="32" applyNumberFormat="0" applyFill="0" applyAlignment="0" applyProtection="0">
      <alignment vertical="center"/>
    </xf>
    <xf numFmtId="184" fontId="38" fillId="0" borderId="0" applyFont="0" applyFill="0" applyBorder="0" applyAlignment="0" applyProtection="0">
      <alignment vertical="center"/>
    </xf>
    <xf numFmtId="9" fontId="38" fillId="0" borderId="0" applyFont="0" applyFill="0" applyBorder="0" applyAlignment="0" applyProtection="0">
      <alignment vertical="center"/>
    </xf>
    <xf numFmtId="185" fontId="38" fillId="0" borderId="0" applyFont="0" applyFill="0" applyBorder="0" applyAlignment="0" applyProtection="0">
      <alignment vertical="center"/>
    </xf>
    <xf numFmtId="0" fontId="109" fillId="0" borderId="38" applyNumberFormat="0" applyFill="0" applyAlignment="0" applyProtection="0">
      <alignment vertical="center"/>
    </xf>
    <xf numFmtId="0" fontId="130" fillId="0" borderId="0" applyNumberFormat="0" applyFill="0" applyBorder="0" applyAlignment="0" applyProtection="0">
      <alignment vertical="center"/>
    </xf>
    <xf numFmtId="186" fontId="126" fillId="0" borderId="0">
      <alignment vertical="center"/>
    </xf>
    <xf numFmtId="0" fontId="119" fillId="0" borderId="37" applyNumberFormat="0" applyFill="0" applyAlignment="0" applyProtection="0">
      <alignment vertical="center"/>
    </xf>
    <xf numFmtId="0" fontId="100" fillId="38" borderId="0" applyNumberFormat="0" applyBorder="0" applyAlignment="0" applyProtection="0">
      <alignment vertical="center"/>
    </xf>
    <xf numFmtId="0" fontId="38" fillId="0" borderId="0">
      <alignment vertical="center"/>
    </xf>
    <xf numFmtId="15" fontId="123" fillId="0" borderId="0">
      <alignment vertical="center"/>
    </xf>
    <xf numFmtId="0" fontId="59" fillId="0" borderId="0">
      <alignment vertical="center"/>
    </xf>
    <xf numFmtId="15" fontId="123" fillId="0" borderId="0">
      <alignment vertical="center"/>
    </xf>
    <xf numFmtId="187" fontId="126" fillId="0" borderId="0">
      <alignment vertical="center"/>
    </xf>
    <xf numFmtId="0" fontId="118" fillId="48" borderId="0" applyNumberFormat="0" applyBorder="0" applyAlignment="0" applyProtection="0">
      <alignment vertical="center"/>
    </xf>
    <xf numFmtId="0" fontId="102" fillId="39" borderId="0" applyNumberFormat="0" applyBorder="0" applyAlignment="0" applyProtection="0">
      <alignment vertical="center"/>
    </xf>
    <xf numFmtId="0" fontId="38" fillId="0" borderId="0">
      <alignment vertical="center"/>
    </xf>
    <xf numFmtId="9" fontId="38" fillId="0" borderId="0" applyFont="0" applyFill="0" applyBorder="0" applyAlignment="0" applyProtection="0">
      <alignment vertical="center"/>
    </xf>
    <xf numFmtId="0" fontId="38" fillId="0" borderId="0">
      <alignment vertical="center"/>
    </xf>
    <xf numFmtId="0" fontId="131" fillId="0" borderId="44" applyNumberFormat="0" applyFill="0" applyAlignment="0" applyProtection="0">
      <alignment vertical="center"/>
    </xf>
    <xf numFmtId="0" fontId="122" fillId="0" borderId="40" applyNumberFormat="0" applyAlignment="0" applyProtection="0">
      <alignment horizontal="left" vertical="center"/>
    </xf>
    <xf numFmtId="0" fontId="95" fillId="37" borderId="0" applyNumberFormat="0" applyBorder="0" applyAlignment="0" applyProtection="0">
      <alignment vertical="center"/>
    </xf>
    <xf numFmtId="0" fontId="122" fillId="0" borderId="18">
      <alignment horizontal="left" vertical="center"/>
    </xf>
    <xf numFmtId="0" fontId="122" fillId="0" borderId="18">
      <alignment horizontal="left" vertical="center"/>
    </xf>
    <xf numFmtId="0" fontId="102" fillId="42" borderId="1" applyNumberFormat="0" applyBorder="0" applyAlignment="0" applyProtection="0">
      <alignment vertical="center"/>
    </xf>
    <xf numFmtId="43" fontId="0" fillId="0" borderId="0" applyFont="0" applyFill="0" applyBorder="0" applyAlignment="0" applyProtection="0">
      <alignment vertical="center"/>
    </xf>
    <xf numFmtId="0" fontId="102" fillId="42" borderId="1" applyNumberFormat="0" applyBorder="0" applyAlignment="0" applyProtection="0">
      <alignment vertical="center"/>
    </xf>
    <xf numFmtId="43" fontId="0" fillId="0" borderId="0" applyFont="0" applyFill="0" applyBorder="0" applyAlignment="0" applyProtection="0">
      <alignment vertical="center"/>
    </xf>
    <xf numFmtId="0" fontId="102" fillId="42" borderId="1" applyNumberFormat="0" applyBorder="0" applyAlignment="0" applyProtection="0">
      <alignment vertical="center"/>
    </xf>
    <xf numFmtId="0" fontId="102" fillId="42" borderId="1" applyNumberFormat="0" applyBorder="0" applyAlignment="0" applyProtection="0">
      <alignment vertical="center"/>
    </xf>
    <xf numFmtId="0" fontId="38" fillId="0" borderId="0">
      <alignment vertical="center"/>
    </xf>
    <xf numFmtId="0" fontId="102" fillId="42" borderId="1" applyNumberFormat="0" applyBorder="0" applyAlignment="0" applyProtection="0">
      <alignment vertical="center"/>
    </xf>
    <xf numFmtId="0" fontId="102" fillId="42" borderId="1" applyNumberFormat="0" applyBorder="0" applyAlignment="0" applyProtection="0">
      <alignment vertical="center"/>
    </xf>
    <xf numFmtId="188" fontId="132" fillId="61" borderId="0">
      <alignment vertical="center"/>
    </xf>
    <xf numFmtId="0" fontId="95" fillId="62" borderId="0" applyNumberFormat="0" applyBorder="0" applyAlignment="0" applyProtection="0">
      <alignment vertical="center"/>
    </xf>
    <xf numFmtId="0" fontId="38" fillId="0" borderId="0">
      <alignment vertical="center"/>
    </xf>
    <xf numFmtId="188" fontId="133" fillId="63" borderId="0">
      <alignment vertical="center"/>
    </xf>
    <xf numFmtId="38" fontId="38" fillId="0" borderId="0" applyFont="0" applyFill="0" applyBorder="0" applyAlignment="0" applyProtection="0">
      <alignment vertical="center"/>
    </xf>
    <xf numFmtId="0" fontId="113" fillId="0" borderId="0" applyNumberFormat="0" applyFill="0" applyBorder="0" applyAlignment="0" applyProtection="0">
      <alignment vertical="center"/>
    </xf>
    <xf numFmtId="40" fontId="38" fillId="0" borderId="0" applyFont="0" applyFill="0" applyBorder="0" applyAlignment="0" applyProtection="0">
      <alignment vertical="center"/>
    </xf>
    <xf numFmtId="0" fontId="38" fillId="0" borderId="0">
      <alignment vertical="center"/>
    </xf>
    <xf numFmtId="0" fontId="98" fillId="0" borderId="31" applyNumberFormat="0" applyFill="0" applyProtection="0">
      <alignment horizontal="center" vertical="center"/>
    </xf>
    <xf numFmtId="0" fontId="38" fillId="0" borderId="0">
      <alignment vertical="center"/>
    </xf>
    <xf numFmtId="177" fontId="38" fillId="0" borderId="0" applyFont="0" applyFill="0" applyBorder="0" applyAlignment="0" applyProtection="0">
      <alignment vertical="center"/>
    </xf>
    <xf numFmtId="43" fontId="0" fillId="0" borderId="0" applyFont="0" applyFill="0" applyBorder="0" applyAlignment="0" applyProtection="0">
      <alignment vertical="center"/>
    </xf>
    <xf numFmtId="189" fontId="38" fillId="0" borderId="0" applyFont="0" applyFill="0" applyBorder="0" applyAlignment="0" applyProtection="0">
      <alignment vertical="center"/>
    </xf>
    <xf numFmtId="40" fontId="134" fillId="56" borderId="42">
      <alignment horizontal="centerContinuous" vertical="center"/>
    </xf>
    <xf numFmtId="0" fontId="107" fillId="0" borderId="32" applyNumberFormat="0" applyFill="0" applyAlignment="0" applyProtection="0">
      <alignment vertical="center"/>
    </xf>
    <xf numFmtId="1" fontId="103" fillId="0" borderId="31" applyFill="0" applyProtection="0">
      <alignment horizontal="center" vertical="center"/>
    </xf>
    <xf numFmtId="1" fontId="103" fillId="0" borderId="31" applyFill="0" applyProtection="0">
      <alignment horizontal="center" vertical="center"/>
    </xf>
    <xf numFmtId="40" fontId="134" fillId="56" borderId="42">
      <alignment horizontal="centerContinuous" vertical="center"/>
    </xf>
    <xf numFmtId="37" fontId="135" fillId="0" borderId="0">
      <alignment vertical="center"/>
    </xf>
    <xf numFmtId="0" fontId="110" fillId="0" borderId="33">
      <alignment horizontal="center" vertical="center"/>
    </xf>
    <xf numFmtId="9" fontId="38" fillId="0" borderId="0" applyFont="0" applyFill="0" applyBorder="0" applyAlignment="0" applyProtection="0">
      <alignment vertical="center"/>
    </xf>
    <xf numFmtId="37" fontId="135" fillId="0" borderId="0">
      <alignment vertical="center"/>
    </xf>
    <xf numFmtId="0" fontId="110" fillId="0" borderId="33">
      <alignment horizontal="center" vertical="center"/>
    </xf>
    <xf numFmtId="37" fontId="135" fillId="0" borderId="0">
      <alignment vertical="center"/>
    </xf>
    <xf numFmtId="0" fontId="110" fillId="0" borderId="33">
      <alignment horizontal="center" vertical="center"/>
    </xf>
    <xf numFmtId="0" fontId="0" fillId="0" borderId="0">
      <alignment vertical="center"/>
    </xf>
    <xf numFmtId="37" fontId="135" fillId="0" borderId="0">
      <alignment vertical="center"/>
    </xf>
    <xf numFmtId="0" fontId="110" fillId="0" borderId="33">
      <alignment horizontal="center" vertical="center"/>
    </xf>
    <xf numFmtId="9" fontId="38" fillId="0" borderId="0" applyFont="0" applyFill="0" applyBorder="0" applyAlignment="0" applyProtection="0">
      <alignment vertical="center"/>
    </xf>
    <xf numFmtId="190" fontId="103" fillId="0" borderId="0">
      <alignment vertical="center"/>
    </xf>
    <xf numFmtId="0" fontId="116" fillId="0" borderId="0">
      <alignment vertical="center"/>
    </xf>
    <xf numFmtId="9" fontId="38" fillId="0" borderId="0" applyFont="0" applyFill="0" applyBorder="0" applyAlignment="0" applyProtection="0">
      <alignment vertical="center"/>
    </xf>
    <xf numFmtId="14" fontId="101" fillId="0" borderId="0">
      <alignment horizontal="center" vertical="center" wrapText="1"/>
      <protection locked="0"/>
    </xf>
    <xf numFmtId="3" fontId="38" fillId="0" borderId="0" applyFont="0" applyFill="0" applyBorder="0" applyAlignment="0" applyProtection="0">
      <alignment vertical="center"/>
    </xf>
    <xf numFmtId="0" fontId="38" fillId="0" borderId="0">
      <alignment vertical="center"/>
    </xf>
    <xf numFmtId="0" fontId="125" fillId="52" borderId="36" applyNumberFormat="0" applyAlignment="0" applyProtection="0">
      <alignment vertical="center"/>
    </xf>
    <xf numFmtId="0" fontId="38" fillId="0" borderId="0">
      <alignment vertical="center"/>
    </xf>
    <xf numFmtId="10" fontId="38" fillId="0" borderId="0" applyFont="0" applyFill="0" applyBorder="0" applyAlignment="0" applyProtection="0">
      <alignment vertical="center"/>
    </xf>
    <xf numFmtId="0" fontId="0" fillId="0" borderId="0">
      <alignment vertical="center"/>
    </xf>
    <xf numFmtId="0" fontId="124" fillId="58" borderId="9">
      <alignment vertical="center"/>
      <protection locked="0"/>
    </xf>
    <xf numFmtId="0" fontId="38" fillId="0" borderId="0">
      <alignment vertical="center"/>
    </xf>
    <xf numFmtId="9" fontId="38" fillId="0" borderId="0" applyFont="0" applyFill="0" applyBorder="0" applyAlignment="0" applyProtection="0">
      <alignment vertical="center"/>
    </xf>
    <xf numFmtId="191" fontId="38" fillId="0" borderId="0" applyFont="0" applyFill="0" applyProtection="0">
      <alignment vertical="center"/>
    </xf>
    <xf numFmtId="0" fontId="38" fillId="0" borderId="0">
      <alignment vertical="center"/>
    </xf>
    <xf numFmtId="0" fontId="106" fillId="0" borderId="0" applyNumberFormat="0" applyFill="0" applyBorder="0" applyAlignment="0" applyProtection="0">
      <alignment vertical="center"/>
    </xf>
    <xf numFmtId="9" fontId="38" fillId="0" borderId="0" applyFont="0" applyFill="0" applyBorder="0" applyAlignment="0" applyProtection="0">
      <alignment vertical="center"/>
    </xf>
    <xf numFmtId="0" fontId="136" fillId="0" borderId="0" applyNumberFormat="0" applyFill="0" applyBorder="0" applyAlignment="0" applyProtection="0">
      <alignment vertical="center"/>
    </xf>
    <xf numFmtId="0" fontId="95" fillId="64" borderId="0" applyNumberFormat="0" applyBorder="0" applyAlignment="0" applyProtection="0">
      <alignment vertical="center"/>
    </xf>
    <xf numFmtId="0" fontId="38" fillId="0" borderId="0" applyNumberFormat="0" applyFont="0" applyFill="0" applyBorder="0" applyAlignment="0" applyProtection="0">
      <alignment horizontal="left" vertical="center"/>
    </xf>
    <xf numFmtId="15" fontId="38" fillId="0" borderId="0" applyFont="0" applyFill="0" applyBorder="0" applyAlignment="0" applyProtection="0">
      <alignment vertical="center"/>
    </xf>
    <xf numFmtId="0" fontId="110" fillId="0" borderId="33">
      <alignment horizontal="center" vertical="center"/>
    </xf>
    <xf numFmtId="0" fontId="103" fillId="0" borderId="6" applyNumberFormat="0" applyFill="0" applyProtection="0">
      <alignment horizontal="right" vertical="center"/>
    </xf>
    <xf numFmtId="15" fontId="38" fillId="0" borderId="0" applyFont="0" applyFill="0" applyBorder="0" applyAlignment="0" applyProtection="0">
      <alignment vertical="center"/>
    </xf>
    <xf numFmtId="0" fontId="103" fillId="0" borderId="6" applyNumberFormat="0" applyFill="0" applyProtection="0">
      <alignment horizontal="right" vertical="center"/>
    </xf>
    <xf numFmtId="4" fontId="38" fillId="0" borderId="0" applyFont="0" applyFill="0" applyBorder="0" applyAlignment="0" applyProtection="0">
      <alignment vertical="center"/>
    </xf>
    <xf numFmtId="0" fontId="109" fillId="0" borderId="0" applyNumberFormat="0" applyFill="0" applyBorder="0" applyAlignment="0" applyProtection="0">
      <alignment vertical="center"/>
    </xf>
    <xf numFmtId="0" fontId="38" fillId="0" borderId="0">
      <alignment vertical="center"/>
    </xf>
    <xf numFmtId="4" fontId="38" fillId="0" borderId="0" applyFont="0" applyFill="0" applyBorder="0" applyAlignment="0" applyProtection="0">
      <alignment vertical="center"/>
    </xf>
    <xf numFmtId="0" fontId="103" fillId="0" borderId="6" applyNumberFormat="0" applyFill="0" applyProtection="0">
      <alignment horizontal="right" vertical="center"/>
    </xf>
    <xf numFmtId="0" fontId="0" fillId="0" borderId="0">
      <alignment vertical="center"/>
    </xf>
    <xf numFmtId="0" fontId="110" fillId="0" borderId="33">
      <alignment horizontal="center" vertical="center"/>
    </xf>
    <xf numFmtId="0" fontId="110" fillId="0" borderId="33">
      <alignment horizontal="center" vertical="center"/>
    </xf>
    <xf numFmtId="0" fontId="0" fillId="0" borderId="0">
      <alignment vertical="center"/>
    </xf>
    <xf numFmtId="0" fontId="110" fillId="0" borderId="33">
      <alignment horizontal="center" vertical="center"/>
    </xf>
    <xf numFmtId="0" fontId="110" fillId="0" borderId="33">
      <alignment horizontal="center" vertical="center"/>
    </xf>
    <xf numFmtId="3" fontId="38" fillId="0" borderId="0" applyFont="0" applyFill="0" applyBorder="0" applyAlignment="0" applyProtection="0">
      <alignment vertical="center"/>
    </xf>
    <xf numFmtId="0" fontId="38" fillId="0" borderId="0">
      <alignment vertical="center"/>
    </xf>
    <xf numFmtId="0" fontId="38" fillId="0" borderId="0">
      <alignment vertical="center"/>
    </xf>
    <xf numFmtId="0" fontId="38" fillId="60" borderId="0" applyNumberFormat="0" applyFont="0" applyBorder="0" applyAlignment="0" applyProtection="0">
      <alignment vertical="center"/>
    </xf>
    <xf numFmtId="0" fontId="125" fillId="52" borderId="36" applyNumberFormat="0" applyAlignment="0" applyProtection="0">
      <alignment vertical="center"/>
    </xf>
    <xf numFmtId="0" fontId="38" fillId="0" borderId="0">
      <alignment vertical="center"/>
    </xf>
    <xf numFmtId="0" fontId="124" fillId="58" borderId="9">
      <alignment vertical="center"/>
      <protection locked="0"/>
    </xf>
    <xf numFmtId="0" fontId="137" fillId="0" borderId="0">
      <alignment vertical="center"/>
    </xf>
    <xf numFmtId="0" fontId="95" fillId="54" borderId="0" applyNumberFormat="0" applyBorder="0" applyAlignment="0" applyProtection="0">
      <alignment vertical="center"/>
    </xf>
    <xf numFmtId="0" fontId="124" fillId="58" borderId="9">
      <alignment vertical="center"/>
      <protection locked="0"/>
    </xf>
    <xf numFmtId="0" fontId="38" fillId="0" borderId="0">
      <alignment vertical="center"/>
    </xf>
    <xf numFmtId="0" fontId="124" fillId="58" borderId="9">
      <alignment vertical="center"/>
      <protection locked="0"/>
    </xf>
    <xf numFmtId="9" fontId="38" fillId="0" borderId="0" applyFont="0" applyFill="0" applyBorder="0" applyAlignment="0" applyProtection="0">
      <alignment vertical="center"/>
    </xf>
    <xf numFmtId="43" fontId="0"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6" fillId="0" borderId="0" applyNumberFormat="0" applyFill="0" applyBorder="0" applyAlignment="0" applyProtection="0">
      <alignment vertical="center"/>
    </xf>
    <xf numFmtId="9" fontId="38" fillId="0" borderId="0" applyFont="0" applyFill="0" applyBorder="0" applyAlignment="0" applyProtection="0">
      <alignment vertical="center"/>
    </xf>
    <xf numFmtId="178" fontId="0" fillId="0" borderId="0" applyFont="0" applyFill="0" applyBorder="0" applyAlignment="0" applyProtection="0">
      <alignment vertical="center"/>
    </xf>
    <xf numFmtId="0" fontId="138" fillId="0" borderId="0" applyNumberFormat="0" applyFill="0" applyBorder="0" applyAlignment="0" applyProtection="0">
      <alignment vertical="center"/>
    </xf>
    <xf numFmtId="9" fontId="38" fillId="0" borderId="0" applyFont="0" applyFill="0" applyBorder="0" applyAlignment="0" applyProtection="0">
      <alignment vertical="center"/>
    </xf>
    <xf numFmtId="0" fontId="113" fillId="0" borderId="0" applyNumberFormat="0" applyFill="0" applyBorder="0" applyAlignment="0" applyProtection="0">
      <alignment vertical="center"/>
    </xf>
    <xf numFmtId="0" fontId="108" fillId="44"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38" fillId="0" borderId="0" applyProtection="0"/>
    <xf numFmtId="9" fontId="38" fillId="0" borderId="0" applyFont="0" applyFill="0" applyBorder="0" applyAlignment="0" applyProtection="0">
      <alignment vertical="center"/>
    </xf>
    <xf numFmtId="0" fontId="38" fillId="0" borderId="0">
      <alignment vertical="center"/>
    </xf>
    <xf numFmtId="9" fontId="38" fillId="0" borderId="0" applyFont="0" applyFill="0" applyBorder="0" applyAlignment="0" applyProtection="0">
      <alignment vertical="center"/>
    </xf>
    <xf numFmtId="0" fontId="38" fillId="0" borderId="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0" fillId="0" borderId="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38" fillId="0" borderId="0">
      <alignment vertical="center"/>
    </xf>
    <xf numFmtId="9" fontId="38" fillId="0" borderId="0" applyFont="0" applyFill="0" applyBorder="0" applyAlignment="0" applyProtection="0">
      <alignment vertical="center"/>
    </xf>
    <xf numFmtId="0" fontId="131" fillId="0" borderId="44" applyNumberFormat="0" applyFill="0" applyAlignment="0" applyProtection="0">
      <alignment vertical="center"/>
    </xf>
    <xf numFmtId="0" fontId="38" fillId="0" borderId="0">
      <alignment vertical="center"/>
    </xf>
    <xf numFmtId="9" fontId="38" fillId="0" borderId="0" applyFont="0" applyFill="0" applyBorder="0" applyAlignment="0" applyProtection="0">
      <alignment vertical="center"/>
    </xf>
    <xf numFmtId="0" fontId="119" fillId="0" borderId="37" applyNumberFormat="0" applyFill="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3" fillId="0" borderId="6" applyNumberFormat="0" applyFill="0" applyProtection="0">
      <alignment horizontal="right" vertical="center"/>
    </xf>
    <xf numFmtId="9" fontId="38" fillId="0" borderId="0" applyFont="0" applyFill="0" applyBorder="0" applyAlignment="0" applyProtection="0">
      <alignment vertical="center"/>
    </xf>
    <xf numFmtId="0" fontId="128" fillId="0" borderId="41" applyNumberFormat="0" applyFill="0" applyAlignment="0" applyProtection="0">
      <alignment vertical="center"/>
    </xf>
    <xf numFmtId="0" fontId="38" fillId="0" borderId="0">
      <alignment vertical="center"/>
    </xf>
    <xf numFmtId="9" fontId="38" fillId="0" borderId="0" applyFont="0" applyFill="0" applyBorder="0" applyAlignment="0" applyProtection="0">
      <alignment vertical="center"/>
    </xf>
    <xf numFmtId="0" fontId="138" fillId="0" borderId="45" applyNumberFormat="0" applyFill="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3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9" fontId="38" fillId="0" borderId="0" applyFont="0" applyFill="0" applyBorder="0" applyAlignment="0" applyProtection="0">
      <alignment vertical="center"/>
    </xf>
    <xf numFmtId="0" fontId="113" fillId="0" borderId="0" applyNumberFormat="0" applyFill="0" applyBorder="0" applyAlignment="0" applyProtection="0">
      <alignment vertical="center"/>
    </xf>
    <xf numFmtId="9" fontId="38" fillId="0" borderId="0" applyFont="0" applyFill="0" applyBorder="0" applyAlignment="0" applyProtection="0">
      <alignment vertical="center"/>
    </xf>
    <xf numFmtId="0" fontId="113" fillId="0" borderId="0" applyNumberFormat="0" applyFill="0" applyBorder="0" applyAlignment="0" applyProtection="0">
      <alignment vertical="center"/>
    </xf>
    <xf numFmtId="192" fontId="38" fillId="0" borderId="0" applyFont="0" applyFill="0" applyBorder="0" applyAlignment="0" applyProtection="0">
      <alignment vertical="center"/>
    </xf>
    <xf numFmtId="0" fontId="139" fillId="0" borderId="6" applyNumberFormat="0" applyFill="0" applyProtection="0">
      <alignment horizontal="center" vertical="center"/>
    </xf>
    <xf numFmtId="0" fontId="103" fillId="0" borderId="6" applyNumberFormat="0" applyFill="0" applyProtection="0">
      <alignment horizontal="right" vertical="center"/>
    </xf>
    <xf numFmtId="0" fontId="103" fillId="0" borderId="6" applyNumberFormat="0" applyFill="0" applyProtection="0">
      <alignment horizontal="right" vertical="center"/>
    </xf>
    <xf numFmtId="0" fontId="107" fillId="0" borderId="32" applyNumberFormat="0" applyFill="0" applyAlignment="0" applyProtection="0">
      <alignment vertical="center"/>
    </xf>
    <xf numFmtId="0" fontId="107" fillId="0" borderId="32" applyNumberFormat="0" applyFill="0" applyAlignment="0" applyProtection="0">
      <alignment vertical="center"/>
    </xf>
    <xf numFmtId="0" fontId="119" fillId="0" borderId="37" applyNumberFormat="0" applyFill="0" applyAlignment="0" applyProtection="0">
      <alignment vertical="center"/>
    </xf>
    <xf numFmtId="0" fontId="107" fillId="0" borderId="32" applyNumberFormat="0" applyFill="0" applyAlignment="0" applyProtection="0">
      <alignment vertical="center"/>
    </xf>
    <xf numFmtId="0" fontId="38" fillId="0" borderId="0">
      <alignment vertical="center"/>
    </xf>
    <xf numFmtId="0" fontId="119" fillId="0" borderId="37" applyNumberFormat="0" applyFill="0" applyAlignment="0" applyProtection="0">
      <alignment vertical="center"/>
    </xf>
    <xf numFmtId="0" fontId="38" fillId="0" borderId="0">
      <alignment vertical="center"/>
    </xf>
    <xf numFmtId="0" fontId="119" fillId="0" borderId="37" applyNumberFormat="0" applyFill="0" applyAlignment="0" applyProtection="0">
      <alignment vertical="center"/>
    </xf>
    <xf numFmtId="0" fontId="38" fillId="0" borderId="0">
      <alignment vertical="center"/>
    </xf>
    <xf numFmtId="0" fontId="119" fillId="0" borderId="37" applyNumberFormat="0" applyFill="0" applyAlignment="0" applyProtection="0">
      <alignment vertical="center"/>
    </xf>
    <xf numFmtId="0" fontId="119" fillId="0" borderId="37" applyNumberFormat="0" applyFill="0" applyAlignment="0" applyProtection="0">
      <alignment vertical="center"/>
    </xf>
    <xf numFmtId="0" fontId="100" fillId="38" borderId="0" applyNumberFormat="0" applyBorder="0" applyAlignment="0" applyProtection="0">
      <alignment vertical="center"/>
    </xf>
    <xf numFmtId="0" fontId="109" fillId="0" borderId="38" applyNumberFormat="0" applyFill="0" applyAlignment="0" applyProtection="0">
      <alignment vertical="center"/>
    </xf>
    <xf numFmtId="0" fontId="119" fillId="0" borderId="37" applyNumberFormat="0" applyFill="0" applyAlignment="0" applyProtection="0">
      <alignment vertical="center"/>
    </xf>
    <xf numFmtId="0" fontId="119" fillId="0" borderId="37" applyNumberFormat="0" applyFill="0" applyAlignment="0" applyProtection="0">
      <alignment vertical="center"/>
    </xf>
    <xf numFmtId="0" fontId="119" fillId="0" borderId="37" applyNumberFormat="0" applyFill="0" applyAlignment="0" applyProtection="0">
      <alignment vertical="center"/>
    </xf>
    <xf numFmtId="0" fontId="119" fillId="0" borderId="37" applyNumberFormat="0" applyFill="0" applyAlignment="0" applyProtection="0">
      <alignment vertical="center"/>
    </xf>
    <xf numFmtId="0" fontId="38" fillId="0" borderId="0">
      <alignment vertical="center"/>
    </xf>
    <xf numFmtId="0" fontId="119" fillId="0" borderId="37" applyNumberFormat="0" applyFill="0" applyAlignment="0" applyProtection="0">
      <alignment vertical="center"/>
    </xf>
    <xf numFmtId="0" fontId="119" fillId="0" borderId="37" applyNumberFormat="0" applyFill="0" applyAlignment="0" applyProtection="0">
      <alignment vertical="center"/>
    </xf>
    <xf numFmtId="0" fontId="119" fillId="0" borderId="37" applyNumberFormat="0" applyFill="0" applyAlignment="0" applyProtection="0">
      <alignment vertical="center"/>
    </xf>
    <xf numFmtId="0" fontId="38" fillId="0" borderId="0"/>
    <xf numFmtId="0" fontId="38" fillId="0" borderId="0">
      <alignment vertical="center"/>
    </xf>
    <xf numFmtId="0" fontId="100" fillId="38" borderId="0" applyNumberFormat="0" applyBorder="0" applyAlignment="0" applyProtection="0">
      <alignment vertical="center"/>
    </xf>
    <xf numFmtId="0" fontId="138" fillId="0" borderId="45" applyNumberFormat="0" applyFill="0" applyAlignment="0" applyProtection="0">
      <alignment vertical="center"/>
    </xf>
    <xf numFmtId="0" fontId="100" fillId="38" borderId="0" applyNumberFormat="0" applyBorder="0" applyAlignment="0" applyProtection="0">
      <alignment vertical="center"/>
    </xf>
    <xf numFmtId="0" fontId="109" fillId="0" borderId="38" applyNumberFormat="0" applyFill="0" applyAlignment="0" applyProtection="0">
      <alignment vertical="center"/>
    </xf>
    <xf numFmtId="0" fontId="109" fillId="0" borderId="38" applyNumberFormat="0" applyFill="0" applyAlignment="0" applyProtection="0">
      <alignment vertical="center"/>
    </xf>
    <xf numFmtId="0" fontId="109" fillId="0" borderId="38" applyNumberFormat="0" applyFill="0" applyAlignment="0" applyProtection="0">
      <alignment vertical="center"/>
    </xf>
    <xf numFmtId="0" fontId="109" fillId="0" borderId="38" applyNumberFormat="0" applyFill="0" applyAlignment="0" applyProtection="0">
      <alignment vertical="center"/>
    </xf>
    <xf numFmtId="0" fontId="103" fillId="0" borderId="6" applyNumberFormat="0" applyFill="0" applyProtection="0">
      <alignment horizontal="left" vertical="center"/>
    </xf>
    <xf numFmtId="0" fontId="109" fillId="0" borderId="38" applyNumberFormat="0" applyFill="0" applyAlignment="0" applyProtection="0">
      <alignment vertical="center"/>
    </xf>
    <xf numFmtId="0" fontId="109" fillId="0" borderId="38" applyNumberFormat="0" applyFill="0" applyAlignment="0" applyProtection="0">
      <alignment vertical="center"/>
    </xf>
    <xf numFmtId="0" fontId="109" fillId="0" borderId="38" applyNumberFormat="0" applyFill="0" applyAlignment="0" applyProtection="0">
      <alignment vertical="center"/>
    </xf>
    <xf numFmtId="0" fontId="109" fillId="0" borderId="38" applyNumberFormat="0" applyFill="0" applyAlignment="0" applyProtection="0">
      <alignment vertical="center"/>
    </xf>
    <xf numFmtId="0" fontId="109" fillId="0" borderId="0" applyNumberFormat="0" applyFill="0" applyBorder="0" applyAlignment="0" applyProtection="0">
      <alignment vertical="center"/>
    </xf>
    <xf numFmtId="0" fontId="109" fillId="0" borderId="38" applyNumberFormat="0" applyFill="0" applyAlignment="0" applyProtection="0">
      <alignment vertical="center"/>
    </xf>
    <xf numFmtId="0" fontId="109" fillId="0" borderId="38" applyNumberFormat="0" applyFill="0" applyAlignment="0" applyProtection="0">
      <alignment vertical="center"/>
    </xf>
    <xf numFmtId="0" fontId="121" fillId="0" borderId="1">
      <alignment horizontal="left" vertical="center"/>
    </xf>
    <xf numFmtId="0" fontId="109" fillId="0" borderId="38" applyNumberFormat="0" applyFill="0" applyAlignment="0" applyProtection="0">
      <alignment vertical="center"/>
    </xf>
    <xf numFmtId="0" fontId="109" fillId="0" borderId="38" applyNumberFormat="0" applyFill="0" applyAlignment="0" applyProtection="0">
      <alignment vertical="center"/>
    </xf>
    <xf numFmtId="0" fontId="38" fillId="0" borderId="0">
      <alignment vertical="center"/>
    </xf>
    <xf numFmtId="1" fontId="103" fillId="0" borderId="31" applyFill="0" applyProtection="0">
      <alignment horizontal="center" vertical="center"/>
    </xf>
    <xf numFmtId="0" fontId="109" fillId="0" borderId="38" applyNumberFormat="0" applyFill="0" applyAlignment="0" applyProtection="0">
      <alignment vertical="center"/>
    </xf>
    <xf numFmtId="0" fontId="38" fillId="0" borderId="0">
      <alignment vertical="center"/>
    </xf>
    <xf numFmtId="178" fontId="0" fillId="0" borderId="0" applyFont="0" applyFill="0" applyBorder="0" applyAlignment="0" applyProtection="0">
      <alignment vertical="center"/>
    </xf>
    <xf numFmtId="0" fontId="13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9" fillId="0" borderId="0" applyNumberFormat="0" applyFill="0" applyBorder="0" applyAlignment="0" applyProtection="0">
      <alignment vertical="center"/>
    </xf>
    <xf numFmtId="0" fontId="108" fillId="4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9"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0" fillId="0" borderId="0">
      <alignment vertical="center"/>
    </xf>
    <xf numFmtId="0" fontId="113" fillId="0" borderId="0" applyNumberFormat="0" applyFill="0" applyBorder="0" applyAlignment="0" applyProtection="0">
      <alignment vertical="center"/>
    </xf>
    <xf numFmtId="0" fontId="125" fillId="52" borderId="36" applyNumberFormat="0" applyAlignment="0" applyProtection="0">
      <alignment vertical="center"/>
    </xf>
    <xf numFmtId="0" fontId="0" fillId="0" borderId="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39" fillId="0" borderId="6" applyNumberFormat="0" applyFill="0" applyProtection="0">
      <alignment horizontal="center" vertical="center"/>
    </xf>
    <xf numFmtId="0" fontId="38" fillId="0" borderId="0">
      <alignment vertical="center"/>
    </xf>
    <xf numFmtId="0" fontId="139" fillId="0" borderId="6" applyNumberFormat="0" applyFill="0" applyProtection="0">
      <alignment horizontal="center" vertical="center"/>
    </xf>
    <xf numFmtId="0" fontId="100" fillId="41" borderId="0" applyNumberFormat="0" applyBorder="0" applyAlignment="0" applyProtection="0">
      <alignment vertical="center"/>
    </xf>
    <xf numFmtId="0" fontId="139" fillId="0" borderId="6" applyNumberFormat="0" applyFill="0" applyProtection="0">
      <alignment horizontal="center" vertical="center"/>
    </xf>
    <xf numFmtId="0" fontId="139" fillId="0" borderId="6" applyNumberFormat="0" applyFill="0" applyProtection="0">
      <alignment horizontal="center" vertical="center"/>
    </xf>
    <xf numFmtId="0" fontId="108" fillId="44" borderId="0" applyNumberFormat="0" applyBorder="0" applyAlignment="0" applyProtection="0">
      <alignment vertical="center"/>
    </xf>
    <xf numFmtId="0" fontId="139" fillId="0" borderId="6" applyNumberFormat="0" applyFill="0" applyProtection="0">
      <alignment horizontal="center" vertical="center"/>
    </xf>
    <xf numFmtId="0" fontId="139" fillId="0" borderId="6" applyNumberFormat="0" applyFill="0" applyProtection="0">
      <alignment horizontal="center" vertical="center"/>
    </xf>
    <xf numFmtId="0" fontId="139" fillId="0" borderId="6" applyNumberFormat="0" applyFill="0" applyProtection="0">
      <alignment horizontal="center" vertical="center"/>
    </xf>
    <xf numFmtId="0" fontId="140"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98" fillId="0" borderId="31" applyNumberFormat="0" applyFill="0" applyProtection="0">
      <alignment horizontal="center" vertical="center"/>
    </xf>
    <xf numFmtId="0" fontId="38" fillId="0" borderId="0">
      <alignment vertical="center"/>
    </xf>
    <xf numFmtId="0" fontId="98" fillId="0" borderId="31" applyNumberFormat="0" applyFill="0" applyProtection="0">
      <alignment horizontal="center" vertical="center"/>
    </xf>
    <xf numFmtId="0" fontId="38" fillId="0" borderId="0">
      <alignment vertical="center"/>
    </xf>
    <xf numFmtId="0" fontId="38" fillId="0" borderId="0">
      <alignment vertical="center"/>
    </xf>
    <xf numFmtId="0" fontId="98" fillId="0" borderId="31" applyNumberFormat="0" applyFill="0" applyProtection="0">
      <alignment horizontal="center" vertical="center"/>
    </xf>
    <xf numFmtId="0" fontId="38" fillId="0" borderId="0">
      <alignment vertical="center"/>
    </xf>
    <xf numFmtId="0" fontId="98" fillId="0" borderId="31" applyNumberFormat="0" applyFill="0" applyProtection="0">
      <alignment horizontal="center" vertical="center"/>
    </xf>
    <xf numFmtId="0" fontId="38" fillId="0" borderId="0">
      <alignment vertical="center"/>
    </xf>
    <xf numFmtId="0" fontId="98" fillId="0" borderId="31" applyNumberFormat="0" applyFill="0" applyProtection="0">
      <alignment horizontal="center" vertical="center"/>
    </xf>
    <xf numFmtId="0" fontId="38" fillId="0" borderId="0">
      <alignment vertical="center"/>
    </xf>
    <xf numFmtId="0" fontId="106" fillId="0" borderId="0" applyNumberFormat="0" applyFill="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6" fillId="0" borderId="0" applyNumberFormat="0" applyFill="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20" fillId="0" borderId="0" applyNumberFormat="0" applyFill="0" applyBorder="0" applyAlignment="0" applyProtection="0">
      <alignment vertical="center"/>
    </xf>
    <xf numFmtId="0" fontId="108" fillId="44" borderId="0" applyNumberFormat="0" applyBorder="0" applyAlignment="0" applyProtection="0">
      <alignment vertical="center"/>
    </xf>
    <xf numFmtId="0" fontId="108" fillId="48"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18" fillId="48"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38" fillId="0" borderId="0">
      <alignment vertical="center"/>
    </xf>
    <xf numFmtId="0" fontId="118" fillId="48" borderId="0" applyNumberFormat="0" applyBorder="0" applyAlignment="0" applyProtection="0">
      <alignment vertical="center"/>
    </xf>
    <xf numFmtId="0" fontId="118" fillId="48" borderId="0" applyNumberFormat="0" applyBorder="0" applyAlignment="0" applyProtection="0">
      <alignment vertical="center"/>
    </xf>
    <xf numFmtId="0" fontId="108" fillId="48" borderId="0" applyNumberFormat="0" applyBorder="0" applyAlignment="0" applyProtection="0">
      <alignment vertical="center"/>
    </xf>
    <xf numFmtId="0" fontId="108" fillId="48" borderId="0" applyNumberFormat="0" applyBorder="0" applyAlignment="0" applyProtection="0">
      <alignment vertical="center"/>
    </xf>
    <xf numFmtId="0" fontId="108" fillId="48" borderId="0" applyNumberFormat="0" applyBorder="0" applyAlignment="0" applyProtection="0">
      <alignment vertical="center"/>
    </xf>
    <xf numFmtId="0" fontId="108" fillId="48" borderId="0" applyNumberFormat="0" applyBorder="0" applyAlignment="0" applyProtection="0">
      <alignment vertical="center"/>
    </xf>
    <xf numFmtId="0" fontId="108" fillId="48" borderId="0" applyNumberFormat="0" applyBorder="0" applyAlignment="0" applyProtection="0">
      <alignment vertical="center"/>
    </xf>
    <xf numFmtId="0" fontId="108" fillId="48" borderId="0" applyNumberFormat="0" applyBorder="0" applyAlignment="0" applyProtection="0">
      <alignment vertical="center"/>
    </xf>
    <xf numFmtId="0" fontId="108" fillId="48" borderId="0" applyNumberFormat="0" applyBorder="0" applyAlignment="0" applyProtection="0">
      <alignment vertical="center"/>
    </xf>
    <xf numFmtId="0" fontId="38" fillId="0" borderId="0">
      <alignment vertical="center"/>
    </xf>
    <xf numFmtId="0" fontId="118" fillId="44" borderId="0" applyNumberFormat="0" applyBorder="0" applyAlignment="0" applyProtection="0">
      <alignment vertical="center"/>
    </xf>
    <xf numFmtId="0" fontId="118" fillId="44" borderId="0" applyNumberFormat="0" applyBorder="0" applyAlignment="0" applyProtection="0">
      <alignment vertical="center"/>
    </xf>
    <xf numFmtId="0" fontId="118" fillId="44" borderId="0" applyNumberFormat="0" applyBorder="0" applyAlignment="0" applyProtection="0">
      <alignment vertical="center"/>
    </xf>
    <xf numFmtId="0" fontId="118" fillId="44" borderId="0" applyNumberFormat="0" applyBorder="0" applyAlignment="0" applyProtection="0">
      <alignment vertical="center"/>
    </xf>
    <xf numFmtId="0" fontId="0" fillId="0" borderId="0">
      <alignment vertical="center"/>
    </xf>
    <xf numFmtId="0" fontId="118" fillId="44" borderId="0" applyNumberFormat="0" applyBorder="0" applyAlignment="0" applyProtection="0">
      <alignment vertical="center"/>
    </xf>
    <xf numFmtId="0" fontId="118" fillId="44" borderId="0" applyNumberFormat="0" applyBorder="0" applyAlignment="0" applyProtection="0">
      <alignment vertical="center"/>
    </xf>
    <xf numFmtId="0" fontId="112" fillId="49" borderId="0" applyNumberFormat="0" applyBorder="0" applyAlignment="0" applyProtection="0">
      <alignment vertical="center"/>
    </xf>
    <xf numFmtId="0" fontId="118" fillId="44" borderId="0" applyNumberFormat="0" applyBorder="0" applyAlignment="0" applyProtection="0">
      <alignment vertical="center"/>
    </xf>
    <xf numFmtId="0" fontId="104" fillId="44" borderId="0" applyNumberFormat="0" applyBorder="0" applyAlignment="0" applyProtection="0">
      <alignment vertical="center"/>
    </xf>
    <xf numFmtId="0" fontId="38" fillId="0" borderId="0">
      <alignment vertical="center"/>
    </xf>
    <xf numFmtId="0" fontId="108" fillId="48" borderId="0" applyNumberFormat="0" applyBorder="0" applyAlignment="0" applyProtection="0">
      <alignment vertical="center"/>
    </xf>
    <xf numFmtId="0" fontId="125" fillId="52" borderId="36" applyNumberFormat="0" applyAlignment="0" applyProtection="0">
      <alignment vertical="center"/>
    </xf>
    <xf numFmtId="0" fontId="38" fillId="0" borderId="0">
      <alignment vertical="center"/>
    </xf>
    <xf numFmtId="0" fontId="8" fillId="0" borderId="0">
      <alignment vertical="center"/>
    </xf>
    <xf numFmtId="0" fontId="123" fillId="0" borderId="0">
      <alignment vertical="center"/>
    </xf>
    <xf numFmtId="0" fontId="108" fillId="48" borderId="0" applyNumberFormat="0" applyBorder="0" applyAlignment="0" applyProtection="0">
      <alignment vertical="center"/>
    </xf>
    <xf numFmtId="0" fontId="125" fillId="52" borderId="36" applyNumberFormat="0" applyAlignment="0" applyProtection="0">
      <alignment vertical="center"/>
    </xf>
    <xf numFmtId="0" fontId="38" fillId="0" borderId="0">
      <alignment vertical="center"/>
    </xf>
    <xf numFmtId="0" fontId="108" fillId="48" borderId="0" applyNumberFormat="0" applyBorder="0" applyAlignment="0" applyProtection="0">
      <alignment vertical="center"/>
    </xf>
    <xf numFmtId="0" fontId="8" fillId="0" borderId="0">
      <alignment vertical="center"/>
    </xf>
    <xf numFmtId="0" fontId="108" fillId="48" borderId="0" applyNumberFormat="0" applyBorder="0" applyAlignment="0" applyProtection="0">
      <alignment vertical="center"/>
    </xf>
    <xf numFmtId="0" fontId="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6" fillId="0" borderId="30" applyNumberFormat="0" applyFill="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38" fillId="0" borderId="0">
      <alignment vertical="center"/>
    </xf>
    <xf numFmtId="0" fontId="100" fillId="38" borderId="0" applyNumberFormat="0" applyBorder="0" applyAlignment="0" applyProtection="0">
      <alignment vertical="center"/>
    </xf>
    <xf numFmtId="0" fontId="38" fillId="0" borderId="0">
      <alignment vertical="center"/>
    </xf>
    <xf numFmtId="0" fontId="38" fillId="0" borderId="0">
      <alignment vertical="center"/>
    </xf>
    <xf numFmtId="0" fontId="114" fillId="43" borderId="35" applyNumberFormat="0" applyAlignment="0" applyProtection="0">
      <alignment vertical="center"/>
    </xf>
    <xf numFmtId="0" fontId="0" fillId="0" borderId="0">
      <alignment vertical="center"/>
    </xf>
    <xf numFmtId="0" fontId="0" fillId="0" borderId="0">
      <alignment vertical="center"/>
    </xf>
    <xf numFmtId="0" fontId="0" fillId="42" borderId="39" applyNumberFormat="0" applyFont="0" applyAlignment="0" applyProtection="0">
      <alignment vertical="center"/>
    </xf>
    <xf numFmtId="0" fontId="0" fillId="0" borderId="0">
      <alignment vertical="center"/>
    </xf>
    <xf numFmtId="0" fontId="38" fillId="0" borderId="0">
      <alignment vertical="center"/>
    </xf>
    <xf numFmtId="0" fontId="141" fillId="0" borderId="0" applyNumberFormat="0" applyFill="0" applyBorder="0" applyAlignment="0" applyProtection="0">
      <alignment vertical="center"/>
    </xf>
    <xf numFmtId="0" fontId="38" fillId="0" borderId="0">
      <alignment vertical="center"/>
    </xf>
    <xf numFmtId="0" fontId="38" fillId="0" borderId="0">
      <alignment vertical="center"/>
    </xf>
    <xf numFmtId="0" fontId="0" fillId="42" borderId="39" applyNumberFormat="0" applyFont="0" applyAlignment="0" applyProtection="0">
      <alignment vertical="center"/>
    </xf>
    <xf numFmtId="0" fontId="0" fillId="0" borderId="0">
      <alignment vertical="center"/>
    </xf>
    <xf numFmtId="0" fontId="38" fillId="0" borderId="0">
      <alignment vertical="center"/>
    </xf>
    <xf numFmtId="0" fontId="38" fillId="0" borderId="0"/>
    <xf numFmtId="0" fontId="38" fillId="0" borderId="0">
      <alignment vertical="center"/>
    </xf>
    <xf numFmtId="0" fontId="0" fillId="42" borderId="39" applyNumberFormat="0" applyFont="0" applyAlignment="0" applyProtection="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112" fillId="49" borderId="0" applyNumberFormat="0" applyBorder="0" applyAlignment="0" applyProtection="0">
      <alignment vertical="center"/>
    </xf>
    <xf numFmtId="0" fontId="95" fillId="62" borderId="0" applyNumberFormat="0" applyBorder="0" applyAlignment="0" applyProtection="0">
      <alignment vertical="center"/>
    </xf>
    <xf numFmtId="0" fontId="38" fillId="0" borderId="0">
      <alignment vertical="center"/>
    </xf>
    <xf numFmtId="0" fontId="38" fillId="0" borderId="0">
      <alignment vertical="center"/>
    </xf>
    <xf numFmtId="0" fontId="112" fillId="49"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5" fillId="53"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1" fontId="103" fillId="0" borderId="31" applyFill="0" applyProtection="0">
      <alignment horizontal="center" vertical="center"/>
    </xf>
    <xf numFmtId="0" fontId="38" fillId="0" borderId="0">
      <alignment vertical="center"/>
    </xf>
    <xf numFmtId="1" fontId="103" fillId="0" borderId="31" applyFill="0" applyProtection="0">
      <alignment horizontal="center" vertical="center"/>
    </xf>
    <xf numFmtId="0" fontId="38" fillId="0" borderId="0">
      <alignment vertical="center"/>
    </xf>
    <xf numFmtId="0" fontId="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11" fillId="39" borderId="34" applyNumberFormat="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38" fillId="0" borderId="0">
      <alignment vertical="center"/>
    </xf>
    <xf numFmtId="0" fontId="125" fillId="52" borderId="36" applyNumberFormat="0" applyAlignment="0" applyProtection="0">
      <alignment vertical="center"/>
    </xf>
    <xf numFmtId="0" fontId="105" fillId="38" borderId="0" applyNumberFormat="0" applyBorder="0" applyAlignment="0" applyProtection="0">
      <alignment vertical="center"/>
    </xf>
    <xf numFmtId="0" fontId="38" fillId="0" borderId="0">
      <alignment vertical="center"/>
    </xf>
    <xf numFmtId="0" fontId="38" fillId="0" borderId="0">
      <alignment vertical="center"/>
    </xf>
    <xf numFmtId="0" fontId="114" fillId="43" borderId="35" applyNumberFormat="0" applyAlignment="0" applyProtection="0">
      <alignment vertical="center"/>
    </xf>
    <xf numFmtId="0" fontId="38" fillId="0" borderId="0">
      <alignment vertical="center"/>
    </xf>
    <xf numFmtId="0" fontId="38" fillId="0" borderId="0">
      <alignment vertical="center"/>
    </xf>
    <xf numFmtId="0" fontId="111" fillId="39" borderId="34" applyNumberFormat="0" applyAlignment="0" applyProtection="0">
      <alignment vertical="center"/>
    </xf>
    <xf numFmtId="0" fontId="114" fillId="43" borderId="35" applyNumberFormat="0" applyAlignment="0" applyProtection="0">
      <alignment vertical="center"/>
    </xf>
    <xf numFmtId="0" fontId="38" fillId="0" borderId="0">
      <alignment vertical="center"/>
    </xf>
    <xf numFmtId="0" fontId="38" fillId="0" borderId="0">
      <alignment vertical="center"/>
    </xf>
    <xf numFmtId="178" fontId="0" fillId="0" borderId="0" applyFont="0" applyFill="0" applyBorder="0" applyAlignment="0" applyProtection="0">
      <alignment vertical="center"/>
    </xf>
    <xf numFmtId="0" fontId="38"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114" fillId="43" borderId="35" applyNumberFormat="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125" fillId="52" borderId="3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1" fillId="39" borderId="34" applyNumberFormat="0" applyAlignment="0" applyProtection="0">
      <alignment vertical="center"/>
    </xf>
    <xf numFmtId="0" fontId="38" fillId="0" borderId="0">
      <alignment vertical="center"/>
    </xf>
    <xf numFmtId="0" fontId="111" fillId="39" borderId="34" applyNumberFormat="0" applyAlignment="0" applyProtection="0">
      <alignment vertical="center"/>
    </xf>
    <xf numFmtId="0" fontId="38" fillId="0" borderId="0">
      <alignment vertical="center"/>
    </xf>
    <xf numFmtId="0" fontId="112" fillId="49" borderId="0" applyNumberFormat="0" applyBorder="0" applyAlignment="0" applyProtection="0">
      <alignment vertical="center"/>
    </xf>
    <xf numFmtId="0" fontId="0" fillId="0" borderId="0">
      <alignment vertical="center"/>
    </xf>
    <xf numFmtId="0" fontId="112" fillId="49" borderId="0" applyNumberFormat="0" applyBorder="0" applyAlignment="0" applyProtection="0">
      <alignment vertical="center"/>
    </xf>
    <xf numFmtId="0" fontId="0" fillId="0" borderId="0">
      <alignment vertical="center"/>
    </xf>
    <xf numFmtId="0" fontId="112" fillId="49"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27" fillId="65" borderId="0" applyNumberFormat="0" applyBorder="0" applyAlignment="0" applyProtection="0">
      <alignment vertical="center"/>
    </xf>
    <xf numFmtId="0" fontId="38" fillId="0" borderId="0">
      <alignment vertical="center"/>
    </xf>
    <xf numFmtId="0" fontId="38" fillId="0" borderId="0">
      <alignment vertical="center"/>
    </xf>
    <xf numFmtId="0" fontId="114" fillId="43" borderId="35" applyNumberFormat="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03" fillId="0" borderId="0">
      <alignment vertical="center"/>
    </xf>
    <xf numFmtId="0" fontId="38" fillId="0" borderId="0">
      <alignment vertical="center"/>
    </xf>
    <xf numFmtId="0" fontId="38" fillId="0" borderId="0">
      <alignment vertical="center"/>
    </xf>
    <xf numFmtId="0" fontId="111" fillId="39" borderId="34" applyNumberFormat="0" applyAlignment="0" applyProtection="0">
      <alignment vertical="center"/>
    </xf>
    <xf numFmtId="0" fontId="38" fillId="0" borderId="0">
      <alignment vertical="center"/>
    </xf>
    <xf numFmtId="0" fontId="38"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94" fillId="0" borderId="29" applyNumberFormat="0" applyFill="0" applyAlignment="0" applyProtection="0">
      <alignment vertical="center"/>
    </xf>
    <xf numFmtId="0" fontId="0" fillId="0" borderId="0">
      <alignment vertical="center"/>
    </xf>
    <xf numFmtId="0" fontId="100" fillId="41" borderId="0" applyNumberFormat="0" applyBorder="0" applyAlignment="0" applyProtection="0">
      <alignment vertical="center"/>
    </xf>
    <xf numFmtId="0" fontId="0" fillId="0" borderId="0">
      <alignment vertical="center"/>
    </xf>
    <xf numFmtId="0" fontId="8" fillId="0" borderId="0" applyAlignment="0"/>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8" fillId="0" borderId="0">
      <alignment vertical="center"/>
    </xf>
    <xf numFmtId="0" fontId="0" fillId="0" borderId="0">
      <alignment vertical="center"/>
    </xf>
    <xf numFmtId="0" fontId="0" fillId="0" borderId="0">
      <alignment vertical="center"/>
    </xf>
    <xf numFmtId="0" fontId="121" fillId="0" borderId="1">
      <alignment horizontal="left" vertical="center"/>
    </xf>
    <xf numFmtId="0" fontId="0" fillId="42" borderId="39" applyNumberFormat="0" applyFont="0" applyAlignment="0" applyProtection="0">
      <alignment vertical="center"/>
    </xf>
    <xf numFmtId="0" fontId="121" fillId="0" borderId="1">
      <alignment horizontal="left" vertical="center"/>
    </xf>
    <xf numFmtId="0" fontId="121" fillId="0" borderId="1">
      <alignment horizontal="left" vertical="center"/>
    </xf>
    <xf numFmtId="0" fontId="0" fillId="42" borderId="39" applyNumberFormat="0" applyFont="0" applyAlignment="0" applyProtection="0">
      <alignment vertical="center"/>
    </xf>
    <xf numFmtId="0" fontId="121" fillId="0" borderId="1">
      <alignment horizontal="left" vertical="center"/>
    </xf>
    <xf numFmtId="0" fontId="121" fillId="0" borderId="1">
      <alignment horizontal="lef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115" fillId="39" borderId="36" applyNumberFormat="0" applyAlignment="0" applyProtection="0">
      <alignment vertical="center"/>
    </xf>
    <xf numFmtId="0" fontId="38" fillId="0" borderId="0">
      <alignment vertical="center"/>
    </xf>
    <xf numFmtId="1" fontId="103" fillId="0" borderId="31" applyFill="0" applyProtection="0">
      <alignment horizontal="center" vertical="center"/>
    </xf>
    <xf numFmtId="0" fontId="38" fillId="0" borderId="0">
      <alignment vertical="center"/>
    </xf>
    <xf numFmtId="0" fontId="115" fillId="39" borderId="36" applyNumberFormat="0" applyAlignment="0" applyProtection="0">
      <alignment vertical="center"/>
    </xf>
    <xf numFmtId="0" fontId="38" fillId="0" borderId="0">
      <alignment vertical="center"/>
    </xf>
    <xf numFmtId="0" fontId="117"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3" fillId="0" borderId="6" applyNumberFormat="0" applyFill="0" applyProtection="0">
      <alignment horizontal="left" vertical="center"/>
    </xf>
    <xf numFmtId="0" fontId="105" fillId="38" borderId="0" applyNumberFormat="0" applyBorder="0" applyAlignment="0" applyProtection="0">
      <alignment vertical="center"/>
    </xf>
    <xf numFmtId="0" fontId="105" fillId="41" borderId="0" applyNumberFormat="0" applyBorder="0" applyAlignment="0" applyProtection="0">
      <alignment vertical="center"/>
    </xf>
    <xf numFmtId="0" fontId="105" fillId="41" borderId="0" applyNumberFormat="0" applyBorder="0" applyAlignment="0" applyProtection="0">
      <alignment vertical="center"/>
    </xf>
    <xf numFmtId="0" fontId="105" fillId="41"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6" fillId="0" borderId="0" applyNumberFormat="0" applyFill="0" applyBorder="0" applyAlignment="0" applyProtection="0">
      <alignment vertical="center"/>
    </xf>
    <xf numFmtId="0" fontId="100" fillId="41" borderId="0" applyNumberFormat="0" applyBorder="0" applyAlignment="0" applyProtection="0">
      <alignment vertical="center"/>
    </xf>
    <xf numFmtId="0" fontId="106" fillId="0" borderId="0" applyNumberFormat="0" applyFill="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100" fillId="41" borderId="0" applyNumberFormat="0" applyBorder="0" applyAlignment="0" applyProtection="0">
      <alignment vertical="center"/>
    </xf>
    <xf numFmtId="0" fontId="100" fillId="41" borderId="0" applyNumberFormat="0" applyBorder="0" applyAlignment="0" applyProtection="0">
      <alignmen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120" fillId="0" borderId="0" applyNumberFormat="0" applyFill="0" applyBorder="0" applyAlignment="0" applyProtection="0">
      <alignment vertical="center"/>
    </xf>
    <xf numFmtId="0" fontId="96" fillId="0" borderId="43" applyNumberFormat="0" applyFill="0" applyAlignment="0" applyProtection="0">
      <alignment vertical="center"/>
    </xf>
    <xf numFmtId="0" fontId="96" fillId="0" borderId="30" applyNumberFormat="0" applyFill="0" applyAlignment="0" applyProtection="0">
      <alignment vertical="center"/>
    </xf>
    <xf numFmtId="0" fontId="114" fillId="43" borderId="35" applyNumberFormat="0" applyAlignment="0" applyProtection="0">
      <alignment vertical="center"/>
    </xf>
    <xf numFmtId="0" fontId="96" fillId="0" borderId="30" applyNumberFormat="0" applyFill="0" applyAlignment="0" applyProtection="0">
      <alignment vertical="center"/>
    </xf>
    <xf numFmtId="0" fontId="114" fillId="43" borderId="35" applyNumberFormat="0" applyAlignment="0" applyProtection="0">
      <alignment vertical="center"/>
    </xf>
    <xf numFmtId="0" fontId="96" fillId="0" borderId="30" applyNumberFormat="0" applyFill="0" applyAlignment="0" applyProtection="0">
      <alignment vertical="center"/>
    </xf>
    <xf numFmtId="0" fontId="114" fillId="43" borderId="35" applyNumberFormat="0" applyAlignment="0" applyProtection="0">
      <alignment vertical="center"/>
    </xf>
    <xf numFmtId="0" fontId="96" fillId="0" borderId="30" applyNumberFormat="0" applyFill="0" applyAlignment="0" applyProtection="0">
      <alignment vertical="center"/>
    </xf>
    <xf numFmtId="0" fontId="114" fillId="43" borderId="35" applyNumberFormat="0" applyAlignment="0" applyProtection="0">
      <alignment vertical="center"/>
    </xf>
    <xf numFmtId="0" fontId="96" fillId="0" borderId="43" applyNumberFormat="0" applyFill="0" applyAlignment="0" applyProtection="0">
      <alignment vertical="center"/>
    </xf>
    <xf numFmtId="0" fontId="114" fillId="43" borderId="35" applyNumberFormat="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120" fillId="0" borderId="0" applyNumberFormat="0" applyFill="0" applyBorder="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120" fillId="0" borderId="0" applyNumberFormat="0" applyFill="0" applyBorder="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4" fontId="0" fillId="0" borderId="0" applyFont="0" applyFill="0" applyBorder="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96" fillId="0" borderId="30" applyNumberFormat="0" applyFill="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5" fillId="39" borderId="36" applyNumberFormat="0" applyAlignment="0" applyProtection="0">
      <alignment vertical="center"/>
    </xf>
    <xf numFmtId="0" fontId="114" fillId="43" borderId="35" applyNumberFormat="0" applyAlignment="0" applyProtection="0">
      <alignment vertical="center"/>
    </xf>
    <xf numFmtId="0" fontId="114" fillId="43" borderId="35" applyNumberFormat="0" applyAlignment="0" applyProtection="0">
      <alignment vertical="center"/>
    </xf>
    <xf numFmtId="0" fontId="114" fillId="43" borderId="35" applyNumberFormat="0" applyAlignment="0" applyProtection="0">
      <alignment vertical="center"/>
    </xf>
    <xf numFmtId="0" fontId="114" fillId="43" borderId="35" applyNumberFormat="0" applyAlignment="0" applyProtection="0">
      <alignment vertical="center"/>
    </xf>
    <xf numFmtId="0" fontId="114" fillId="43" borderId="35" applyNumberFormat="0" applyAlignment="0" applyProtection="0">
      <alignment vertical="center"/>
    </xf>
    <xf numFmtId="0" fontId="114" fillId="43" borderId="35" applyNumberFormat="0" applyAlignment="0" applyProtection="0">
      <alignment vertical="center"/>
    </xf>
    <xf numFmtId="0" fontId="114" fillId="43" borderId="35" applyNumberFormat="0" applyAlignment="0" applyProtection="0">
      <alignment vertical="center"/>
    </xf>
    <xf numFmtId="0" fontId="114" fillId="43" borderId="35" applyNumberFormat="0" applyAlignment="0" applyProtection="0">
      <alignment vertical="center"/>
    </xf>
    <xf numFmtId="0" fontId="114" fillId="43" borderId="35" applyNumberFormat="0" applyAlignment="0" applyProtection="0">
      <alignment vertical="center"/>
    </xf>
    <xf numFmtId="0" fontId="114" fillId="43" borderId="35" applyNumberFormat="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98" fillId="0" borderId="31" applyNumberFormat="0" applyFill="0" applyProtection="0">
      <alignment horizontal="left" vertical="center"/>
    </xf>
    <xf numFmtId="0" fontId="98" fillId="0" borderId="31" applyNumberFormat="0" applyFill="0" applyProtection="0">
      <alignment horizontal="left" vertical="center"/>
    </xf>
    <xf numFmtId="0" fontId="98" fillId="0" borderId="31" applyNumberFormat="0" applyFill="0" applyProtection="0">
      <alignment horizontal="left" vertical="center"/>
    </xf>
    <xf numFmtId="0" fontId="98" fillId="0" borderId="31" applyNumberFormat="0" applyFill="0" applyProtection="0">
      <alignment horizontal="left" vertical="center"/>
    </xf>
    <xf numFmtId="0" fontId="98" fillId="0" borderId="31" applyNumberFormat="0" applyFill="0" applyProtection="0">
      <alignment horizontal="left" vertical="center"/>
    </xf>
    <xf numFmtId="0" fontId="98" fillId="0" borderId="31" applyNumberFormat="0" applyFill="0" applyProtection="0">
      <alignment horizontal="left" vertical="center"/>
    </xf>
    <xf numFmtId="0" fontId="98" fillId="0" borderId="31" applyNumberFormat="0" applyFill="0" applyProtection="0">
      <alignment horizontal="lef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123" fillId="0" borderId="0">
      <alignment vertical="center"/>
    </xf>
    <xf numFmtId="0" fontId="125" fillId="52" borderId="36"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5" fillId="64" borderId="0" applyNumberFormat="0" applyBorder="0" applyAlignment="0" applyProtection="0">
      <alignment vertical="center"/>
    </xf>
    <xf numFmtId="0" fontId="127" fillId="66" borderId="0" applyNumberFormat="0" applyBorder="0" applyAlignment="0" applyProtection="0">
      <alignment vertical="center"/>
    </xf>
    <xf numFmtId="0" fontId="127" fillId="66" borderId="0" applyNumberFormat="0" applyBorder="0" applyAlignment="0" applyProtection="0">
      <alignment vertical="center"/>
    </xf>
    <xf numFmtId="0" fontId="127" fillId="59" borderId="0" applyNumberFormat="0" applyBorder="0" applyAlignment="0" applyProtection="0">
      <alignment vertical="center"/>
    </xf>
    <xf numFmtId="0" fontId="127" fillId="65"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67" borderId="0" applyNumberFormat="0" applyBorder="0" applyAlignment="0" applyProtection="0">
      <alignment vertical="center"/>
    </xf>
    <xf numFmtId="0" fontId="95" fillId="36" borderId="0" applyNumberFormat="0" applyBorder="0" applyAlignment="0" applyProtection="0">
      <alignment vertical="center"/>
    </xf>
    <xf numFmtId="0" fontId="95" fillId="67" borderId="0" applyNumberFormat="0" applyBorder="0" applyAlignment="0" applyProtection="0">
      <alignment vertical="center"/>
    </xf>
    <xf numFmtId="0" fontId="95" fillId="50" borderId="0" applyNumberFormat="0" applyBorder="0" applyAlignment="0" applyProtection="0">
      <alignment vertical="center"/>
    </xf>
    <xf numFmtId="0" fontId="95" fillId="50" borderId="0" applyNumberFormat="0" applyBorder="0" applyAlignment="0" applyProtection="0">
      <alignment vertical="center"/>
    </xf>
    <xf numFmtId="0" fontId="95" fillId="35" borderId="0" applyNumberFormat="0" applyBorder="0" applyAlignment="0" applyProtection="0">
      <alignment vertical="center"/>
    </xf>
    <xf numFmtId="0" fontId="95" fillId="56" borderId="0" applyNumberFormat="0" applyBorder="0" applyAlignment="0" applyProtection="0">
      <alignment vertical="center"/>
    </xf>
    <xf numFmtId="0" fontId="95" fillId="56" borderId="0" applyNumberFormat="0" applyBorder="0" applyAlignment="0" applyProtection="0">
      <alignment vertical="center"/>
    </xf>
    <xf numFmtId="0" fontId="112" fillId="49" borderId="0" applyNumberFormat="0" applyBorder="0" applyAlignment="0" applyProtection="0">
      <alignment vertical="center"/>
    </xf>
    <xf numFmtId="0" fontId="95" fillId="56" borderId="0" applyNumberFormat="0" applyBorder="0" applyAlignment="0" applyProtection="0">
      <alignment vertical="center"/>
    </xf>
    <xf numFmtId="0" fontId="95" fillId="56" borderId="0" applyNumberFormat="0" applyBorder="0" applyAlignment="0" applyProtection="0">
      <alignment vertical="center"/>
    </xf>
    <xf numFmtId="0" fontId="112" fillId="49" borderId="0" applyNumberFormat="0" applyBorder="0" applyAlignment="0" applyProtection="0">
      <alignment vertical="center"/>
    </xf>
    <xf numFmtId="0" fontId="95" fillId="64" borderId="0" applyNumberFormat="0" applyBorder="0" applyAlignment="0" applyProtection="0">
      <alignment vertical="center"/>
    </xf>
    <xf numFmtId="0" fontId="95" fillId="64" borderId="0" applyNumberFormat="0" applyBorder="0" applyAlignment="0" applyProtection="0">
      <alignment vertical="center"/>
    </xf>
    <xf numFmtId="0" fontId="95" fillId="37"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176" fontId="103" fillId="0" borderId="31" applyFill="0" applyProtection="0">
      <alignment horizontal="right" vertical="center"/>
    </xf>
    <xf numFmtId="176" fontId="103" fillId="0" borderId="31" applyFill="0" applyProtection="0">
      <alignment horizontal="right" vertical="center"/>
    </xf>
    <xf numFmtId="176" fontId="103" fillId="0" borderId="31" applyFill="0" applyProtection="0">
      <alignment horizontal="right" vertical="center"/>
    </xf>
    <xf numFmtId="176" fontId="103" fillId="0" borderId="31" applyFill="0" applyProtection="0">
      <alignment horizontal="right" vertical="center"/>
    </xf>
    <xf numFmtId="0" fontId="103" fillId="0" borderId="6" applyNumberFormat="0" applyFill="0" applyProtection="0">
      <alignment horizontal="left" vertical="center"/>
    </xf>
    <xf numFmtId="0" fontId="103" fillId="0" borderId="6" applyNumberFormat="0" applyFill="0" applyProtection="0">
      <alignment horizontal="left" vertical="center"/>
    </xf>
    <xf numFmtId="0" fontId="103" fillId="0" borderId="6" applyNumberFormat="0" applyFill="0" applyProtection="0">
      <alignment horizontal="left" vertical="center"/>
    </xf>
    <xf numFmtId="0" fontId="103" fillId="0" borderId="6" applyNumberFormat="0" applyFill="0" applyProtection="0">
      <alignment horizontal="left" vertical="center"/>
    </xf>
    <xf numFmtId="0" fontId="112" fillId="49" borderId="0" applyNumberFormat="0" applyBorder="0" applyAlignment="0" applyProtection="0">
      <alignment vertical="center"/>
    </xf>
    <xf numFmtId="0" fontId="112" fillId="49" borderId="0" applyNumberFormat="0" applyBorder="0" applyAlignment="0" applyProtection="0">
      <alignment vertical="center"/>
    </xf>
    <xf numFmtId="0" fontId="112" fillId="49" borderId="0" applyNumberFormat="0" applyBorder="0" applyAlignment="0" applyProtection="0">
      <alignment vertical="center"/>
    </xf>
    <xf numFmtId="0" fontId="112" fillId="49" borderId="0" applyNumberFormat="0" applyBorder="0" applyAlignment="0" applyProtection="0">
      <alignment vertical="center"/>
    </xf>
    <xf numFmtId="0" fontId="112" fillId="49" borderId="0" applyNumberFormat="0" applyBorder="0" applyAlignment="0" applyProtection="0">
      <alignment vertical="center"/>
    </xf>
    <xf numFmtId="0" fontId="112" fillId="49" borderId="0" applyNumberFormat="0" applyBorder="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41" fontId="0" fillId="0" borderId="0" applyFont="0" applyFill="0" applyBorder="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0" fontId="111" fillId="39" borderId="34" applyNumberFormat="0" applyAlignment="0" applyProtection="0">
      <alignment vertical="center"/>
    </xf>
    <xf numFmtId="0" fontId="125" fillId="52" borderId="36" applyNumberFormat="0" applyAlignment="0" applyProtection="0">
      <alignment vertical="center"/>
    </xf>
    <xf numFmtId="0" fontId="125" fillId="52" borderId="36" applyNumberFormat="0" applyAlignment="0" applyProtection="0">
      <alignment vertical="center"/>
    </xf>
    <xf numFmtId="0" fontId="125" fillId="52" borderId="36" applyNumberFormat="0" applyAlignment="0" applyProtection="0">
      <alignment vertical="center"/>
    </xf>
    <xf numFmtId="0" fontId="125" fillId="52" borderId="36" applyNumberFormat="0" applyAlignment="0" applyProtection="0">
      <alignment vertical="center"/>
    </xf>
    <xf numFmtId="0" fontId="125" fillId="52" borderId="36" applyNumberFormat="0" applyAlignment="0" applyProtection="0">
      <alignment vertical="center"/>
    </xf>
    <xf numFmtId="0" fontId="125" fillId="52" borderId="36" applyNumberFormat="0" applyAlignment="0" applyProtection="0">
      <alignment vertical="center"/>
    </xf>
    <xf numFmtId="0" fontId="125" fillId="52" borderId="36" applyNumberFormat="0" applyAlignment="0" applyProtection="0">
      <alignment vertical="center"/>
    </xf>
    <xf numFmtId="0" fontId="125" fillId="52" borderId="36" applyNumberFormat="0" applyAlignment="0" applyProtection="0">
      <alignment vertical="center"/>
    </xf>
    <xf numFmtId="1" fontId="103" fillId="0" borderId="31" applyFill="0" applyProtection="0">
      <alignment horizontal="center" vertical="center"/>
    </xf>
    <xf numFmtId="1" fontId="103" fillId="0" borderId="31" applyFill="0" applyProtection="0">
      <alignment horizontal="center" vertical="center"/>
    </xf>
    <xf numFmtId="0" fontId="145" fillId="0" borderId="0">
      <alignment vertical="center"/>
    </xf>
    <xf numFmtId="0" fontId="116" fillId="0" borderId="0">
      <alignment vertical="center"/>
    </xf>
    <xf numFmtId="43" fontId="0" fillId="0" borderId="0" applyFont="0" applyFill="0" applyBorder="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0" fillId="42" borderId="39" applyNumberFormat="0" applyFont="0" applyAlignment="0" applyProtection="0">
      <alignment vertical="center"/>
    </xf>
    <xf numFmtId="0" fontId="146" fillId="0" borderId="0">
      <alignment vertical="top"/>
      <protection locked="0"/>
    </xf>
  </cellStyleXfs>
  <cellXfs count="625">
    <xf numFmtId="0" fontId="0" fillId="0" borderId="0" xfId="0" applyAlignment="1"/>
    <xf numFmtId="0" fontId="1" fillId="0" borderId="0" xfId="0" applyFont="1" applyFill="1" applyBorder="1" applyAlignment="1">
      <alignment vertical="center"/>
    </xf>
    <xf numFmtId="0" fontId="2"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5"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555" applyFont="1" applyFill="1" applyBorder="1" applyAlignment="1">
      <alignment horizontal="center" vertical="center" wrapText="1"/>
    </xf>
    <xf numFmtId="0" fontId="6" fillId="0" borderId="1" xfId="555" applyFont="1" applyBorder="1" applyAlignment="1">
      <alignment horizontal="center" vertical="center" wrapText="1"/>
    </xf>
    <xf numFmtId="0" fontId="1" fillId="0" borderId="1" xfId="0" applyFont="1" applyBorder="1" applyAlignment="1">
      <alignment vertical="center" wrapText="1"/>
    </xf>
    <xf numFmtId="0" fontId="7" fillId="0" borderId="0" xfId="287" applyFont="1">
      <alignment vertical="center"/>
    </xf>
    <xf numFmtId="0" fontId="8" fillId="0" borderId="0" xfId="287" applyFont="1">
      <alignment vertical="center"/>
    </xf>
    <xf numFmtId="0" fontId="8" fillId="0" borderId="0" xfId="287" applyFont="1" applyAlignment="1">
      <alignment horizontal="center" vertical="center"/>
    </xf>
    <xf numFmtId="0" fontId="8" fillId="0" borderId="0" xfId="287" applyFont="1" applyAlignment="1">
      <alignment vertical="center" wrapText="1"/>
    </xf>
    <xf numFmtId="0" fontId="8" fillId="0" borderId="0" xfId="287" applyFont="1" applyBorder="1" applyAlignment="1">
      <alignment vertical="center" wrapText="1"/>
    </xf>
    <xf numFmtId="0" fontId="8" fillId="0" borderId="0" xfId="287" applyFont="1" applyBorder="1">
      <alignment vertical="center"/>
    </xf>
    <xf numFmtId="0" fontId="8" fillId="0" borderId="2" xfId="287" applyFont="1" applyBorder="1">
      <alignment vertical="center"/>
    </xf>
    <xf numFmtId="0" fontId="8" fillId="0" borderId="3" xfId="287" applyFont="1" applyBorder="1">
      <alignment vertical="center"/>
    </xf>
    <xf numFmtId="0" fontId="8" fillId="0" borderId="3" xfId="287" applyFont="1" applyBorder="1" applyAlignment="1">
      <alignment horizontal="center" vertical="center"/>
    </xf>
    <xf numFmtId="0" fontId="8" fillId="0" borderId="3" xfId="287" applyFont="1" applyBorder="1" applyAlignment="1">
      <alignment vertical="center" wrapText="1"/>
    </xf>
    <xf numFmtId="0" fontId="9" fillId="0" borderId="0" xfId="287" applyFont="1" applyBorder="1" applyAlignment="1">
      <alignment horizontal="center" vertical="center"/>
    </xf>
    <xf numFmtId="0" fontId="9" fillId="0" borderId="0" xfId="287" applyFont="1" applyBorder="1" applyAlignment="1">
      <alignment horizontal="center" vertical="center" wrapText="1"/>
    </xf>
    <xf numFmtId="0" fontId="0" fillId="0" borderId="4" xfId="287" applyFont="1" applyBorder="1" applyAlignment="1">
      <alignment horizontal="left" vertical="center"/>
    </xf>
    <xf numFmtId="0" fontId="8" fillId="0" borderId="5" xfId="287" applyFont="1" applyBorder="1">
      <alignment vertical="center"/>
    </xf>
    <xf numFmtId="0" fontId="8" fillId="0" borderId="5" xfId="287" applyFont="1" applyBorder="1" applyAlignment="1">
      <alignment horizontal="center" vertical="center"/>
    </xf>
    <xf numFmtId="0" fontId="8" fillId="0" borderId="5" xfId="287" applyFont="1" applyBorder="1" applyAlignment="1">
      <alignment vertical="center" wrapText="1"/>
    </xf>
    <xf numFmtId="0" fontId="10" fillId="0" borderId="6" xfId="482" applyFont="1" applyBorder="1" applyAlignment="1">
      <alignment horizontal="center" vertical="center" wrapText="1"/>
    </xf>
    <xf numFmtId="0" fontId="11" fillId="0" borderId="1" xfId="482" applyFont="1" applyBorder="1" applyAlignment="1">
      <alignment horizontal="center" vertical="center" wrapText="1"/>
    </xf>
    <xf numFmtId="0" fontId="12" fillId="0" borderId="7" xfId="0" applyFont="1" applyFill="1" applyBorder="1" applyAlignment="1">
      <alignment horizontal="center" vertical="center" wrapText="1"/>
    </xf>
    <xf numFmtId="0" fontId="0" fillId="0" borderId="1" xfId="0" applyFill="1" applyBorder="1" applyAlignment="1">
      <alignment horizontal="center"/>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1" xfId="0" applyFont="1" applyFill="1" applyBorder="1" applyAlignment="1">
      <alignment horizontal="center"/>
    </xf>
    <xf numFmtId="49" fontId="11" fillId="0" borderId="1" xfId="989"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wrapText="1"/>
    </xf>
    <xf numFmtId="0" fontId="14" fillId="0" borderId="1" xfId="0" applyFont="1" applyFill="1" applyBorder="1" applyAlignment="1">
      <alignment horizontal="center" wrapText="1"/>
    </xf>
    <xf numFmtId="0" fontId="13"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wrapText="1"/>
    </xf>
    <xf numFmtId="0" fontId="16" fillId="0" borderId="1" xfId="0" applyNumberFormat="1" applyFont="1" applyFill="1" applyBorder="1" applyAlignment="1" applyProtection="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3" fillId="0" borderId="8" xfId="0" applyFont="1" applyFill="1" applyBorder="1" applyAlignment="1">
      <alignment horizontal="center"/>
    </xf>
    <xf numFmtId="0" fontId="13" fillId="0" borderId="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9" xfId="0" applyFont="1" applyFill="1" applyBorder="1" applyAlignment="1">
      <alignment horizontal="left" vertical="center"/>
    </xf>
    <xf numFmtId="0" fontId="15" fillId="0" borderId="9" xfId="0" applyFont="1" applyFill="1" applyBorder="1" applyAlignment="1">
      <alignment horizontal="center" vertical="center" wrapText="1"/>
    </xf>
    <xf numFmtId="0" fontId="15" fillId="0" borderId="6"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3" fillId="0" borderId="6" xfId="0" applyFont="1" applyFill="1" applyBorder="1" applyAlignment="1">
      <alignment horizontal="left" vertical="center" wrapText="1"/>
    </xf>
    <xf numFmtId="0" fontId="13" fillId="0" borderId="6" xfId="0" applyFont="1" applyFill="1" applyBorder="1" applyAlignment="1">
      <alignment horizontal="left" vertical="center"/>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wrapText="1"/>
    </xf>
    <xf numFmtId="0" fontId="13" fillId="0" borderId="1" xfId="0" applyFont="1" applyFill="1" applyBorder="1" applyAlignment="1">
      <alignment horizontal="left"/>
    </xf>
    <xf numFmtId="0" fontId="12" fillId="0" borderId="1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4" xfId="0" applyFont="1" applyFill="1" applyBorder="1" applyAlignment="1">
      <alignment horizontal="center" vertical="center"/>
    </xf>
    <xf numFmtId="0" fontId="21" fillId="0" borderId="13" xfId="0" applyFont="1" applyFill="1" applyBorder="1" applyAlignment="1">
      <alignment horizontal="center" vertical="center" wrapText="1"/>
    </xf>
    <xf numFmtId="0" fontId="0"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4" xfId="482" applyFont="1" applyBorder="1" applyAlignment="1">
      <alignment horizontal="center" vertical="center" wrapText="1"/>
    </xf>
    <xf numFmtId="0" fontId="22" fillId="0" borderId="0" xfId="287" applyFont="1" applyBorder="1">
      <alignment vertical="center"/>
    </xf>
    <xf numFmtId="0" fontId="11" fillId="0" borderId="14" xfId="482" applyFont="1" applyBorder="1" applyAlignment="1">
      <alignment horizontal="center" vertical="center" wrapText="1"/>
    </xf>
    <xf numFmtId="0" fontId="23" fillId="0" borderId="0" xfId="287" applyFont="1" applyBorder="1">
      <alignment vertical="center"/>
    </xf>
    <xf numFmtId="0" fontId="0" fillId="0" borderId="1" xfId="0" applyFill="1" applyBorder="1" applyAlignment="1">
      <alignment horizontal="center" wrapText="1"/>
    </xf>
    <xf numFmtId="0" fontId="13" fillId="0" borderId="8" xfId="0" applyFont="1" applyFill="1" applyBorder="1" applyAlignment="1">
      <alignment horizontal="center" wrapText="1"/>
    </xf>
    <xf numFmtId="0" fontId="0"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8" fillId="0" borderId="13" xfId="0" applyFont="1" applyFill="1" applyBorder="1" applyAlignment="1">
      <alignment horizontal="center" vertical="center" wrapText="1"/>
    </xf>
    <xf numFmtId="0" fontId="0" fillId="0" borderId="0" xfId="0" applyFill="1" applyAlignment="1">
      <alignment horizontal="center"/>
    </xf>
    <xf numFmtId="0" fontId="16" fillId="0" borderId="1" xfId="0" applyFont="1" applyFill="1" applyBorder="1" applyAlignment="1">
      <alignment horizontal="left" vertical="center" wrapText="1"/>
    </xf>
    <xf numFmtId="0" fontId="16" fillId="0" borderId="1" xfId="0" applyNumberFormat="1" applyFont="1" applyFill="1" applyBorder="1" applyAlignment="1" applyProtection="1">
      <alignment horizontal="right" vertical="center" wrapText="1"/>
    </xf>
    <xf numFmtId="4" fontId="16" fillId="0" borderId="1" xfId="0" applyNumberFormat="1" applyFont="1" applyFill="1" applyBorder="1" applyAlignment="1">
      <alignment horizontal="left" vertical="center" wrapText="1"/>
    </xf>
    <xf numFmtId="0" fontId="13" fillId="0" borderId="1" xfId="0" applyFont="1" applyFill="1" applyBorder="1" applyAlignment="1"/>
    <xf numFmtId="0" fontId="15" fillId="0" borderId="1" xfId="0" applyFont="1" applyFill="1" applyBorder="1" applyAlignment="1">
      <alignment horizontal="center" vertical="center" textRotation="255" wrapText="1"/>
    </xf>
    <xf numFmtId="0" fontId="15" fillId="0" borderId="1" xfId="0" applyFont="1" applyFill="1" applyBorder="1" applyAlignment="1">
      <alignment horizontal="left" vertical="top" wrapText="1"/>
    </xf>
    <xf numFmtId="49" fontId="24" fillId="0" borderId="0" xfId="985" applyNumberFormat="1" applyFont="1" applyFill="1" applyBorder="1" applyAlignment="1">
      <alignment horizontal="left" vertical="center"/>
    </xf>
    <xf numFmtId="0" fontId="0" fillId="0" borderId="0" xfId="0" applyFill="1" applyAlignment="1">
      <alignment horizontal="center" wrapText="1"/>
    </xf>
    <xf numFmtId="0" fontId="0" fillId="0" borderId="1" xfId="0" applyFill="1" applyBorder="1" applyAlignment="1">
      <alignment horizontal="left" wrapText="1"/>
    </xf>
    <xf numFmtId="0" fontId="15" fillId="0" borderId="1" xfId="0" applyNumberFormat="1" applyFont="1" applyFill="1" applyBorder="1" applyAlignment="1" applyProtection="1">
      <alignment horizontal="left" vertical="top" wrapText="1"/>
    </xf>
    <xf numFmtId="0" fontId="12" fillId="0" borderId="15" xfId="0" applyFont="1" applyFill="1" applyBorder="1" applyAlignment="1">
      <alignment horizontal="center" vertical="center" wrapText="1"/>
    </xf>
    <xf numFmtId="0" fontId="15" fillId="0" borderId="1" xfId="0" applyNumberFormat="1" applyFont="1" applyFill="1" applyBorder="1" applyAlignment="1" applyProtection="1">
      <alignment horizontal="left" vertical="center" wrapText="1"/>
    </xf>
    <xf numFmtId="0" fontId="25" fillId="0" borderId="1" xfId="0" applyNumberFormat="1" applyFont="1" applyFill="1" applyBorder="1" applyAlignment="1" applyProtection="1">
      <alignment horizontal="left" vertical="center" wrapText="1"/>
    </xf>
    <xf numFmtId="0" fontId="26" fillId="0" borderId="0" xfId="0" applyFont="1" applyFill="1" applyBorder="1" applyAlignment="1">
      <alignment vertical="center"/>
    </xf>
    <xf numFmtId="0" fontId="11" fillId="0" borderId="0" xfId="0" applyFont="1" applyFill="1" applyBorder="1" applyAlignment="1">
      <alignment vertical="center"/>
    </xf>
    <xf numFmtId="0" fontId="27" fillId="0" borderId="0" xfId="0" applyFont="1" applyFill="1" applyBorder="1" applyAlignment="1">
      <alignment vertical="center"/>
    </xf>
    <xf numFmtId="0" fontId="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194" fontId="31" fillId="0" borderId="1" xfId="0" applyNumberFormat="1" applyFont="1" applyFill="1" applyBorder="1" applyAlignment="1">
      <alignment horizontal="left" vertical="center" wrapText="1"/>
    </xf>
    <xf numFmtId="194" fontId="31" fillId="0" borderId="1" xfId="0" applyNumberFormat="1" applyFont="1" applyFill="1" applyBorder="1" applyAlignment="1">
      <alignment horizontal="center" vertical="center" wrapText="1"/>
    </xf>
    <xf numFmtId="0" fontId="32"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31" fillId="0" borderId="0" xfId="0" applyFont="1" applyFill="1" applyBorder="1" applyAlignment="1">
      <alignment horizontal="right" vertical="center"/>
    </xf>
    <xf numFmtId="0" fontId="31" fillId="0" borderId="0" xfId="0" applyFont="1" applyFill="1" applyBorder="1" applyAlignment="1">
      <alignment horizontal="right" vertical="center" wrapText="1"/>
    </xf>
    <xf numFmtId="0" fontId="30" fillId="0" borderId="1" xfId="0" applyFont="1" applyFill="1" applyBorder="1" applyAlignment="1">
      <alignment vertical="center"/>
    </xf>
    <xf numFmtId="194" fontId="31" fillId="0" borderId="1" xfId="0" applyNumberFormat="1" applyFont="1" applyFill="1" applyBorder="1" applyAlignment="1">
      <alignment horizontal="right" vertical="center" wrapText="1"/>
    </xf>
    <xf numFmtId="0" fontId="31" fillId="0" borderId="1" xfId="0" applyFont="1" applyFill="1" applyBorder="1" applyAlignment="1">
      <alignment horizontal="left" vertical="center"/>
    </xf>
    <xf numFmtId="0" fontId="30" fillId="0" borderId="1" xfId="0" applyFont="1" applyFill="1" applyBorder="1" applyAlignment="1">
      <alignment horizontal="lef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2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0" fillId="0" borderId="1" xfId="0" applyFont="1" applyFill="1" applyBorder="1" applyAlignment="1">
      <alignment horizontal="left" vertical="center" wrapText="1"/>
    </xf>
    <xf numFmtId="4" fontId="31" fillId="0" borderId="1" xfId="0" applyNumberFormat="1" applyFont="1" applyBorder="1" applyAlignment="1">
      <alignment horizontal="right" vertical="center" wrapText="1"/>
    </xf>
    <xf numFmtId="0" fontId="31" fillId="0" borderId="1" xfId="0" applyFont="1" applyFill="1" applyBorder="1" applyAlignment="1">
      <alignment horizontal="left" vertical="center" wrapText="1"/>
    </xf>
    <xf numFmtId="0" fontId="32" fillId="0" borderId="0" xfId="0" applyFont="1" applyFill="1" applyBorder="1" applyAlignment="1">
      <alignment vertical="center" wrapText="1"/>
    </xf>
    <xf numFmtId="0" fontId="29" fillId="0" borderId="0" xfId="0" applyFont="1" applyFill="1" applyBorder="1" applyAlignment="1">
      <alignment vertical="center" wrapText="1"/>
    </xf>
    <xf numFmtId="0" fontId="31" fillId="0" borderId="0" xfId="0" applyFont="1" applyFill="1" applyBorder="1" applyAlignment="1">
      <alignment vertical="center" wrapText="1"/>
    </xf>
    <xf numFmtId="0" fontId="31" fillId="0" borderId="1" xfId="0" applyFont="1" applyFill="1" applyBorder="1" applyAlignment="1">
      <alignment vertical="center" wrapText="1"/>
    </xf>
    <xf numFmtId="4" fontId="31" fillId="0" borderId="1" xfId="0" applyNumberFormat="1" applyFont="1" applyBorder="1" applyAlignment="1">
      <alignment vertical="center" wrapText="1"/>
    </xf>
    <xf numFmtId="4" fontId="31" fillId="2" borderId="1" xfId="0" applyNumberFormat="1" applyFont="1" applyFill="1" applyBorder="1" applyAlignment="1">
      <alignmen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29" fillId="0" borderId="0" xfId="0" applyFont="1" applyFill="1" applyBorder="1" applyAlignment="1">
      <alignment horizontal="right" vertical="center" wrapText="1"/>
    </xf>
    <xf numFmtId="4" fontId="35" fillId="0" borderId="1" xfId="0" applyNumberFormat="1" applyFont="1" applyBorder="1" applyAlignment="1">
      <alignment vertical="center" wrapText="1"/>
    </xf>
    <xf numFmtId="4" fontId="35" fillId="2" borderId="1" xfId="0" applyNumberFormat="1" applyFont="1" applyFill="1" applyBorder="1" applyAlignment="1">
      <alignment vertical="center" wrapText="1"/>
    </xf>
    <xf numFmtId="0" fontId="36" fillId="0" borderId="0" xfId="0" applyFont="1" applyFill="1" applyBorder="1" applyAlignment="1">
      <alignment vertical="center"/>
    </xf>
    <xf numFmtId="0" fontId="13" fillId="0" borderId="0" xfId="0" applyFont="1" applyFill="1" applyBorder="1" applyAlignment="1">
      <alignment vertical="center"/>
    </xf>
    <xf numFmtId="0" fontId="37"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37" fillId="0" borderId="1" xfId="0" applyFont="1" applyFill="1" applyBorder="1" applyAlignment="1">
      <alignment vertical="center" wrapText="1"/>
    </xf>
    <xf numFmtId="0" fontId="35" fillId="0" borderId="1" xfId="0" applyFont="1" applyBorder="1" applyAlignment="1">
      <alignment horizontal="left" vertical="center" wrapText="1"/>
    </xf>
    <xf numFmtId="194" fontId="35" fillId="0" borderId="1" xfId="0" applyNumberFormat="1" applyFont="1" applyBorder="1" applyAlignment="1">
      <alignment vertical="center" wrapText="1"/>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194" fontId="35" fillId="0" borderId="1" xfId="0" applyNumberFormat="1" applyFont="1" applyFill="1" applyBorder="1" applyAlignment="1">
      <alignment vertical="center" wrapText="1"/>
    </xf>
    <xf numFmtId="0" fontId="38" fillId="0" borderId="0" xfId="895" applyFill="1" applyAlignment="1"/>
    <xf numFmtId="0" fontId="38" fillId="0" borderId="0" xfId="895" applyAlignment="1"/>
    <xf numFmtId="0" fontId="38"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36" fillId="0" borderId="0" xfId="570" applyFont="1" applyAlignment="1" applyProtection="1">
      <alignment horizontal="left" vertical="center"/>
    </xf>
    <xf numFmtId="195" fontId="39" fillId="0" borderId="0" xfId="570" applyNumberFormat="1" applyFont="1" applyAlignment="1">
      <alignment horizontal="right" vertical="center"/>
    </xf>
    <xf numFmtId="0" fontId="39" fillId="0" borderId="0" xfId="570" applyFont="1" applyAlignment="1">
      <alignment horizontal="right" vertical="center"/>
    </xf>
    <xf numFmtId="196" fontId="39" fillId="0" borderId="0" xfId="570" applyNumberFormat="1" applyFont="1" applyFill="1" applyBorder="1" applyAlignment="1" applyProtection="1">
      <alignment horizontal="right" vertical="center"/>
    </xf>
    <xf numFmtId="2" fontId="37" fillId="0" borderId="1" xfId="823" applyNumberFormat="1" applyFont="1" applyFill="1" applyBorder="1" applyAlignment="1" applyProtection="1">
      <alignment horizontal="center" vertical="center" wrapText="1"/>
    </xf>
    <xf numFmtId="197" fontId="37" fillId="0" borderId="1" xfId="998" applyNumberFormat="1" applyFont="1" applyBorder="1" applyAlignment="1">
      <alignment horizontal="center" vertical="center" wrapText="1"/>
    </xf>
    <xf numFmtId="0" fontId="38" fillId="0" borderId="0" xfId="697" applyAlignment="1">
      <alignment horizontal="center" vertical="center"/>
    </xf>
    <xf numFmtId="49" fontId="37" fillId="0" borderId="1" xfId="826" applyNumberFormat="1" applyFont="1" applyFill="1" applyBorder="1" applyAlignment="1" applyProtection="1">
      <alignment horizontal="left" vertical="center"/>
    </xf>
    <xf numFmtId="198" fontId="37" fillId="0" borderId="1" xfId="1028" applyNumberFormat="1" applyFont="1" applyFill="1" applyBorder="1" applyAlignment="1">
      <alignment horizontal="right" vertical="center" wrapText="1"/>
    </xf>
    <xf numFmtId="198" fontId="37" fillId="0" borderId="1" xfId="1" applyNumberFormat="1" applyFont="1" applyFill="1" applyBorder="1" applyAlignment="1" applyProtection="1">
      <alignment horizontal="right" vertical="center" wrapText="1"/>
    </xf>
    <xf numFmtId="199" fontId="37" fillId="0" borderId="1" xfId="3" applyNumberFormat="1" applyFont="1" applyFill="1" applyBorder="1" applyAlignment="1">
      <alignment horizontal="right" vertical="center" wrapText="1"/>
    </xf>
    <xf numFmtId="49" fontId="35" fillId="0" borderId="1" xfId="826" applyNumberFormat="1" applyFont="1" applyFill="1" applyBorder="1" applyAlignment="1" applyProtection="1">
      <alignment horizontal="left" vertical="center"/>
    </xf>
    <xf numFmtId="198" fontId="35" fillId="0" borderId="1" xfId="1028" applyNumberFormat="1" applyFont="1" applyFill="1" applyBorder="1" applyAlignment="1">
      <alignment horizontal="right" vertical="center" wrapText="1"/>
    </xf>
    <xf numFmtId="198" fontId="35" fillId="0" borderId="1" xfId="1" applyNumberFormat="1" applyFont="1" applyFill="1" applyBorder="1" applyAlignment="1" applyProtection="1">
      <alignment vertical="center" wrapText="1"/>
    </xf>
    <xf numFmtId="199" fontId="35" fillId="0" borderId="1" xfId="626" applyNumberFormat="1" applyFont="1" applyFill="1" applyBorder="1" applyAlignment="1">
      <alignment horizontal="right" vertical="center" wrapText="1"/>
    </xf>
    <xf numFmtId="199" fontId="37" fillId="0" borderId="1" xfId="626" applyNumberFormat="1" applyFont="1" applyFill="1" applyBorder="1" applyAlignment="1">
      <alignment horizontal="right" vertical="center" wrapText="1"/>
    </xf>
    <xf numFmtId="198" fontId="35" fillId="0" borderId="1" xfId="1" applyNumberFormat="1" applyFont="1" applyFill="1" applyBorder="1" applyAlignment="1" applyProtection="1">
      <alignment horizontal="right" vertical="center" wrapText="1"/>
    </xf>
    <xf numFmtId="198" fontId="37" fillId="0" borderId="1" xfId="1" applyNumberFormat="1" applyFont="1" applyFill="1" applyBorder="1" applyAlignment="1">
      <alignment horizontal="center" vertical="center" wrapText="1"/>
    </xf>
    <xf numFmtId="200" fontId="37" fillId="0" borderId="1" xfId="1" applyNumberFormat="1" applyFont="1" applyFill="1" applyBorder="1" applyAlignment="1">
      <alignment horizontal="right" vertical="center" wrapText="1"/>
    </xf>
    <xf numFmtId="198" fontId="35" fillId="0" borderId="1" xfId="1" applyNumberFormat="1" applyFont="1" applyFill="1" applyBorder="1" applyAlignment="1">
      <alignment horizontal="center" vertical="center" wrapText="1"/>
    </xf>
    <xf numFmtId="200" fontId="35" fillId="0" borderId="1" xfId="1" applyNumberFormat="1" applyFont="1" applyFill="1" applyBorder="1" applyAlignment="1">
      <alignment horizontal="right" vertical="center" wrapText="1"/>
    </xf>
    <xf numFmtId="0" fontId="37" fillId="0" borderId="1" xfId="1" applyNumberFormat="1" applyFont="1" applyFill="1" applyBorder="1" applyAlignment="1">
      <alignment horizontal="right" vertical="center" wrapText="1"/>
    </xf>
    <xf numFmtId="0" fontId="35" fillId="0" borderId="1" xfId="1" applyNumberFormat="1" applyFont="1" applyFill="1" applyBorder="1" applyAlignment="1">
      <alignment horizontal="right" vertical="center" wrapText="1"/>
    </xf>
    <xf numFmtId="3" fontId="37" fillId="0" borderId="1" xfId="1" applyNumberFormat="1" applyFont="1" applyFill="1" applyBorder="1" applyAlignment="1">
      <alignment horizontal="right" vertical="center" wrapText="1"/>
    </xf>
    <xf numFmtId="3" fontId="35" fillId="0" borderId="1" xfId="1" applyNumberFormat="1" applyFont="1" applyFill="1" applyBorder="1" applyAlignment="1">
      <alignment horizontal="right" vertical="center" wrapText="1"/>
    </xf>
    <xf numFmtId="198" fontId="35" fillId="3" borderId="1" xfId="1" applyNumberFormat="1" applyFont="1" applyFill="1" applyBorder="1" applyAlignment="1" applyProtection="1">
      <alignment horizontal="right" vertical="center" wrapText="1"/>
    </xf>
    <xf numFmtId="49" fontId="37" fillId="0" borderId="1" xfId="904" applyNumberFormat="1" applyFont="1" applyFill="1" applyBorder="1" applyAlignment="1" applyProtection="1">
      <alignment horizontal="distributed" vertical="center"/>
    </xf>
    <xf numFmtId="199" fontId="37" fillId="0" borderId="1" xfId="0" applyNumberFormat="1" applyFont="1" applyBorder="1" applyAlignment="1">
      <alignment horizontal="right" vertical="center" wrapText="1"/>
    </xf>
    <xf numFmtId="199" fontId="35" fillId="0" borderId="1" xfId="0" applyNumberFormat="1" applyFont="1" applyBorder="1" applyAlignment="1">
      <alignment horizontal="right" vertical="center" wrapText="1"/>
    </xf>
    <xf numFmtId="198" fontId="37" fillId="0" borderId="1" xfId="1" applyNumberFormat="1" applyFont="1" applyFill="1" applyBorder="1" applyAlignment="1">
      <alignment horizontal="right" vertical="center" wrapText="1"/>
    </xf>
    <xf numFmtId="49" fontId="37" fillId="0" borderId="1" xfId="904" applyNumberFormat="1" applyFont="1" applyFill="1" applyBorder="1" applyAlignment="1" applyProtection="1">
      <alignment horizontal="left" vertical="center"/>
    </xf>
    <xf numFmtId="0" fontId="38" fillId="0" borderId="0" xfId="767" applyFont="1" applyFill="1" applyAlignment="1"/>
    <xf numFmtId="198" fontId="38" fillId="0" borderId="0" xfId="895" applyNumberFormat="1" applyFont="1" applyFill="1" applyAlignment="1">
      <alignment horizontal="right" vertical="center"/>
    </xf>
    <xf numFmtId="0" fontId="38" fillId="0" borderId="0" xfId="895" applyFont="1" applyFill="1" applyAlignment="1"/>
    <xf numFmtId="198" fontId="38" fillId="0" borderId="0" xfId="895" applyNumberFormat="1" applyAlignment="1">
      <alignment horizontal="right" vertical="center"/>
    </xf>
    <xf numFmtId="0" fontId="38" fillId="0" borderId="0" xfId="697" applyFill="1" applyAlignment="1"/>
    <xf numFmtId="0" fontId="38" fillId="0" borderId="0" xfId="697" applyFont="1" applyFill="1" applyAlignment="1"/>
    <xf numFmtId="0" fontId="38" fillId="0" borderId="0" xfId="697" applyAlignment="1"/>
    <xf numFmtId="0" fontId="2" fillId="0" borderId="0" xfId="697" applyNumberFormat="1" applyFont="1" applyFill="1" applyAlignment="1" applyProtection="1">
      <alignment horizontal="center" vertical="center" wrapText="1"/>
    </xf>
    <xf numFmtId="0" fontId="35" fillId="0" borderId="0" xfId="697" applyFont="1" applyFill="1" applyAlignment="1" applyProtection="1">
      <alignment horizontal="left" vertical="center"/>
    </xf>
    <xf numFmtId="195" fontId="35" fillId="0" borderId="0" xfId="697" applyNumberFormat="1" applyFont="1" applyFill="1" applyAlignment="1" applyProtection="1">
      <alignment horizontal="right"/>
    </xf>
    <xf numFmtId="0" fontId="40" fillId="0" borderId="0" xfId="697" applyFont="1" applyFill="1" applyAlignment="1">
      <alignment vertical="center"/>
    </xf>
    <xf numFmtId="0" fontId="35" fillId="0" borderId="0" xfId="697" applyFont="1" applyFill="1" applyAlignment="1">
      <alignment horizontal="right" vertical="center"/>
    </xf>
    <xf numFmtId="0" fontId="37" fillId="0" borderId="1" xfId="697" applyNumberFormat="1" applyFont="1" applyFill="1" applyBorder="1" applyAlignment="1" applyProtection="1">
      <alignment horizontal="center" vertical="center"/>
    </xf>
    <xf numFmtId="49" fontId="37" fillId="0" borderId="1" xfId="428" applyNumberFormat="1" applyFont="1" applyFill="1" applyBorder="1" applyAlignment="1" applyProtection="1">
      <alignment vertical="center"/>
    </xf>
    <xf numFmtId="198" fontId="37" fillId="0" borderId="1" xfId="867" applyNumberFormat="1" applyFont="1" applyFill="1" applyBorder="1" applyAlignment="1">
      <alignment horizontal="right" vertical="center" wrapText="1"/>
    </xf>
    <xf numFmtId="49" fontId="35" fillId="0" borderId="1" xfId="428" applyNumberFormat="1" applyFont="1" applyFill="1" applyBorder="1" applyAlignment="1" applyProtection="1">
      <alignment vertical="center"/>
    </xf>
    <xf numFmtId="198" fontId="35" fillId="0" borderId="1" xfId="867" applyNumberFormat="1" applyFont="1" applyFill="1" applyBorder="1" applyAlignment="1">
      <alignment horizontal="right" vertical="center" wrapText="1"/>
    </xf>
    <xf numFmtId="199" fontId="35" fillId="0" borderId="1" xfId="3" applyNumberFormat="1" applyFont="1" applyFill="1" applyBorder="1" applyAlignment="1" applyProtection="1">
      <alignment horizontal="right" vertical="center" wrapText="1"/>
    </xf>
    <xf numFmtId="49" fontId="37" fillId="0" borderId="1" xfId="428" applyNumberFormat="1" applyFont="1" applyFill="1" applyBorder="1" applyAlignment="1" applyProtection="1">
      <alignment vertical="center" wrapText="1"/>
    </xf>
    <xf numFmtId="199" fontId="37" fillId="0" borderId="1" xfId="3" applyNumberFormat="1" applyFont="1" applyFill="1" applyBorder="1" applyAlignment="1" applyProtection="1">
      <alignment horizontal="right" vertical="center" wrapText="1"/>
    </xf>
    <xf numFmtId="198" fontId="35" fillId="0" borderId="1" xfId="1" applyNumberFormat="1" applyFont="1" applyFill="1" applyBorder="1" applyAlignment="1">
      <alignment horizontal="right" vertical="center" wrapText="1"/>
    </xf>
    <xf numFmtId="199" fontId="35" fillId="0" borderId="1" xfId="3" applyNumberFormat="1" applyFont="1" applyFill="1" applyBorder="1" applyAlignment="1">
      <alignment horizontal="right" vertical="center" wrapText="1"/>
    </xf>
    <xf numFmtId="201" fontId="38" fillId="0" borderId="1" xfId="0" applyNumberFormat="1" applyFont="1" applyFill="1" applyBorder="1" applyAlignment="1">
      <alignment horizontal="right" vertical="center"/>
    </xf>
    <xf numFmtId="199" fontId="35" fillId="3" borderId="1" xfId="3" applyNumberFormat="1" applyFont="1" applyFill="1" applyBorder="1" applyAlignment="1" applyProtection="1">
      <alignment horizontal="right" vertical="center" wrapText="1"/>
    </xf>
    <xf numFmtId="199" fontId="3" fillId="0" borderId="1" xfId="3" applyNumberFormat="1" applyFont="1" applyFill="1" applyBorder="1" applyAlignment="1" applyProtection="1">
      <alignment horizontal="right" vertical="center" wrapText="1"/>
    </xf>
    <xf numFmtId="198" fontId="38" fillId="0" borderId="0" xfId="697" applyNumberFormat="1" applyFont="1" applyFill="1" applyAlignment="1"/>
    <xf numFmtId="198" fontId="38" fillId="0" borderId="0" xfId="697" applyNumberFormat="1" applyAlignment="1"/>
    <xf numFmtId="0" fontId="38" fillId="0" borderId="0" xfId="767" applyFill="1" applyAlignment="1"/>
    <xf numFmtId="0" fontId="38" fillId="0" borderId="0" xfId="767" applyAlignment="1"/>
    <xf numFmtId="0" fontId="41" fillId="0" borderId="0" xfId="767" applyNumberFormat="1" applyFont="1" applyFill="1" applyAlignment="1" applyProtection="1">
      <alignment horizontal="center" vertical="center" wrapText="1"/>
    </xf>
    <xf numFmtId="0" fontId="36" fillId="0" borderId="0" xfId="711" applyFont="1" applyAlignment="1" applyProtection="1">
      <alignment horizontal="left" vertical="center"/>
    </xf>
    <xf numFmtId="0" fontId="39" fillId="0" borderId="0" xfId="711" applyFont="1" applyAlignment="1"/>
    <xf numFmtId="202" fontId="39" fillId="0" borderId="0" xfId="711" applyNumberFormat="1" applyFont="1" applyAlignment="1"/>
    <xf numFmtId="196" fontId="5" fillId="0" borderId="0" xfId="711" applyNumberFormat="1" applyFont="1" applyFill="1" applyBorder="1" applyAlignment="1" applyProtection="1">
      <alignment horizontal="right" vertical="center"/>
    </xf>
    <xf numFmtId="0" fontId="38" fillId="0" borderId="0" xfId="767" applyAlignment="1">
      <alignment horizontal="center" vertical="center"/>
    </xf>
    <xf numFmtId="0" fontId="42" fillId="0" borderId="0" xfId="555" applyFont="1" applyAlignment="1">
      <alignment horizontal="center" vertical="center"/>
    </xf>
    <xf numFmtId="199" fontId="35" fillId="0" borderId="1" xfId="570" applyNumberFormat="1" applyFont="1" applyFill="1" applyBorder="1" applyAlignment="1" applyProtection="1">
      <alignment horizontal="right" vertical="center" wrapText="1"/>
    </xf>
    <xf numFmtId="49" fontId="37" fillId="0" borderId="1" xfId="826" applyNumberFormat="1" applyFont="1" applyFill="1" applyBorder="1" applyAlignment="1" applyProtection="1">
      <alignment horizontal="left" vertical="center" wrapText="1"/>
    </xf>
    <xf numFmtId="199" fontId="37" fillId="0" borderId="1" xfId="570" applyNumberFormat="1" applyFont="1" applyFill="1" applyBorder="1" applyAlignment="1" applyProtection="1">
      <alignment horizontal="right" vertical="center" wrapText="1"/>
    </xf>
    <xf numFmtId="198" fontId="5" fillId="0" borderId="1" xfId="1" applyNumberFormat="1" applyFont="1" applyFill="1" applyBorder="1" applyAlignment="1" applyProtection="1">
      <alignment vertical="center" wrapText="1"/>
    </xf>
    <xf numFmtId="49" fontId="37" fillId="0" borderId="1" xfId="904" applyNumberFormat="1" applyFont="1" applyFill="1" applyBorder="1" applyAlignment="1" applyProtection="1">
      <alignment horizontal="left" vertical="center" wrapText="1"/>
    </xf>
    <xf numFmtId="198" fontId="38" fillId="0" borderId="0" xfId="767" applyNumberFormat="1" applyFont="1" applyFill="1" applyAlignment="1"/>
    <xf numFmtId="198" fontId="38" fillId="0" borderId="0" xfId="767" applyNumberFormat="1" applyAlignment="1"/>
    <xf numFmtId="0" fontId="38" fillId="0" borderId="0" xfId="767" applyAlignment="1">
      <alignment vertical="center"/>
    </xf>
    <xf numFmtId="0" fontId="35" fillId="0" borderId="0" xfId="767" applyFont="1" applyFill="1" applyAlignment="1" applyProtection="1">
      <alignment horizontal="left" vertical="center"/>
    </xf>
    <xf numFmtId="4" fontId="35" fillId="0" borderId="0" xfId="767" applyNumberFormat="1" applyFont="1" applyFill="1" applyAlignment="1" applyProtection="1">
      <alignment horizontal="right" vertical="center"/>
    </xf>
    <xf numFmtId="202" fontId="40" fillId="0" borderId="0" xfId="767" applyNumberFormat="1" applyFont="1" applyFill="1" applyAlignment="1">
      <alignment vertical="center"/>
    </xf>
    <xf numFmtId="0" fontId="35" fillId="0" borderId="0" xfId="767" applyFont="1" applyFill="1" applyAlignment="1">
      <alignment horizontal="right" vertical="center"/>
    </xf>
    <xf numFmtId="0" fontId="37" fillId="0" borderId="1" xfId="918" applyNumberFormat="1" applyFont="1" applyFill="1" applyBorder="1" applyAlignment="1" applyProtection="1">
      <alignment horizontal="center" vertical="center"/>
    </xf>
    <xf numFmtId="49" fontId="37" fillId="0" borderId="1" xfId="920" applyNumberFormat="1" applyFont="1" applyFill="1" applyBorder="1" applyAlignment="1" applyProtection="1">
      <alignment vertical="center"/>
    </xf>
    <xf numFmtId="198" fontId="37" fillId="0" borderId="1" xfId="118" applyNumberFormat="1" applyFont="1" applyBorder="1" applyAlignment="1">
      <alignment horizontal="right" vertical="center" wrapText="1"/>
    </xf>
    <xf numFmtId="198" fontId="37" fillId="0" borderId="1" xfId="867" applyNumberFormat="1" applyFont="1" applyBorder="1" applyAlignment="1">
      <alignment horizontal="right" vertical="center" wrapText="1"/>
    </xf>
    <xf numFmtId="0" fontId="42" fillId="0" borderId="0" xfId="555" applyFont="1">
      <alignment vertical="center"/>
    </xf>
    <xf numFmtId="49" fontId="35" fillId="0" borderId="1" xfId="920" applyNumberFormat="1" applyFont="1" applyFill="1" applyBorder="1" applyAlignment="1" applyProtection="1">
      <alignment vertical="center"/>
    </xf>
    <xf numFmtId="198" fontId="35" fillId="0" borderId="1" xfId="118" applyNumberFormat="1" applyFont="1" applyBorder="1" applyAlignment="1">
      <alignment horizontal="right" vertical="center" wrapText="1"/>
    </xf>
    <xf numFmtId="198" fontId="35" fillId="0" borderId="1" xfId="867" applyNumberFormat="1" applyFont="1" applyBorder="1" applyAlignment="1">
      <alignment horizontal="right" vertical="center" wrapText="1"/>
    </xf>
    <xf numFmtId="198" fontId="37" fillId="0" borderId="1" xfId="118" applyNumberFormat="1" applyFont="1" applyFill="1" applyBorder="1" applyAlignment="1">
      <alignment horizontal="right" vertical="center" wrapText="1"/>
    </xf>
    <xf numFmtId="198" fontId="35" fillId="3" borderId="1" xfId="867" applyNumberFormat="1" applyFont="1" applyFill="1" applyBorder="1" applyAlignment="1">
      <alignment horizontal="right" vertical="center" wrapText="1"/>
    </xf>
    <xf numFmtId="49" fontId="37" fillId="0" borderId="1" xfId="904" applyNumberFormat="1" applyFont="1" applyFill="1" applyBorder="1" applyAlignment="1" applyProtection="1">
      <alignment vertical="center"/>
    </xf>
    <xf numFmtId="0" fontId="38" fillId="0" borderId="0" xfId="998">
      <alignment vertical="center"/>
    </xf>
    <xf numFmtId="0" fontId="7" fillId="0" borderId="0" xfId="998" applyFont="1" applyAlignment="1">
      <alignment horizontal="center" vertical="center" wrapText="1"/>
    </xf>
    <xf numFmtId="0" fontId="38" fillId="0" borderId="0" xfId="998" applyFont="1" applyFill="1" applyAlignment="1">
      <alignment vertical="center"/>
    </xf>
    <xf numFmtId="0" fontId="38" fillId="0" borderId="0" xfId="998" applyFill="1">
      <alignment vertical="center"/>
    </xf>
    <xf numFmtId="0" fontId="1" fillId="0" borderId="0" xfId="0" applyFont="1" applyFill="1" applyAlignment="1">
      <alignment vertical="center"/>
    </xf>
    <xf numFmtId="0" fontId="43" fillId="0" borderId="0" xfId="658" applyFont="1" applyAlignment="1">
      <alignment horizontal="center" vertical="center" shrinkToFit="1"/>
    </xf>
    <xf numFmtId="0" fontId="9" fillId="0" borderId="0" xfId="658" applyFont="1" applyAlignment="1">
      <alignment horizontal="center" vertical="center" shrinkToFit="1"/>
    </xf>
    <xf numFmtId="0" fontId="36" fillId="0" borderId="0" xfId="658" applyFont="1" applyBorder="1" applyAlignment="1">
      <alignment horizontal="left" vertical="center" wrapText="1"/>
    </xf>
    <xf numFmtId="0" fontId="36" fillId="0" borderId="0" xfId="0" applyFont="1" applyFill="1" applyAlignment="1">
      <alignment horizontal="right"/>
    </xf>
    <xf numFmtId="0" fontId="37" fillId="0" borderId="1" xfId="1073" applyFont="1" applyBorder="1" applyAlignment="1">
      <alignment horizontal="center" vertical="center"/>
    </xf>
    <xf numFmtId="49" fontId="37" fillId="0" borderId="1" xfId="0" applyNumberFormat="1" applyFont="1" applyFill="1" applyBorder="1" applyAlignment="1" applyProtection="1">
      <alignment vertical="center" wrapText="1"/>
    </xf>
    <xf numFmtId="198" fontId="35" fillId="0" borderId="1" xfId="1" applyNumberFormat="1" applyFont="1" applyBorder="1" applyAlignment="1">
      <alignment horizontal="right" vertical="center" wrapText="1"/>
    </xf>
    <xf numFmtId="0" fontId="35" fillId="0" borderId="1" xfId="648" applyNumberFormat="1" applyFont="1" applyFill="1" applyBorder="1" applyAlignment="1">
      <alignment horizontal="left"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5" fillId="0" borderId="1" xfId="998" applyFont="1" applyFill="1" applyBorder="1">
      <alignment vertical="center"/>
    </xf>
    <xf numFmtId="0" fontId="1" fillId="0" borderId="0" xfId="0" applyFont="1">
      <alignment vertical="center"/>
    </xf>
    <xf numFmtId="0" fontId="9" fillId="0" borderId="0" xfId="626" applyFont="1" applyFill="1" applyAlignment="1">
      <alignment horizontal="center" vertical="center" shrinkToFit="1"/>
    </xf>
    <xf numFmtId="0" fontId="36" fillId="0" borderId="0" xfId="626" applyFont="1" applyFill="1" applyAlignment="1">
      <alignment horizontal="left" vertical="center" wrapText="1"/>
    </xf>
    <xf numFmtId="197" fontId="35" fillId="0" borderId="0" xfId="1071" applyNumberFormat="1" applyFont="1" applyFill="1" applyBorder="1" applyAlignment="1">
      <alignment horizontal="right" vertical="center"/>
    </xf>
    <xf numFmtId="0" fontId="37" fillId="0" borderId="1" xfId="1071" applyFont="1" applyFill="1" applyBorder="1" applyAlignment="1">
      <alignment horizontal="center" vertical="center"/>
    </xf>
    <xf numFmtId="197" fontId="37" fillId="0" borderId="1" xfId="998" applyNumberFormat="1" applyFont="1" applyFill="1" applyBorder="1" applyAlignment="1">
      <alignment horizontal="center" vertical="center" wrapText="1"/>
    </xf>
    <xf numFmtId="0" fontId="0" fillId="0" borderId="0" xfId="0" applyFont="1" applyAlignment="1"/>
    <xf numFmtId="198" fontId="37" fillId="0" borderId="1" xfId="998" applyNumberFormat="1" applyFont="1" applyFill="1" applyBorder="1" applyAlignment="1">
      <alignment horizontal="right" vertical="center" wrapText="1"/>
    </xf>
    <xf numFmtId="198" fontId="35" fillId="0" borderId="1" xfId="998" applyNumberFormat="1" applyFont="1" applyFill="1" applyBorder="1" applyAlignment="1">
      <alignment horizontal="right" vertical="center" wrapText="1"/>
    </xf>
    <xf numFmtId="199" fontId="35" fillId="0" borderId="1" xfId="998" applyNumberFormat="1" applyFont="1" applyFill="1" applyBorder="1" applyAlignment="1">
      <alignment horizontal="right" vertical="center" wrapText="1"/>
    </xf>
    <xf numFmtId="199" fontId="35" fillId="0" borderId="1" xfId="998" applyNumberFormat="1" applyFont="1" applyBorder="1" applyAlignment="1">
      <alignment horizontal="right" vertical="center" wrapText="1"/>
    </xf>
    <xf numFmtId="199" fontId="37" fillId="0" borderId="1" xfId="998" applyNumberFormat="1" applyFont="1" applyFill="1" applyBorder="1" applyAlignment="1">
      <alignment horizontal="right" vertical="center" wrapText="1"/>
    </xf>
    <xf numFmtId="199" fontId="37" fillId="0" borderId="1" xfId="998" applyNumberFormat="1" applyFont="1" applyBorder="1" applyAlignment="1">
      <alignment horizontal="right" vertical="center" wrapText="1"/>
    </xf>
    <xf numFmtId="49" fontId="35" fillId="0" borderId="1" xfId="0" applyNumberFormat="1" applyFont="1" applyFill="1" applyBorder="1" applyAlignment="1" applyProtection="1">
      <alignment vertical="center" wrapText="1"/>
    </xf>
    <xf numFmtId="0" fontId="37" fillId="0" borderId="1" xfId="998" applyFont="1" applyFill="1" applyBorder="1" applyAlignment="1">
      <alignment horizontal="distributed" vertical="center" wrapText="1"/>
    </xf>
    <xf numFmtId="0" fontId="37" fillId="0" borderId="1" xfId="648" applyNumberFormat="1" applyFont="1" applyFill="1" applyBorder="1" applyAlignment="1">
      <alignment horizontal="left" vertical="center" wrapText="1"/>
    </xf>
    <xf numFmtId="0" fontId="35" fillId="0" borderId="1" xfId="648" applyNumberFormat="1" applyFont="1" applyFill="1" applyBorder="1" applyAlignment="1">
      <alignment horizontal="left" vertical="center" wrapText="1" indent="1"/>
    </xf>
    <xf numFmtId="198" fontId="36" fillId="0" borderId="1" xfId="0" applyNumberFormat="1" applyFont="1" applyFill="1" applyBorder="1" applyAlignment="1">
      <alignment horizontal="right" vertical="center" wrapText="1"/>
    </xf>
    <xf numFmtId="0" fontId="37" fillId="0" borderId="1" xfId="998" applyFont="1" applyFill="1" applyBorder="1" applyAlignment="1">
      <alignment horizontal="left" vertical="center" wrapText="1"/>
    </xf>
    <xf numFmtId="198" fontId="44"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38" fillId="0" borderId="0" xfId="648" applyAlignment="1"/>
    <xf numFmtId="0" fontId="46" fillId="2" borderId="0" xfId="648" applyFont="1" applyFill="1" applyAlignment="1"/>
    <xf numFmtId="0" fontId="9" fillId="0" borderId="0" xfId="626" applyFont="1" applyAlignment="1">
      <alignment horizontal="center" vertical="center" shrinkToFit="1"/>
    </xf>
    <xf numFmtId="0" fontId="47" fillId="2" borderId="0" xfId="626" applyFont="1" applyFill="1" applyAlignment="1">
      <alignment horizontal="center" vertical="center" shrinkToFit="1"/>
    </xf>
    <xf numFmtId="0" fontId="36" fillId="0" borderId="0" xfId="626" applyFont="1" applyAlignment="1">
      <alignment horizontal="left" vertical="center" wrapText="1"/>
    </xf>
    <xf numFmtId="0" fontId="48" fillId="0" borderId="0" xfId="626" applyFont="1" applyFill="1" applyAlignment="1">
      <alignment horizontal="left" vertical="center" wrapText="1"/>
    </xf>
    <xf numFmtId="0" fontId="35" fillId="0" borderId="0" xfId="648" applyFont="1" applyAlignment="1">
      <alignment horizontal="right" vertical="center"/>
    </xf>
    <xf numFmtId="0" fontId="37" fillId="0" borderId="1" xfId="648" applyFont="1" applyFill="1" applyBorder="1" applyAlignment="1">
      <alignment horizontal="center" vertical="center" wrapText="1"/>
    </xf>
    <xf numFmtId="198" fontId="49" fillId="0" borderId="1" xfId="1" applyNumberFormat="1" applyFont="1" applyFill="1" applyBorder="1" applyAlignment="1">
      <alignment horizontal="right" vertical="center" wrapText="1"/>
    </xf>
    <xf numFmtId="0" fontId="5" fillId="0" borderId="1" xfId="0" applyFont="1" applyFill="1" applyBorder="1" applyAlignment="1" applyProtection="1">
      <alignment horizontal="right" vertical="center"/>
      <protection locked="0"/>
    </xf>
    <xf numFmtId="199" fontId="44" fillId="0" borderId="1" xfId="626" applyNumberFormat="1" applyFont="1" applyFill="1" applyBorder="1" applyAlignment="1">
      <alignment horizontal="right" vertical="center" wrapText="1"/>
    </xf>
    <xf numFmtId="0" fontId="5" fillId="2" borderId="1" xfId="0" applyFont="1" applyFill="1" applyBorder="1" applyAlignment="1" applyProtection="1">
      <alignment horizontal="right" vertical="center"/>
      <protection locked="0"/>
    </xf>
    <xf numFmtId="199" fontId="36" fillId="0" borderId="1" xfId="0" applyNumberFormat="1" applyFont="1" applyBorder="1" applyAlignment="1">
      <alignment horizontal="right" vertical="center" wrapText="1"/>
    </xf>
    <xf numFmtId="0" fontId="5" fillId="0" borderId="1" xfId="0" applyNumberFormat="1" applyFont="1" applyFill="1" applyBorder="1" applyAlignment="1" applyProtection="1">
      <alignment horizontal="right" vertical="center"/>
    </xf>
    <xf numFmtId="199" fontId="36" fillId="0" borderId="1" xfId="626" applyNumberFormat="1" applyFont="1" applyFill="1" applyBorder="1" applyAlignment="1">
      <alignment horizontal="right" vertical="center" wrapText="1"/>
    </xf>
    <xf numFmtId="3" fontId="5" fillId="2" borderId="1" xfId="0" applyNumberFormat="1" applyFont="1" applyFill="1" applyBorder="1" applyAlignment="1" applyProtection="1">
      <alignment horizontal="right" vertical="center" wrapText="1"/>
      <protection locked="0"/>
    </xf>
    <xf numFmtId="3" fontId="5" fillId="0" borderId="1" xfId="0" applyNumberFormat="1" applyFont="1" applyFill="1" applyBorder="1" applyAlignment="1" applyProtection="1">
      <alignment horizontal="right" vertical="center" wrapText="1"/>
      <protection locked="0"/>
    </xf>
    <xf numFmtId="199" fontId="36" fillId="0" borderId="1" xfId="0" applyNumberFormat="1" applyFont="1" applyFill="1" applyBorder="1" applyAlignment="1">
      <alignment horizontal="right" vertical="center" wrapText="1"/>
    </xf>
    <xf numFmtId="4" fontId="50" fillId="0" borderId="1" xfId="1333" applyNumberFormat="1" applyFont="1" applyFill="1" applyBorder="1" applyAlignment="1" applyProtection="1">
      <alignment horizontal="right" vertical="center"/>
    </xf>
    <xf numFmtId="4" fontId="51" fillId="0" borderId="1" xfId="1333" applyNumberFormat="1" applyFont="1" applyFill="1" applyBorder="1" applyAlignment="1" applyProtection="1">
      <alignment horizontal="right" vertical="center"/>
    </xf>
    <xf numFmtId="198" fontId="37" fillId="0" borderId="1" xfId="626" applyNumberFormat="1" applyFont="1" applyFill="1" applyBorder="1" applyAlignment="1">
      <alignment horizontal="right" vertical="center" wrapText="1"/>
    </xf>
    <xf numFmtId="198" fontId="35" fillId="0" borderId="1" xfId="626" applyNumberFormat="1" applyFont="1" applyFill="1" applyBorder="1" applyAlignment="1">
      <alignment horizontal="right" vertical="center" wrapText="1"/>
    </xf>
    <xf numFmtId="198" fontId="35" fillId="2" borderId="1" xfId="626" applyNumberFormat="1" applyFont="1" applyFill="1" applyBorder="1" applyAlignment="1">
      <alignment horizontal="right" vertical="center" wrapText="1"/>
    </xf>
    <xf numFmtId="198" fontId="37" fillId="2" borderId="1" xfId="998" applyNumberFormat="1" applyFont="1" applyFill="1" applyBorder="1" applyAlignment="1">
      <alignment horizontal="right" vertical="center" wrapText="1"/>
    </xf>
    <xf numFmtId="198" fontId="35" fillId="2" borderId="1" xfId="998" applyNumberFormat="1" applyFont="1" applyFill="1" applyBorder="1" applyAlignment="1">
      <alignment horizontal="right" vertical="center" wrapText="1"/>
    </xf>
    <xf numFmtId="198" fontId="35" fillId="0" borderId="1" xfId="966" applyNumberFormat="1" applyFont="1" applyFill="1" applyBorder="1" applyAlignment="1">
      <alignment horizontal="right" vertical="center" wrapText="1"/>
    </xf>
    <xf numFmtId="198" fontId="37" fillId="0" borderId="1" xfId="966" applyNumberFormat="1" applyFont="1" applyFill="1" applyBorder="1" applyAlignment="1">
      <alignment horizontal="right" vertical="center" wrapText="1"/>
    </xf>
    <xf numFmtId="199" fontId="44" fillId="0" borderId="1" xfId="0" applyNumberFormat="1" applyFont="1" applyFill="1" applyBorder="1" applyAlignment="1">
      <alignment horizontal="right" vertical="center" wrapText="1"/>
    </xf>
    <xf numFmtId="0" fontId="44" fillId="0" borderId="1" xfId="0" applyFont="1" applyFill="1" applyBorder="1" applyAlignment="1">
      <alignment horizontal="distributed" vertical="center" wrapText="1"/>
    </xf>
    <xf numFmtId="49" fontId="37" fillId="0" borderId="1" xfId="0" applyNumberFormat="1" applyFont="1" applyFill="1" applyBorder="1" applyAlignment="1" applyProtection="1">
      <alignment horizontal="center" vertical="center" wrapText="1"/>
    </xf>
    <xf numFmtId="49" fontId="37" fillId="0" borderId="1" xfId="0" applyNumberFormat="1" applyFont="1" applyFill="1" applyBorder="1" applyAlignment="1" applyProtection="1">
      <alignment horizontal="left" vertical="center" wrapText="1"/>
    </xf>
    <xf numFmtId="198" fontId="37" fillId="0" borderId="1" xfId="0" applyNumberFormat="1" applyFont="1" applyFill="1" applyBorder="1" applyAlignment="1">
      <alignment horizontal="right" vertical="center" wrapText="1"/>
    </xf>
    <xf numFmtId="198" fontId="37" fillId="2" borderId="1" xfId="1" applyNumberFormat="1" applyFont="1" applyFill="1" applyBorder="1" applyAlignment="1">
      <alignment horizontal="right" vertical="center" wrapText="1"/>
    </xf>
    <xf numFmtId="41" fontId="38" fillId="0" borderId="0" xfId="648" applyNumberFormat="1" applyAlignment="1"/>
    <xf numFmtId="198" fontId="38" fillId="0" borderId="0" xfId="648" applyNumberFormat="1" applyAlignment="1"/>
    <xf numFmtId="0" fontId="35" fillId="0" borderId="0" xfId="648" applyFont="1" applyAlignment="1"/>
    <xf numFmtId="0" fontId="38" fillId="0" borderId="0" xfId="648" applyFill="1" applyAlignment="1"/>
    <xf numFmtId="0" fontId="9" fillId="3" borderId="0" xfId="626" applyFont="1" applyFill="1" applyAlignment="1">
      <alignment horizontal="center" vertical="center" shrinkToFit="1"/>
    </xf>
    <xf numFmtId="0" fontId="52" fillId="3" borderId="0" xfId="626" applyFont="1" applyFill="1" applyAlignment="1">
      <alignment vertical="center" shrinkToFit="1"/>
    </xf>
    <xf numFmtId="0" fontId="36" fillId="3" borderId="0" xfId="626" applyFont="1" applyFill="1" applyAlignment="1">
      <alignment horizontal="left" vertical="center" wrapText="1"/>
    </xf>
    <xf numFmtId="0" fontId="35" fillId="3" borderId="0" xfId="648" applyFont="1" applyFill="1" applyAlignment="1">
      <alignment horizontal="right" vertical="center"/>
    </xf>
    <xf numFmtId="197" fontId="38" fillId="3" borderId="0" xfId="1071" applyNumberFormat="1" applyFont="1" applyFill="1" applyBorder="1" applyAlignment="1">
      <alignment vertical="center"/>
    </xf>
    <xf numFmtId="0" fontId="37" fillId="0" borderId="1" xfId="1071" applyFont="1" applyFill="1" applyBorder="1" applyAlignment="1">
      <alignment horizontal="distributed" vertical="center" wrapText="1" indent="3"/>
    </xf>
    <xf numFmtId="0" fontId="38" fillId="3" borderId="0" xfId="648" applyFill="1" applyAlignment="1"/>
    <xf numFmtId="41" fontId="44" fillId="0" borderId="1" xfId="0" applyNumberFormat="1" applyFont="1" applyFill="1" applyBorder="1" applyAlignment="1">
      <alignment horizontal="right" vertical="center" wrapText="1"/>
    </xf>
    <xf numFmtId="0" fontId="38" fillId="3" borderId="0" xfId="697" applyFill="1" applyAlignment="1"/>
    <xf numFmtId="41" fontId="35" fillId="0" borderId="1" xfId="998" applyNumberFormat="1" applyFont="1" applyFill="1" applyBorder="1" applyAlignment="1">
      <alignment horizontal="right" vertical="center" wrapText="1"/>
    </xf>
    <xf numFmtId="41" fontId="35" fillId="0" borderId="1" xfId="998" applyNumberFormat="1" applyFont="1" applyBorder="1" applyAlignment="1">
      <alignment horizontal="right" vertical="center" wrapText="1"/>
    </xf>
    <xf numFmtId="41" fontId="37" fillId="0" borderId="1" xfId="998" applyNumberFormat="1" applyFont="1" applyFill="1" applyBorder="1" applyAlignment="1">
      <alignment horizontal="right" vertical="center" wrapText="1"/>
    </xf>
    <xf numFmtId="0" fontId="35" fillId="0" borderId="1" xfId="892" applyNumberFormat="1" applyFont="1" applyFill="1" applyBorder="1" applyAlignment="1">
      <alignment horizontal="left" vertical="center" wrapText="1"/>
    </xf>
    <xf numFmtId="0" fontId="37" fillId="0" borderId="1" xfId="1071" applyFont="1" applyFill="1" applyBorder="1" applyAlignment="1">
      <alignment horizontal="left" vertical="center" wrapText="1"/>
    </xf>
    <xf numFmtId="0" fontId="35" fillId="0" borderId="1" xfId="892" applyNumberFormat="1" applyFont="1" applyFill="1" applyBorder="1" applyAlignment="1">
      <alignment horizontal="left" vertical="center" wrapText="1" indent="2"/>
    </xf>
    <xf numFmtId="199" fontId="44" fillId="0" borderId="1" xfId="0" applyNumberFormat="1" applyFont="1" applyBorder="1" applyAlignment="1">
      <alignment horizontal="right" vertical="center" wrapText="1"/>
    </xf>
    <xf numFmtId="0" fontId="35" fillId="0" borderId="1" xfId="892" applyNumberFormat="1" applyFont="1" applyFill="1" applyBorder="1" applyAlignment="1">
      <alignment horizontal="left" vertical="center" wrapText="1" indent="1"/>
    </xf>
    <xf numFmtId="0" fontId="37" fillId="0" borderId="1" xfId="892" applyNumberFormat="1" applyFont="1" applyFill="1" applyBorder="1" applyAlignment="1">
      <alignment horizontal="left" vertical="center" wrapText="1"/>
    </xf>
    <xf numFmtId="41" fontId="38" fillId="0" borderId="0" xfId="648" applyNumberFormat="1" applyFill="1" applyAlignment="1"/>
    <xf numFmtId="196" fontId="35" fillId="0" borderId="0" xfId="895" applyNumberFormat="1" applyFont="1" applyFill="1" applyBorder="1" applyAlignment="1" applyProtection="1">
      <alignment horizontal="left" vertical="center"/>
    </xf>
    <xf numFmtId="0" fontId="35" fillId="0" borderId="0" xfId="648" applyFont="1" applyFill="1" applyBorder="1" applyAlignment="1">
      <alignment vertical="center"/>
    </xf>
    <xf numFmtId="0" fontId="35" fillId="0" borderId="0" xfId="648" applyFont="1" applyFill="1" applyAlignment="1">
      <alignment vertical="center"/>
    </xf>
    <xf numFmtId="196" fontId="39" fillId="0" borderId="0" xfId="895" applyNumberFormat="1" applyFont="1" applyFill="1" applyBorder="1" applyAlignment="1" applyProtection="1">
      <alignment horizontal="right" vertical="center"/>
    </xf>
    <xf numFmtId="41" fontId="37" fillId="0" borderId="1" xfId="966" applyNumberFormat="1" applyFont="1" applyFill="1" applyBorder="1" applyAlignment="1">
      <alignment horizontal="right" vertical="center" wrapText="1"/>
    </xf>
    <xf numFmtId="0" fontId="53" fillId="3" borderId="0" xfId="555" applyFont="1" applyFill="1">
      <alignment vertical="center"/>
    </xf>
    <xf numFmtId="41" fontId="35" fillId="0" borderId="1" xfId="966" applyNumberFormat="1" applyFont="1" applyFill="1" applyBorder="1" applyAlignment="1">
      <alignment horizontal="right" vertical="center" wrapText="1"/>
    </xf>
    <xf numFmtId="41" fontId="54" fillId="0" borderId="1" xfId="0" applyNumberFormat="1" applyFont="1" applyFill="1" applyBorder="1" applyAlignment="1">
      <alignment horizontal="right" vertical="center" wrapText="1"/>
    </xf>
    <xf numFmtId="41" fontId="5" fillId="0" borderId="1" xfId="0" applyNumberFormat="1" applyFont="1" applyFill="1" applyBorder="1" applyAlignment="1">
      <alignment horizontal="right" vertical="center" wrapText="1"/>
    </xf>
    <xf numFmtId="0" fontId="35" fillId="0" borderId="1" xfId="3" applyNumberFormat="1" applyFont="1" applyFill="1" applyBorder="1" applyAlignment="1" applyProtection="1">
      <alignment horizontal="right" vertical="center" wrapText="1"/>
    </xf>
    <xf numFmtId="41" fontId="35" fillId="0" borderId="1" xfId="0" applyNumberFormat="1" applyFont="1" applyFill="1" applyBorder="1" applyAlignment="1" applyProtection="1">
      <alignment horizontal="right" vertical="center" wrapText="1"/>
    </xf>
    <xf numFmtId="41" fontId="36" fillId="0" borderId="1" xfId="0" applyNumberFormat="1" applyFont="1" applyFill="1" applyBorder="1" applyAlignment="1">
      <alignment horizontal="right" vertical="center" wrapText="1"/>
    </xf>
    <xf numFmtId="41" fontId="35" fillId="0" borderId="1" xfId="626" applyNumberFormat="1" applyFont="1" applyFill="1" applyBorder="1" applyAlignment="1">
      <alignment horizontal="right" vertical="center" wrapText="1"/>
    </xf>
    <xf numFmtId="41" fontId="37" fillId="0" borderId="1" xfId="0" applyNumberFormat="1" applyFont="1" applyFill="1" applyBorder="1" applyAlignment="1" applyProtection="1">
      <alignment horizontal="right" vertical="center" wrapText="1"/>
    </xf>
    <xf numFmtId="41" fontId="37" fillId="0" borderId="1" xfId="626" applyNumberFormat="1" applyFont="1" applyFill="1" applyBorder="1" applyAlignment="1">
      <alignment horizontal="right" vertical="center" wrapText="1"/>
    </xf>
    <xf numFmtId="0" fontId="44" fillId="0" borderId="1" xfId="0" applyFont="1" applyBorder="1" applyAlignment="1">
      <alignment horizontal="distributed" vertical="center" wrapText="1"/>
    </xf>
    <xf numFmtId="49" fontId="35" fillId="0" borderId="1" xfId="0" applyNumberFormat="1" applyFont="1" applyFill="1" applyBorder="1" applyAlignment="1" applyProtection="1">
      <alignment horizontal="center" vertical="center" wrapText="1"/>
    </xf>
    <xf numFmtId="0" fontId="55" fillId="0" borderId="0" xfId="0" applyFont="1" applyAlignment="1"/>
    <xf numFmtId="0" fontId="0" fillId="0" borderId="0" xfId="0" applyFill="1" applyAlignment="1"/>
    <xf numFmtId="0" fontId="56" fillId="0" borderId="0" xfId="904" applyFont="1" applyFill="1" applyAlignment="1">
      <alignment horizontal="center" vertical="center"/>
    </xf>
    <xf numFmtId="0" fontId="55" fillId="0" borderId="0" xfId="0" applyFont="1" applyFill="1" applyAlignment="1"/>
    <xf numFmtId="0" fontId="36" fillId="0" borderId="0" xfId="904" applyFont="1" applyFill="1" applyAlignment="1">
      <alignment horizontal="left" vertical="center"/>
    </xf>
    <xf numFmtId="0" fontId="36" fillId="0" borderId="0" xfId="0" applyFont="1" applyFill="1" applyAlignment="1">
      <alignment vertical="center"/>
    </xf>
    <xf numFmtId="0" fontId="36" fillId="0" borderId="0" xfId="904" applyFont="1" applyFill="1" applyAlignment="1">
      <alignment horizontal="right" vertical="center"/>
    </xf>
    <xf numFmtId="198" fontId="38" fillId="0" borderId="0" xfId="648" applyNumberFormat="1" applyFont="1" applyFill="1" applyAlignment="1">
      <alignment horizontal="center" vertical="center" wrapText="1"/>
    </xf>
    <xf numFmtId="0" fontId="36" fillId="0" borderId="1" xfId="0" applyFont="1" applyFill="1" applyBorder="1" applyAlignment="1">
      <alignment horizontal="left" vertical="center" wrapText="1"/>
    </xf>
    <xf numFmtId="198" fontId="35" fillId="0" borderId="1" xfId="0" applyNumberFormat="1" applyFont="1" applyFill="1" applyBorder="1" applyAlignment="1">
      <alignment vertical="center" wrapText="1"/>
    </xf>
    <xf numFmtId="199" fontId="35" fillId="0" borderId="1" xfId="3" applyNumberFormat="1" applyFont="1" applyFill="1" applyBorder="1" applyAlignment="1">
      <alignment vertical="center" wrapText="1"/>
    </xf>
    <xf numFmtId="0" fontId="42" fillId="0" borderId="0" xfId="555" applyFont="1" applyFill="1" applyAlignment="1">
      <alignment horizontal="center" vertical="center"/>
    </xf>
    <xf numFmtId="0" fontId="36" fillId="0" borderId="1" xfId="0" applyFont="1" applyBorder="1" applyAlignment="1">
      <alignment horizontal="left" vertical="center" wrapText="1"/>
    </xf>
    <xf numFmtId="0" fontId="42" fillId="3" borderId="0" xfId="555" applyFont="1" applyFill="1" applyAlignment="1">
      <alignment horizontal="center" vertical="center"/>
    </xf>
    <xf numFmtId="0" fontId="44" fillId="0" borderId="1" xfId="0" applyFont="1" applyFill="1" applyBorder="1" applyAlignment="1">
      <alignment horizontal="center" vertical="center" wrapText="1"/>
    </xf>
    <xf numFmtId="198" fontId="37" fillId="0" borderId="1" xfId="0" applyNumberFormat="1" applyFont="1" applyFill="1" applyBorder="1" applyAlignment="1">
      <alignment vertical="center" wrapText="1"/>
    </xf>
    <xf numFmtId="199" fontId="37" fillId="0" borderId="1" xfId="3" applyNumberFormat="1" applyFont="1" applyFill="1" applyBorder="1" applyAlignment="1">
      <alignmen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8" fillId="0" borderId="0" xfId="998" applyProtection="1">
      <alignment vertical="center"/>
    </xf>
    <xf numFmtId="0" fontId="42" fillId="0" borderId="0" xfId="998" applyFont="1" applyProtection="1">
      <alignment vertical="center"/>
    </xf>
    <xf numFmtId="0" fontId="45" fillId="0" borderId="0" xfId="998" applyFont="1" applyAlignment="1" applyProtection="1">
      <alignment horizontal="center" vertical="center"/>
    </xf>
    <xf numFmtId="0" fontId="45" fillId="0" borderId="0" xfId="998" applyFont="1" applyProtection="1">
      <alignment vertical="center"/>
    </xf>
    <xf numFmtId="0" fontId="57" fillId="0" borderId="0" xfId="0" applyFont="1" applyFill="1" applyAlignment="1">
      <alignment vertical="center"/>
    </xf>
    <xf numFmtId="0" fontId="38" fillId="3" borderId="0" xfId="998" applyFill="1" applyProtection="1">
      <alignment vertical="center"/>
    </xf>
    <xf numFmtId="197" fontId="38" fillId="0" borderId="0" xfId="998" applyNumberFormat="1" applyProtection="1">
      <alignment vertical="center"/>
    </xf>
    <xf numFmtId="198" fontId="38" fillId="0" borderId="0" xfId="648" applyNumberFormat="1" applyAlignment="1" applyProtection="1"/>
    <xf numFmtId="0" fontId="38" fillId="0" borderId="0" xfId="998" applyFill="1" applyProtection="1">
      <alignment vertical="center"/>
    </xf>
    <xf numFmtId="0" fontId="58" fillId="0" borderId="0" xfId="0" applyFont="1" applyFill="1" applyAlignment="1">
      <alignment horizontal="center" vertical="center"/>
    </xf>
    <xf numFmtId="198" fontId="38" fillId="0" borderId="0" xfId="648" applyNumberFormat="1" applyFill="1" applyAlignment="1" applyProtection="1"/>
    <xf numFmtId="0" fontId="42" fillId="0" borderId="0" xfId="998" applyFont="1" applyFill="1" applyProtection="1">
      <alignment vertical="center"/>
    </xf>
    <xf numFmtId="0" fontId="35" fillId="0" borderId="0" xfId="998" applyFont="1" applyFill="1" applyProtection="1">
      <alignment vertical="center"/>
    </xf>
    <xf numFmtId="197" fontId="35" fillId="0" borderId="0" xfId="998" applyNumberFormat="1" applyFont="1" applyFill="1" applyBorder="1" applyAlignment="1" applyProtection="1">
      <alignment horizontal="right" vertical="center"/>
    </xf>
    <xf numFmtId="198" fontId="42" fillId="0" borderId="0" xfId="648" applyNumberFormat="1" applyFont="1" applyFill="1" applyAlignment="1" applyProtection="1"/>
    <xf numFmtId="197" fontId="37" fillId="0" borderId="14" xfId="998" applyNumberFormat="1" applyFont="1" applyFill="1" applyBorder="1" applyAlignment="1" applyProtection="1">
      <alignment horizontal="center" vertical="center" wrapText="1"/>
    </xf>
    <xf numFmtId="0" fontId="37" fillId="0" borderId="1" xfId="998" applyFont="1" applyFill="1" applyBorder="1" applyAlignment="1" applyProtection="1">
      <alignment horizontal="distributed" vertical="center" wrapText="1" indent="3"/>
    </xf>
    <xf numFmtId="197" fontId="37" fillId="0" borderId="1" xfId="998" applyNumberFormat="1" applyFont="1" applyFill="1" applyBorder="1" applyAlignment="1" applyProtection="1">
      <alignment horizontal="center" vertical="center" wrapText="1"/>
    </xf>
    <xf numFmtId="0" fontId="45" fillId="0" borderId="0" xfId="998" applyFont="1" applyFill="1" applyAlignment="1" applyProtection="1">
      <alignment horizontal="center" vertical="center" wrapText="1"/>
    </xf>
    <xf numFmtId="0" fontId="45" fillId="0" borderId="0" xfId="998" applyFont="1" applyFill="1" applyAlignment="1" applyProtection="1">
      <alignment horizontal="center" vertical="center"/>
    </xf>
    <xf numFmtId="0" fontId="44" fillId="2" borderId="16" xfId="0" applyFont="1" applyFill="1" applyBorder="1" applyAlignment="1" applyProtection="1">
      <alignment horizontal="left" vertical="center"/>
    </xf>
    <xf numFmtId="49" fontId="44" fillId="0" borderId="1" xfId="0" applyNumberFormat="1" applyFont="1" applyFill="1" applyBorder="1" applyAlignment="1" applyProtection="1">
      <alignment horizontal="left" vertical="center" wrapText="1"/>
    </xf>
    <xf numFmtId="3" fontId="44" fillId="0" borderId="1" xfId="0" applyNumberFormat="1" applyFont="1" applyFill="1" applyBorder="1" applyAlignment="1" applyProtection="1">
      <alignment horizontal="right" vertical="center"/>
    </xf>
    <xf numFmtId="199" fontId="37" fillId="0" borderId="1" xfId="3" applyNumberFormat="1" applyFont="1" applyFill="1" applyBorder="1" applyAlignment="1" applyProtection="1">
      <alignment horizontal="right" vertical="center" wrapText="1" shrinkToFit="1"/>
    </xf>
    <xf numFmtId="0" fontId="42" fillId="0" borderId="0" xfId="555" applyFont="1" applyFill="1" applyProtection="1">
      <alignment vertical="center"/>
    </xf>
    <xf numFmtId="49" fontId="36" fillId="0" borderId="1" xfId="0" applyNumberFormat="1" applyFont="1" applyFill="1" applyBorder="1" applyAlignment="1" applyProtection="1">
      <alignment horizontal="left" vertical="center" wrapText="1"/>
    </xf>
    <xf numFmtId="0" fontId="36" fillId="2" borderId="16" xfId="0" applyFont="1" applyFill="1" applyBorder="1" applyAlignment="1" applyProtection="1">
      <alignment horizontal="left" vertical="center"/>
    </xf>
    <xf numFmtId="49" fontId="36" fillId="2" borderId="1" xfId="0" applyNumberFormat="1" applyFont="1" applyFill="1" applyBorder="1" applyAlignment="1" applyProtection="1">
      <alignment horizontal="left" vertical="center" wrapText="1"/>
    </xf>
    <xf numFmtId="3" fontId="36" fillId="2" borderId="1" xfId="0" applyNumberFormat="1" applyFont="1" applyFill="1" applyBorder="1" applyAlignment="1" applyProtection="1">
      <alignment horizontal="right" vertical="center"/>
      <protection locked="0"/>
    </xf>
    <xf numFmtId="199" fontId="35" fillId="0" borderId="1" xfId="3" applyNumberFormat="1" applyFont="1" applyFill="1" applyBorder="1" applyAlignment="1" applyProtection="1">
      <alignment horizontal="right" vertical="center" wrapText="1" shrinkToFit="1"/>
      <protection locked="0"/>
    </xf>
    <xf numFmtId="3" fontId="36" fillId="0" borderId="1" xfId="0" applyNumberFormat="1" applyFont="1" applyFill="1" applyBorder="1" applyAlignment="1" applyProtection="1">
      <alignment horizontal="right" vertical="center"/>
    </xf>
    <xf numFmtId="199" fontId="35" fillId="0" borderId="1" xfId="3" applyNumberFormat="1" applyFont="1" applyFill="1" applyBorder="1" applyAlignment="1" applyProtection="1">
      <alignment horizontal="right" vertical="center" wrapText="1" shrinkToFit="1"/>
    </xf>
    <xf numFmtId="49" fontId="44" fillId="2" borderId="1" xfId="0" applyNumberFormat="1" applyFont="1" applyFill="1" applyBorder="1" applyAlignment="1" applyProtection="1">
      <alignment horizontal="left" vertical="center" wrapText="1"/>
    </xf>
    <xf numFmtId="3" fontId="44" fillId="2" borderId="1" xfId="0" applyNumberFormat="1" applyFont="1" applyFill="1" applyBorder="1" applyAlignment="1" applyProtection="1">
      <alignment horizontal="right" vertical="center"/>
      <protection locked="0"/>
    </xf>
    <xf numFmtId="199" fontId="37" fillId="0" borderId="1" xfId="3" applyNumberFormat="1" applyFont="1" applyFill="1" applyBorder="1" applyAlignment="1" applyProtection="1">
      <alignment horizontal="right" vertical="center" wrapText="1" shrinkToFit="1"/>
      <protection locked="0"/>
    </xf>
    <xf numFmtId="4" fontId="59" fillId="0" borderId="1" xfId="0" applyNumberFormat="1" applyFont="1" applyFill="1" applyBorder="1" applyAlignment="1" applyProtection="1">
      <alignment horizontal="right" vertical="center"/>
    </xf>
    <xf numFmtId="3" fontId="44" fillId="0" borderId="1" xfId="0" applyNumberFormat="1" applyFont="1" applyBorder="1" applyAlignment="1">
      <alignment horizontal="right" vertical="center"/>
    </xf>
    <xf numFmtId="3" fontId="36" fillId="0" borderId="1" xfId="0" applyNumberFormat="1" applyFont="1" applyBorder="1" applyAlignment="1">
      <alignment horizontal="right" vertical="center"/>
    </xf>
    <xf numFmtId="49" fontId="44" fillId="2" borderId="16" xfId="0" applyNumberFormat="1" applyFont="1" applyFill="1" applyBorder="1" applyAlignment="1" applyProtection="1">
      <alignment horizontal="left" vertical="center" wrapText="1"/>
    </xf>
    <xf numFmtId="49" fontId="36" fillId="2" borderId="16" xfId="0" applyNumberFormat="1" applyFont="1" applyFill="1" applyBorder="1" applyAlignment="1" applyProtection="1">
      <alignment horizontal="left" vertical="center" wrapText="1"/>
    </xf>
    <xf numFmtId="49" fontId="60" fillId="2" borderId="16" xfId="0" applyNumberFormat="1" applyFont="1" applyFill="1" applyBorder="1" applyAlignment="1" applyProtection="1">
      <alignment horizontal="distributed" vertical="center"/>
    </xf>
    <xf numFmtId="49" fontId="60" fillId="0" borderId="1" xfId="0" applyNumberFormat="1" applyFont="1" applyFill="1" applyBorder="1" applyAlignment="1" applyProtection="1">
      <alignment horizontal="distributed" vertical="center" wrapText="1"/>
    </xf>
    <xf numFmtId="49" fontId="37" fillId="0" borderId="14" xfId="998" applyNumberFormat="1" applyFont="1" applyFill="1" applyBorder="1" applyAlignment="1" applyProtection="1">
      <alignment horizontal="left" vertical="center"/>
    </xf>
    <xf numFmtId="0" fontId="37" fillId="0" borderId="1" xfId="998" applyFont="1" applyFill="1" applyBorder="1" applyAlignment="1" applyProtection="1">
      <alignment horizontal="left" vertical="center" wrapText="1"/>
    </xf>
    <xf numFmtId="0" fontId="35" fillId="0" borderId="1" xfId="998" applyFont="1" applyFill="1" applyBorder="1" applyAlignment="1" applyProtection="1">
      <alignment horizontal="left" vertical="center" wrapText="1"/>
    </xf>
    <xf numFmtId="49" fontId="35" fillId="0" borderId="14" xfId="998" applyNumberFormat="1" applyFont="1" applyFill="1" applyBorder="1" applyAlignment="1" applyProtection="1">
      <alignment horizontal="left" vertical="center"/>
    </xf>
    <xf numFmtId="49" fontId="35" fillId="0" borderId="14" xfId="998" applyNumberFormat="1" applyFont="1" applyBorder="1" applyAlignment="1" applyProtection="1">
      <alignment horizontal="left" vertical="center"/>
    </xf>
    <xf numFmtId="0" fontId="35" fillId="3" borderId="1" xfId="998" applyFont="1" applyFill="1" applyBorder="1" applyAlignment="1" applyProtection="1">
      <alignment horizontal="left" vertical="center" wrapText="1"/>
    </xf>
    <xf numFmtId="0" fontId="35" fillId="0" borderId="1" xfId="555" applyFont="1" applyFill="1" applyBorder="1" applyAlignment="1" applyProtection="1">
      <alignment horizontal="left" vertical="center" wrapText="1"/>
    </xf>
    <xf numFmtId="0" fontId="37" fillId="0" borderId="1" xfId="555" applyFont="1" applyFill="1" applyBorder="1" applyAlignment="1" applyProtection="1">
      <alignment horizontal="left" vertical="center" wrapText="1"/>
    </xf>
    <xf numFmtId="49" fontId="37" fillId="0" borderId="14" xfId="998" applyNumberFormat="1" applyFont="1" applyFill="1" applyBorder="1" applyAlignment="1" applyProtection="1">
      <alignment horizontal="distributed" vertical="center" indent="1"/>
    </xf>
    <xf numFmtId="0" fontId="37" fillId="0" borderId="1" xfId="998" applyFont="1" applyFill="1" applyBorder="1" applyAlignment="1" applyProtection="1">
      <alignment horizontal="distributed" vertical="center" wrapText="1" indent="1"/>
    </xf>
    <xf numFmtId="198" fontId="38" fillId="3" borderId="0" xfId="998" applyNumberFormat="1" applyFill="1" applyProtection="1">
      <alignment vertical="center"/>
    </xf>
    <xf numFmtId="0" fontId="42" fillId="0" borderId="0" xfId="998" applyFont="1">
      <alignment vertical="center"/>
    </xf>
    <xf numFmtId="0" fontId="45" fillId="0" borderId="0" xfId="998" applyFont="1" applyAlignment="1">
      <alignment horizontal="center" vertical="center"/>
    </xf>
    <xf numFmtId="197" fontId="38" fillId="0" borderId="0" xfId="998" applyNumberFormat="1">
      <alignment vertical="center"/>
    </xf>
    <xf numFmtId="0" fontId="42" fillId="0" borderId="0" xfId="998" applyFont="1" applyFill="1">
      <alignment vertical="center"/>
    </xf>
    <xf numFmtId="0" fontId="35" fillId="0" borderId="0" xfId="998" applyFont="1" applyFill="1">
      <alignment vertical="center"/>
    </xf>
    <xf numFmtId="0" fontId="61" fillId="0" borderId="0" xfId="998" applyFont="1" applyFill="1">
      <alignment vertical="center"/>
    </xf>
    <xf numFmtId="197" fontId="35" fillId="0" borderId="0" xfId="998" applyNumberFormat="1" applyFont="1" applyFill="1" applyAlignment="1">
      <alignment horizontal="right" vertical="center"/>
    </xf>
    <xf numFmtId="197" fontId="37" fillId="0" borderId="14" xfId="998" applyNumberFormat="1" applyFont="1" applyFill="1" applyBorder="1" applyAlignment="1">
      <alignment horizontal="center" vertical="center" wrapText="1"/>
    </xf>
    <xf numFmtId="0" fontId="37" fillId="0" borderId="1" xfId="998" applyFont="1" applyFill="1" applyBorder="1" applyAlignment="1">
      <alignment horizontal="distributed" vertical="center" wrapText="1" indent="3"/>
    </xf>
    <xf numFmtId="0" fontId="62" fillId="0" borderId="0" xfId="1070" applyFont="1" applyFill="1" applyAlignment="1">
      <alignment vertical="center" wrapText="1"/>
    </xf>
    <xf numFmtId="3" fontId="44" fillId="0" borderId="1" xfId="0" applyNumberFormat="1" applyFont="1" applyFill="1" applyBorder="1" applyAlignment="1" applyProtection="1">
      <alignment horizontal="right" vertical="center"/>
      <protection locked="0"/>
    </xf>
    <xf numFmtId="0" fontId="42" fillId="0" borderId="0" xfId="555" applyFont="1" applyFill="1">
      <alignment vertical="center"/>
    </xf>
    <xf numFmtId="199" fontId="37" fillId="0" borderId="1" xfId="3" applyNumberFormat="1" applyFont="1" applyFill="1" applyBorder="1" applyAlignment="1" applyProtection="1">
      <alignment horizontal="right" vertical="center" wrapText="1"/>
      <protection locked="0"/>
    </xf>
    <xf numFmtId="3" fontId="44" fillId="0" borderId="1" xfId="0" applyNumberFormat="1" applyFont="1" applyBorder="1" applyAlignment="1" applyProtection="1">
      <alignment horizontal="right" vertical="center"/>
      <protection locked="0"/>
    </xf>
    <xf numFmtId="3" fontId="36" fillId="0" borderId="1" xfId="0" applyNumberFormat="1" applyFont="1" applyFill="1" applyBorder="1" applyAlignment="1" applyProtection="1">
      <alignment horizontal="right" vertical="center"/>
      <protection locked="0"/>
    </xf>
    <xf numFmtId="3" fontId="36" fillId="0" borderId="1" xfId="0" applyNumberFormat="1" applyFont="1" applyBorder="1" applyAlignment="1" applyProtection="1">
      <alignment horizontal="right" vertical="center"/>
      <protection locked="0"/>
    </xf>
    <xf numFmtId="199" fontId="35" fillId="0" borderId="1" xfId="3" applyNumberFormat="1" applyFont="1" applyFill="1" applyBorder="1" applyAlignment="1" applyProtection="1">
      <alignment horizontal="right" vertical="center" wrapText="1"/>
      <protection locked="0"/>
    </xf>
    <xf numFmtId="0" fontId="35" fillId="2" borderId="16" xfId="0" applyFont="1" applyFill="1" applyBorder="1" applyAlignment="1" applyProtection="1">
      <alignment vertical="center"/>
    </xf>
    <xf numFmtId="0" fontId="37" fillId="0" borderId="14" xfId="998" applyFont="1" applyFill="1" applyBorder="1" applyAlignment="1">
      <alignment horizontal="left" vertical="center"/>
    </xf>
    <xf numFmtId="0" fontId="37" fillId="0" borderId="1" xfId="555" applyFont="1" applyFill="1" applyBorder="1" applyAlignment="1">
      <alignment horizontal="left" vertical="center"/>
    </xf>
    <xf numFmtId="3" fontId="37" fillId="0" borderId="1" xfId="0" applyNumberFormat="1" applyFont="1" applyBorder="1" applyAlignment="1">
      <alignment horizontal="right" vertical="center"/>
    </xf>
    <xf numFmtId="0" fontId="35" fillId="0" borderId="14" xfId="998" applyFont="1" applyFill="1" applyBorder="1" applyAlignment="1">
      <alignment horizontal="left" vertical="center"/>
    </xf>
    <xf numFmtId="0" fontId="35" fillId="0" borderId="1" xfId="998" applyFont="1" applyFill="1" applyBorder="1" applyAlignment="1">
      <alignment horizontal="left" vertical="center"/>
    </xf>
    <xf numFmtId="3" fontId="35" fillId="0" borderId="1" xfId="0" applyNumberFormat="1" applyFont="1" applyBorder="1" applyAlignment="1" applyProtection="1">
      <alignment horizontal="right" vertical="center"/>
      <protection locked="0"/>
    </xf>
    <xf numFmtId="198" fontId="35" fillId="0" borderId="1" xfId="1" applyNumberFormat="1" applyFont="1" applyFill="1" applyBorder="1" applyAlignment="1" applyProtection="1">
      <alignment horizontal="right" vertical="center" wrapText="1"/>
      <protection locked="0"/>
    </xf>
    <xf numFmtId="0" fontId="35" fillId="0" borderId="14" xfId="998" applyFont="1" applyBorder="1" applyAlignment="1">
      <alignment horizontal="left" vertical="center"/>
    </xf>
    <xf numFmtId="0" fontId="35" fillId="3" borderId="1" xfId="998" applyFont="1" applyFill="1" applyBorder="1" applyAlignment="1">
      <alignment horizontal="left" vertical="center"/>
    </xf>
    <xf numFmtId="200" fontId="35" fillId="3" borderId="1" xfId="1" applyNumberFormat="1" applyFont="1" applyFill="1" applyBorder="1" applyAlignment="1">
      <alignment horizontal="right" vertical="center" wrapText="1"/>
    </xf>
    <xf numFmtId="0" fontId="35" fillId="0" borderId="14" xfId="998" applyFont="1" applyFill="1" applyBorder="1">
      <alignment vertical="center"/>
    </xf>
    <xf numFmtId="0" fontId="37" fillId="0" borderId="1" xfId="998" applyFont="1" applyFill="1" applyBorder="1" applyAlignment="1">
      <alignment horizontal="distributed" vertical="center" indent="1"/>
    </xf>
    <xf numFmtId="0" fontId="1" fillId="0" borderId="0" xfId="0" applyFont="1" applyFill="1" applyBorder="1" applyAlignment="1"/>
    <xf numFmtId="197" fontId="38" fillId="0" borderId="0" xfId="998" applyNumberFormat="1" applyFill="1" applyProtection="1">
      <alignment vertical="center"/>
    </xf>
    <xf numFmtId="0" fontId="58" fillId="0" borderId="0" xfId="0" applyFont="1" applyFill="1" applyBorder="1" applyAlignment="1">
      <alignment horizontal="center" vertical="center"/>
    </xf>
    <xf numFmtId="49" fontId="44" fillId="0" borderId="14" xfId="1060" applyNumberFormat="1" applyFont="1" applyFill="1" applyBorder="1" applyAlignment="1" applyProtection="1">
      <alignment horizontal="left" vertical="center"/>
    </xf>
    <xf numFmtId="3" fontId="35" fillId="0" borderId="1" xfId="0" applyNumberFormat="1" applyFont="1" applyFill="1" applyBorder="1" applyAlignment="1" applyProtection="1">
      <alignment horizontal="right" vertical="center"/>
    </xf>
    <xf numFmtId="0" fontId="37" fillId="3" borderId="1" xfId="998" applyFont="1" applyFill="1" applyBorder="1" applyAlignment="1" applyProtection="1">
      <alignment horizontal="left" vertical="center" wrapText="1"/>
    </xf>
    <xf numFmtId="3" fontId="37" fillId="0" borderId="1" xfId="0" applyNumberFormat="1" applyFont="1" applyFill="1" applyBorder="1" applyAlignment="1" applyProtection="1">
      <alignment horizontal="right" vertical="center"/>
    </xf>
    <xf numFmtId="49" fontId="36" fillId="0" borderId="14" xfId="1060" applyNumberFormat="1" applyFont="1" applyBorder="1" applyAlignment="1" applyProtection="1">
      <alignment horizontal="left" vertical="center"/>
    </xf>
    <xf numFmtId="3" fontId="35" fillId="3" borderId="1" xfId="0" applyNumberFormat="1" applyFont="1" applyFill="1" applyBorder="1" applyAlignment="1" applyProtection="1">
      <alignment horizontal="right" vertical="center"/>
    </xf>
    <xf numFmtId="3" fontId="35" fillId="3" borderId="1" xfId="0" applyNumberFormat="1" applyFont="1" applyFill="1" applyBorder="1" applyAlignment="1" applyProtection="1">
      <alignment horizontal="right" vertical="center"/>
      <protection locked="0"/>
    </xf>
    <xf numFmtId="199" fontId="35" fillId="3" borderId="1" xfId="3" applyNumberFormat="1" applyFont="1" applyFill="1" applyBorder="1" applyAlignment="1" applyProtection="1">
      <alignment horizontal="right" vertical="center" wrapText="1"/>
      <protection locked="0"/>
    </xf>
    <xf numFmtId="49" fontId="36" fillId="0" borderId="14" xfId="1060" applyNumberFormat="1" applyFont="1" applyFill="1" applyBorder="1" applyAlignment="1" applyProtection="1">
      <alignment horizontal="left" vertical="center"/>
    </xf>
    <xf numFmtId="3" fontId="35" fillId="0" borderId="1" xfId="0" applyNumberFormat="1" applyFont="1" applyFill="1" applyBorder="1" applyAlignment="1" applyProtection="1">
      <alignment horizontal="right" vertical="center"/>
      <protection locked="0"/>
    </xf>
    <xf numFmtId="0" fontId="38" fillId="0" borderId="14" xfId="998" applyFill="1" applyBorder="1" applyAlignment="1" applyProtection="1">
      <alignment horizontal="left" vertical="center"/>
    </xf>
    <xf numFmtId="3" fontId="38" fillId="0" borderId="0" xfId="998" applyNumberFormat="1" applyFill="1" applyProtection="1">
      <alignment vertical="center"/>
    </xf>
    <xf numFmtId="0" fontId="38" fillId="0" borderId="0" xfId="998" applyFont="1">
      <alignment vertical="center"/>
    </xf>
    <xf numFmtId="197" fontId="38" fillId="0" borderId="0" xfId="998" applyNumberFormat="1" applyFont="1">
      <alignment vertical="center"/>
    </xf>
    <xf numFmtId="0" fontId="37" fillId="0" borderId="14" xfId="998" applyFont="1" applyFill="1" applyBorder="1" applyAlignment="1" applyProtection="1">
      <alignment horizontal="left" vertical="center"/>
    </xf>
    <xf numFmtId="0" fontId="37" fillId="0" borderId="1" xfId="555" applyFont="1" applyFill="1" applyBorder="1" applyAlignment="1" applyProtection="1">
      <alignment horizontal="left" vertical="center"/>
    </xf>
    <xf numFmtId="0" fontId="35" fillId="0" borderId="14" xfId="998" applyFont="1" applyFill="1" applyBorder="1" applyAlignment="1" applyProtection="1">
      <alignment horizontal="left" vertical="center"/>
    </xf>
    <xf numFmtId="0" fontId="35" fillId="0" borderId="1" xfId="998" applyFont="1" applyFill="1" applyBorder="1" applyAlignment="1" applyProtection="1">
      <alignment horizontal="left" vertical="center"/>
    </xf>
    <xf numFmtId="3" fontId="38" fillId="0" borderId="0" xfId="998" applyNumberFormat="1" applyFont="1">
      <alignment vertical="center"/>
    </xf>
    <xf numFmtId="0" fontId="63" fillId="0" borderId="0" xfId="0" applyFont="1" applyFill="1" applyBorder="1" applyAlignment="1">
      <alignment horizontal="center" vertical="center"/>
    </xf>
    <xf numFmtId="0" fontId="63" fillId="0" borderId="5" xfId="0" applyFont="1" applyFill="1" applyBorder="1" applyAlignment="1">
      <alignment horizontal="center" vertical="center"/>
    </xf>
    <xf numFmtId="0" fontId="36" fillId="0" borderId="0" xfId="0" applyFont="1" applyAlignment="1">
      <alignment horizontal="right"/>
    </xf>
    <xf numFmtId="0" fontId="64" fillId="0" borderId="8" xfId="1073" applyFont="1" applyBorder="1" applyAlignment="1">
      <alignment horizontal="center" vertical="center"/>
    </xf>
    <xf numFmtId="0" fontId="64" fillId="0" borderId="14" xfId="1073" applyFont="1" applyBorder="1" applyAlignment="1">
      <alignment horizontal="center" vertical="center"/>
    </xf>
    <xf numFmtId="0" fontId="64" fillId="0" borderId="17" xfId="1073" applyFont="1" applyBorder="1" applyAlignment="1">
      <alignment horizontal="center" vertical="center"/>
    </xf>
    <xf numFmtId="0" fontId="64" fillId="0" borderId="6" xfId="1073" applyFont="1" applyBorder="1" applyAlignment="1">
      <alignment horizontal="center" vertical="center"/>
    </xf>
    <xf numFmtId="0" fontId="64" fillId="0" borderId="1" xfId="1073" applyFont="1" applyBorder="1" applyAlignment="1">
      <alignment horizontal="center" vertical="center"/>
    </xf>
    <xf numFmtId="49" fontId="64" fillId="0" borderId="1" xfId="920" applyNumberFormat="1" applyFont="1" applyFill="1" applyBorder="1" applyAlignment="1" applyProtection="1">
      <alignment horizontal="center" vertical="center"/>
    </xf>
    <xf numFmtId="0" fontId="65" fillId="0" borderId="1" xfId="0" applyFont="1" applyFill="1" applyBorder="1" applyAlignment="1">
      <alignment horizontal="right" vertical="center"/>
    </xf>
    <xf numFmtId="0" fontId="65" fillId="0" borderId="1" xfId="0" applyFont="1" applyFill="1" applyBorder="1" applyAlignment="1"/>
    <xf numFmtId="10" fontId="65" fillId="0" borderId="1" xfId="0" applyNumberFormat="1" applyFont="1" applyFill="1" applyBorder="1" applyAlignment="1"/>
    <xf numFmtId="49" fontId="64" fillId="0" borderId="1" xfId="920" applyNumberFormat="1" applyFont="1" applyFill="1" applyBorder="1" applyAlignment="1" applyProtection="1">
      <alignment vertical="center"/>
    </xf>
    <xf numFmtId="49" fontId="40" fillId="0" borderId="1" xfId="920" applyNumberFormat="1" applyFont="1" applyFill="1" applyBorder="1" applyAlignment="1" applyProtection="1">
      <alignment vertical="center"/>
    </xf>
    <xf numFmtId="0" fontId="66" fillId="0" borderId="0" xfId="0" applyFont="1" applyFill="1" applyBorder="1" applyAlignment="1">
      <alignment horizontal="left" vertical="top" wrapText="1"/>
    </xf>
    <xf numFmtId="0" fontId="67" fillId="0" borderId="0" xfId="1009" applyFont="1" applyAlignment="1"/>
    <xf numFmtId="0" fontId="36" fillId="0" borderId="0" xfId="0" applyFont="1" applyAlignment="1">
      <alignment horizontal="right" vertical="center"/>
    </xf>
    <xf numFmtId="0" fontId="37" fillId="0" borderId="1" xfId="1073" applyFont="1" applyBorder="1" applyAlignment="1">
      <alignment horizontal="center" vertical="center" wrapText="1"/>
    </xf>
    <xf numFmtId="0" fontId="37" fillId="0" borderId="1" xfId="0" applyFont="1" applyBorder="1" applyAlignment="1">
      <alignment horizontal="left" vertical="center"/>
    </xf>
    <xf numFmtId="198" fontId="37" fillId="0" borderId="1" xfId="1" applyNumberFormat="1" applyFont="1" applyBorder="1" applyAlignment="1">
      <alignment horizontal="right" vertical="center" wrapText="1"/>
    </xf>
    <xf numFmtId="0" fontId="36" fillId="0" borderId="1" xfId="0" applyFont="1" applyBorder="1" applyAlignment="1">
      <alignment horizontal="left" vertical="center"/>
    </xf>
    <xf numFmtId="198" fontId="36" fillId="0" borderId="1" xfId="0" applyNumberFormat="1" applyFont="1" applyBorder="1" applyAlignment="1">
      <alignment horizontal="right" vertical="center" wrapText="1"/>
    </xf>
    <xf numFmtId="197" fontId="38" fillId="0" borderId="0" xfId="998" applyNumberFormat="1" applyFont="1" applyFill="1" applyAlignment="1">
      <alignment vertical="center"/>
    </xf>
    <xf numFmtId="198" fontId="38" fillId="0" borderId="0" xfId="998" applyNumberFormat="1">
      <alignment vertical="center"/>
    </xf>
    <xf numFmtId="0" fontId="68" fillId="0" borderId="0" xfId="904" applyFont="1" applyAlignment="1">
      <alignment horizontal="center" vertical="center"/>
    </xf>
    <xf numFmtId="0" fontId="0" fillId="0" borderId="0" xfId="904" applyFont="1" applyAlignment="1">
      <alignment horizontal="right"/>
    </xf>
    <xf numFmtId="197" fontId="37" fillId="0" borderId="18" xfId="998" applyNumberFormat="1" applyFont="1" applyBorder="1" applyAlignment="1">
      <alignment horizontal="center" vertical="center" wrapText="1"/>
    </xf>
    <xf numFmtId="198" fontId="38" fillId="3" borderId="0" xfId="648" applyNumberFormat="1" applyFont="1" applyFill="1" applyAlignment="1">
      <alignment horizontal="center" vertical="center" wrapText="1"/>
    </xf>
    <xf numFmtId="0" fontId="44" fillId="0" borderId="1" xfId="0" applyFont="1" applyFill="1" applyBorder="1" applyAlignment="1">
      <alignment horizontal="left" vertical="center" wrapText="1"/>
    </xf>
    <xf numFmtId="198" fontId="44" fillId="0" borderId="17" xfId="0" applyNumberFormat="1" applyFont="1" applyFill="1" applyBorder="1" applyAlignment="1">
      <alignment vertical="center" wrapText="1"/>
    </xf>
    <xf numFmtId="198" fontId="44" fillId="0" borderId="1" xfId="0" applyNumberFormat="1" applyFont="1" applyFill="1" applyBorder="1" applyAlignment="1">
      <alignment vertical="center" wrapText="1"/>
    </xf>
    <xf numFmtId="0" fontId="69" fillId="0" borderId="1" xfId="1013" applyFont="1" applyFill="1" applyBorder="1" applyAlignment="1">
      <alignment horizontal="left" vertical="center" wrapText="1"/>
    </xf>
    <xf numFmtId="198" fontId="36" fillId="0" borderId="17" xfId="0" applyNumberFormat="1" applyFont="1" applyFill="1" applyBorder="1" applyAlignment="1">
      <alignment vertical="center" wrapText="1"/>
    </xf>
    <xf numFmtId="198" fontId="36" fillId="0" borderId="1" xfId="0" applyNumberFormat="1" applyFont="1" applyFill="1" applyBorder="1" applyAlignment="1">
      <alignment vertical="center" wrapText="1"/>
    </xf>
    <xf numFmtId="203" fontId="70" fillId="0" borderId="1" xfId="0" applyNumberFormat="1" applyFont="1" applyFill="1" applyBorder="1" applyAlignment="1">
      <alignment horizontal="center" vertical="center" wrapText="1"/>
    </xf>
    <xf numFmtId="203" fontId="37" fillId="0" borderId="3" xfId="1013" applyNumberFormat="1" applyFont="1" applyFill="1" applyBorder="1" applyAlignment="1">
      <alignment horizontal="left" vertical="center"/>
    </xf>
    <xf numFmtId="0" fontId="9" fillId="0" borderId="0" xfId="904" applyFont="1" applyFill="1" applyBorder="1" applyAlignment="1">
      <alignment horizontal="center" vertical="center"/>
    </xf>
    <xf numFmtId="0" fontId="36" fillId="0" borderId="0" xfId="904" applyFont="1" applyBorder="1" applyAlignment="1">
      <alignment horizontal="left" vertical="center"/>
    </xf>
    <xf numFmtId="0" fontId="36" fillId="0" borderId="0" xfId="904" applyFont="1" applyBorder="1" applyAlignment="1">
      <alignment horizontal="right" vertical="center"/>
    </xf>
    <xf numFmtId="0" fontId="37" fillId="0" borderId="1" xfId="0" applyFont="1" applyBorder="1" applyAlignment="1">
      <alignment horizontal="center" vertical="center" wrapText="1"/>
    </xf>
    <xf numFmtId="204" fontId="44" fillId="0" borderId="1" xfId="651" applyNumberFormat="1" applyFont="1" applyFill="1" applyBorder="1" applyAlignment="1">
      <alignment horizontal="left" vertical="center"/>
    </xf>
    <xf numFmtId="198" fontId="44" fillId="0" borderId="1" xfId="651" applyNumberFormat="1" applyFont="1" applyFill="1" applyBorder="1" applyAlignment="1">
      <alignment horizontal="right" vertical="center" wrapText="1"/>
    </xf>
    <xf numFmtId="204" fontId="36" fillId="0" borderId="1" xfId="651" applyNumberFormat="1" applyFont="1" applyFill="1" applyBorder="1" applyAlignment="1">
      <alignment horizontal="left" vertical="center"/>
    </xf>
    <xf numFmtId="200" fontId="71" fillId="0" borderId="1" xfId="1" applyNumberFormat="1" applyFont="1" applyBorder="1">
      <alignment vertical="center"/>
    </xf>
    <xf numFmtId="198" fontId="36" fillId="0" borderId="1" xfId="651" applyNumberFormat="1" applyFont="1" applyFill="1" applyBorder="1" applyAlignment="1">
      <alignment horizontal="right" vertical="center" wrapText="1"/>
    </xf>
    <xf numFmtId="0" fontId="44" fillId="0" borderId="1" xfId="651" applyFont="1" applyFill="1" applyBorder="1" applyAlignment="1">
      <alignment horizontal="center" vertical="center"/>
    </xf>
    <xf numFmtId="0" fontId="0" fillId="0" borderId="0" xfId="0" applyAlignment="1" applyProtection="1"/>
    <xf numFmtId="0" fontId="13" fillId="0" borderId="0" xfId="998" applyFont="1">
      <alignment vertical="center"/>
    </xf>
    <xf numFmtId="0" fontId="2" fillId="0" borderId="0" xfId="998" applyFont="1" applyFill="1" applyAlignment="1" applyProtection="1">
      <alignment horizontal="center" vertical="center"/>
    </xf>
    <xf numFmtId="0" fontId="0" fillId="0" borderId="0" xfId="0" applyFill="1" applyAlignment="1" applyProtection="1"/>
    <xf numFmtId="0" fontId="42" fillId="3" borderId="0" xfId="998" applyFont="1" applyFill="1">
      <alignment vertical="center"/>
    </xf>
    <xf numFmtId="0" fontId="36" fillId="0" borderId="0" xfId="998" applyFont="1">
      <alignment vertical="center"/>
    </xf>
    <xf numFmtId="0" fontId="61" fillId="3" borderId="0" xfId="998" applyFont="1" applyFill="1">
      <alignment vertical="center"/>
    </xf>
    <xf numFmtId="197" fontId="35" fillId="3" borderId="0" xfId="998" applyNumberFormat="1" applyFont="1" applyFill="1" applyBorder="1" applyAlignment="1">
      <alignment horizontal="right" vertical="center"/>
    </xf>
    <xf numFmtId="197" fontId="37" fillId="3" borderId="1" xfId="998" applyNumberFormat="1" applyFont="1" applyFill="1" applyBorder="1" applyAlignment="1">
      <alignment horizontal="center" vertical="center" wrapText="1"/>
    </xf>
    <xf numFmtId="0" fontId="37" fillId="3" borderId="1" xfId="998" applyFont="1" applyFill="1" applyBorder="1" applyAlignment="1">
      <alignment horizontal="distributed" vertical="center" wrapText="1" indent="3"/>
    </xf>
    <xf numFmtId="0" fontId="44" fillId="2" borderId="1" xfId="0" applyNumberFormat="1" applyFont="1" applyFill="1" applyBorder="1" applyAlignment="1" applyProtection="1">
      <alignment horizontal="left" vertical="center"/>
    </xf>
    <xf numFmtId="0" fontId="36" fillId="2" borderId="1" xfId="0" applyNumberFormat="1" applyFont="1" applyFill="1" applyBorder="1" applyAlignment="1" applyProtection="1">
      <alignment horizontal="left" vertical="center"/>
    </xf>
    <xf numFmtId="0" fontId="35" fillId="2" borderId="1" xfId="0" applyNumberFormat="1" applyFont="1" applyFill="1" applyBorder="1" applyAlignment="1" applyProtection="1">
      <alignment horizontal="left" vertical="center"/>
      <protection locked="0"/>
    </xf>
    <xf numFmtId="0" fontId="36" fillId="2" borderId="1" xfId="0" applyFont="1" applyFill="1" applyBorder="1" applyAlignment="1" applyProtection="1">
      <alignment horizontal="left" vertical="center"/>
      <protection locked="0"/>
    </xf>
    <xf numFmtId="0" fontId="36" fillId="2" borderId="1" xfId="0" applyFont="1" applyFill="1" applyBorder="1" applyAlignment="1" applyProtection="1">
      <alignment horizontal="left" vertical="center"/>
    </xf>
    <xf numFmtId="0" fontId="37" fillId="0" borderId="1" xfId="0" applyFont="1" applyFill="1" applyBorder="1" applyAlignment="1">
      <alignment horizontal="left" vertical="center"/>
    </xf>
    <xf numFmtId="49" fontId="37" fillId="0" borderId="1" xfId="0" applyNumberFormat="1" applyFont="1" applyFill="1" applyBorder="1" applyAlignment="1">
      <alignment vertical="center" wrapText="1"/>
    </xf>
    <xf numFmtId="0" fontId="44" fillId="2" borderId="1" xfId="0" applyNumberFormat="1" applyFont="1" applyFill="1" applyBorder="1" applyAlignment="1" applyProtection="1">
      <alignment horizontal="left" vertical="center" wrapText="1"/>
    </xf>
    <xf numFmtId="0" fontId="36" fillId="2" borderId="1" xfId="0" applyNumberFormat="1" applyFont="1" applyFill="1" applyBorder="1" applyAlignment="1" applyProtection="1">
      <alignment horizontal="left" vertical="center" wrapText="1"/>
    </xf>
    <xf numFmtId="3" fontId="36" fillId="2" borderId="19" xfId="0" applyNumberFormat="1" applyFont="1" applyFill="1" applyBorder="1" applyAlignment="1" applyProtection="1">
      <alignment horizontal="right" vertical="center"/>
      <protection locked="0"/>
    </xf>
    <xf numFmtId="0" fontId="72" fillId="2" borderId="1" xfId="0" applyNumberFormat="1" applyFont="1" applyFill="1" applyBorder="1" applyAlignment="1" applyProtection="1">
      <alignment horizontal="left" vertical="center"/>
    </xf>
    <xf numFmtId="0" fontId="36" fillId="2" borderId="1" xfId="0" applyNumberFormat="1" applyFont="1" applyFill="1" applyBorder="1" applyAlignment="1" applyProtection="1">
      <alignment vertical="center" wrapText="1"/>
    </xf>
    <xf numFmtId="49" fontId="44" fillId="2" borderId="1" xfId="0" applyNumberFormat="1" applyFont="1" applyFill="1" applyBorder="1" applyAlignment="1" applyProtection="1">
      <alignment vertical="center" wrapText="1"/>
    </xf>
    <xf numFmtId="49" fontId="36" fillId="0" borderId="1" xfId="0" applyNumberFormat="1" applyFont="1" applyFill="1" applyBorder="1" applyAlignment="1" applyProtection="1">
      <alignment horizontal="left" vertical="center"/>
    </xf>
    <xf numFmtId="49" fontId="36" fillId="2" borderId="1" xfId="0" applyNumberFormat="1" applyFont="1" applyFill="1" applyBorder="1" applyAlignment="1" applyProtection="1">
      <alignment horizontal="left" vertical="center" wrapText="1"/>
      <protection locked="0"/>
    </xf>
    <xf numFmtId="0" fontId="44" fillId="2" borderId="1" xfId="0" applyFont="1" applyFill="1" applyBorder="1" applyAlignment="1" applyProtection="1">
      <alignment horizontal="left" vertical="center"/>
    </xf>
    <xf numFmtId="0" fontId="36" fillId="2" borderId="1" xfId="0" applyNumberFormat="1" applyFont="1" applyFill="1" applyBorder="1" applyAlignment="1" applyProtection="1">
      <alignment horizontal="left" vertical="center" wrapText="1"/>
      <protection locked="0"/>
    </xf>
    <xf numFmtId="4" fontId="59" fillId="0" borderId="20" xfId="0" applyNumberFormat="1" applyFont="1" applyFill="1" applyBorder="1" applyAlignment="1" applyProtection="1">
      <alignment vertical="center"/>
    </xf>
    <xf numFmtId="49" fontId="36" fillId="0" borderId="1" xfId="0" applyNumberFormat="1" applyFont="1" applyFill="1" applyBorder="1" applyAlignment="1" applyProtection="1">
      <alignment vertical="center" wrapText="1"/>
    </xf>
    <xf numFmtId="49" fontId="36" fillId="0" borderId="1" xfId="0" applyNumberFormat="1" applyFont="1" applyFill="1" applyBorder="1" applyAlignment="1" applyProtection="1">
      <alignment horizontal="left" vertical="center"/>
      <protection locked="0"/>
    </xf>
    <xf numFmtId="49" fontId="44" fillId="0" borderId="1" xfId="0" applyNumberFormat="1" applyFont="1" applyFill="1" applyBorder="1" applyAlignment="1" applyProtection="1">
      <alignment horizontal="left" vertical="center" wrapText="1"/>
      <protection locked="0"/>
    </xf>
    <xf numFmtId="49" fontId="35" fillId="2" borderId="1" xfId="0" applyNumberFormat="1" applyFont="1" applyFill="1" applyBorder="1" applyAlignment="1" applyProtection="1">
      <alignment horizontal="left" vertical="center" wrapText="1"/>
      <protection locked="0"/>
    </xf>
    <xf numFmtId="49" fontId="36" fillId="0" borderId="1" xfId="0" applyNumberFormat="1" applyFont="1" applyFill="1" applyBorder="1" applyAlignment="1" applyProtection="1">
      <alignment horizontal="left" vertical="center" wrapText="1"/>
      <protection locked="0"/>
    </xf>
    <xf numFmtId="0" fontId="38" fillId="0" borderId="1" xfId="998" applyFont="1" applyBorder="1">
      <alignment vertical="center"/>
    </xf>
    <xf numFmtId="0" fontId="44" fillId="0" borderId="1" xfId="0" applyNumberFormat="1" applyFont="1" applyFill="1" applyBorder="1" applyAlignment="1" applyProtection="1">
      <alignment horizontal="left" vertical="center"/>
    </xf>
    <xf numFmtId="198" fontId="35" fillId="0" borderId="1" xfId="1" applyNumberFormat="1" applyFont="1" applyFill="1" applyBorder="1" applyAlignment="1" applyProtection="1">
      <alignment vertical="center" wrapText="1"/>
      <protection locked="0"/>
    </xf>
    <xf numFmtId="0" fontId="35" fillId="0" borderId="1" xfId="0" applyFont="1" applyFill="1" applyBorder="1" applyAlignment="1">
      <alignment horizontal="left" vertical="center"/>
    </xf>
    <xf numFmtId="49" fontId="37" fillId="3" borderId="1" xfId="137" applyNumberFormat="1" applyFont="1" applyFill="1" applyBorder="1" applyAlignment="1" applyProtection="1">
      <alignment horizontal="left" vertical="center"/>
    </xf>
    <xf numFmtId="0" fontId="37" fillId="0" borderId="1" xfId="998" applyFont="1" applyFill="1" applyBorder="1" applyAlignment="1">
      <alignment horizontal="center" vertical="center" wrapText="1"/>
    </xf>
    <xf numFmtId="3" fontId="36" fillId="2" borderId="19" xfId="0" applyNumberFormat="1" applyFont="1" applyFill="1" applyBorder="1" applyAlignment="1">
      <alignment horizontal="right" vertical="center"/>
    </xf>
    <xf numFmtId="198" fontId="38" fillId="0" borderId="0" xfId="998" applyNumberFormat="1" applyFont="1">
      <alignment vertical="center"/>
    </xf>
    <xf numFmtId="0" fontId="37" fillId="0" borderId="0" xfId="998" applyFont="1" applyFill="1" applyAlignment="1">
      <alignment horizontal="center" vertical="center" wrapText="1"/>
    </xf>
    <xf numFmtId="0" fontId="38" fillId="3" borderId="0" xfId="555" applyFill="1">
      <alignment vertical="center"/>
    </xf>
    <xf numFmtId="0" fontId="38" fillId="0" borderId="0" xfId="555" applyFill="1">
      <alignment vertical="center"/>
    </xf>
    <xf numFmtId="0" fontId="35" fillId="0" borderId="0" xfId="998" applyFont="1" applyFill="1" applyAlignment="1">
      <alignment horizontal="left" vertical="center"/>
    </xf>
    <xf numFmtId="197" fontId="35" fillId="0" borderId="0" xfId="998" applyNumberFormat="1" applyFont="1" applyFill="1" applyBorder="1" applyAlignment="1">
      <alignment horizontal="right" vertical="center"/>
    </xf>
    <xf numFmtId="197" fontId="37" fillId="0" borderId="14" xfId="998" applyNumberFormat="1" applyFont="1" applyFill="1" applyBorder="1" applyAlignment="1">
      <alignment vertical="center" wrapText="1"/>
    </xf>
    <xf numFmtId="0" fontId="37" fillId="0" borderId="14" xfId="998" applyNumberFormat="1" applyFont="1" applyFill="1" applyBorder="1" applyAlignment="1">
      <alignment horizontal="left" vertical="center"/>
    </xf>
    <xf numFmtId="0" fontId="37" fillId="0" borderId="1" xfId="998" applyNumberFormat="1" applyFont="1" applyFill="1" applyBorder="1" applyAlignment="1">
      <alignment vertical="center" wrapText="1"/>
    </xf>
    <xf numFmtId="0" fontId="35" fillId="0" borderId="1" xfId="998" applyFont="1" applyFill="1" applyBorder="1" applyAlignment="1">
      <alignment horizontal="left" vertical="center" wrapText="1"/>
    </xf>
    <xf numFmtId="0" fontId="35" fillId="3" borderId="14" xfId="998" applyFont="1" applyFill="1" applyBorder="1" applyAlignment="1">
      <alignment horizontal="left" vertical="center"/>
    </xf>
    <xf numFmtId="0" fontId="35" fillId="3" borderId="1" xfId="998" applyFont="1" applyFill="1" applyBorder="1" applyAlignment="1">
      <alignment horizontal="left" vertical="center" wrapText="1"/>
    </xf>
    <xf numFmtId="198" fontId="35" fillId="3" borderId="1" xfId="1" applyNumberFormat="1" applyFont="1" applyFill="1" applyBorder="1" applyAlignment="1">
      <alignment horizontal="right" vertical="center" wrapText="1"/>
    </xf>
    <xf numFmtId="198" fontId="35" fillId="3" borderId="1" xfId="1" applyNumberFormat="1" applyFont="1" applyFill="1" applyBorder="1" applyAlignment="1" applyProtection="1">
      <alignment horizontal="right" vertical="center" wrapText="1"/>
      <protection locked="0"/>
    </xf>
    <xf numFmtId="0" fontId="35" fillId="0" borderId="14" xfId="998" applyFont="1" applyFill="1" applyBorder="1" applyAlignment="1">
      <alignment horizontal="left" vertical="top" wrapText="1"/>
    </xf>
    <xf numFmtId="0" fontId="35" fillId="0" borderId="1" xfId="998" applyNumberFormat="1" applyFont="1" applyFill="1" applyBorder="1" applyAlignment="1">
      <alignment vertical="center" wrapText="1"/>
    </xf>
    <xf numFmtId="0" fontId="37" fillId="0" borderId="14" xfId="998" applyFont="1" applyFill="1" applyBorder="1" applyAlignment="1">
      <alignment horizontal="distributed" vertical="center"/>
    </xf>
    <xf numFmtId="49" fontId="37" fillId="0" borderId="1" xfId="0" applyNumberFormat="1" applyFont="1" applyFill="1" applyBorder="1" applyAlignment="1" applyProtection="1">
      <alignment horizontal="distributed" vertical="center" wrapText="1"/>
    </xf>
    <xf numFmtId="198" fontId="37" fillId="0" borderId="1" xfId="1" applyNumberFormat="1" applyFont="1" applyFill="1" applyBorder="1" applyAlignment="1" applyProtection="1">
      <alignment horizontal="right" vertical="center" wrapText="1"/>
      <protection locked="0"/>
    </xf>
    <xf numFmtId="0" fontId="37" fillId="0" borderId="14" xfId="998" applyNumberFormat="1" applyFont="1" applyFill="1" applyBorder="1" applyAlignment="1" applyProtection="1">
      <alignment horizontal="left" vertical="center"/>
    </xf>
    <xf numFmtId="0" fontId="37" fillId="0" borderId="1" xfId="998" applyNumberFormat="1" applyFont="1" applyFill="1" applyBorder="1" applyAlignment="1" applyProtection="1">
      <alignment vertical="center" wrapText="1"/>
    </xf>
    <xf numFmtId="0" fontId="35" fillId="3" borderId="14" xfId="555" applyFont="1" applyFill="1" applyBorder="1" applyAlignment="1" applyProtection="1">
      <alignment horizontal="left" vertical="center"/>
    </xf>
    <xf numFmtId="0" fontId="35" fillId="3" borderId="1" xfId="555" applyFont="1" applyFill="1" applyBorder="1" applyAlignment="1" applyProtection="1">
      <alignment horizontal="left" vertical="center" wrapText="1"/>
    </xf>
    <xf numFmtId="197" fontId="35" fillId="3" borderId="1" xfId="998" applyNumberFormat="1" applyFont="1" applyFill="1" applyBorder="1" applyAlignment="1" applyProtection="1">
      <alignment horizontal="right" vertical="center" wrapText="1"/>
      <protection locked="0"/>
    </xf>
    <xf numFmtId="0" fontId="53" fillId="0" borderId="14" xfId="998" applyFont="1" applyFill="1" applyBorder="1" applyAlignment="1">
      <alignment horizontal="distributed" vertical="center"/>
    </xf>
    <xf numFmtId="0" fontId="37" fillId="0" borderId="1" xfId="998" applyFont="1" applyFill="1" applyBorder="1" applyAlignment="1">
      <alignment horizontal="distributed" vertical="center" wrapText="1" indent="2"/>
    </xf>
    <xf numFmtId="198" fontId="38" fillId="0" borderId="0" xfId="998" applyNumberFormat="1" applyFill="1">
      <alignment vertical="center"/>
    </xf>
    <xf numFmtId="0" fontId="0" fillId="0" borderId="0" xfId="998" applyFont="1" applyFill="1">
      <alignment vertical="center"/>
    </xf>
    <xf numFmtId="197" fontId="37" fillId="0" borderId="2" xfId="998" applyNumberFormat="1" applyFont="1" applyFill="1" applyBorder="1" applyAlignment="1">
      <alignment horizontal="center" vertical="center" wrapText="1"/>
    </xf>
    <xf numFmtId="198" fontId="35" fillId="0" borderId="1" xfId="313" applyNumberFormat="1" applyFont="1" applyFill="1" applyBorder="1" applyAlignment="1" applyProtection="1">
      <alignment vertical="center" wrapText="1"/>
    </xf>
    <xf numFmtId="199" fontId="35" fillId="0" borderId="1" xfId="3" applyNumberFormat="1" applyFont="1" applyFill="1" applyBorder="1" applyAlignment="1" applyProtection="1">
      <alignment vertical="center" wrapText="1"/>
      <protection locked="0"/>
    </xf>
    <xf numFmtId="49" fontId="35" fillId="0" borderId="1" xfId="313" applyNumberFormat="1" applyFont="1" applyFill="1" applyBorder="1" applyAlignment="1" applyProtection="1">
      <alignment horizontal="left" vertical="center" wrapText="1"/>
    </xf>
    <xf numFmtId="0" fontId="37" fillId="0" borderId="1" xfId="998" applyFont="1" applyFill="1" applyBorder="1" applyAlignment="1">
      <alignment vertical="center" wrapText="1"/>
    </xf>
    <xf numFmtId="0" fontId="35" fillId="0" borderId="14" xfId="998" applyNumberFormat="1" applyFont="1" applyFill="1" applyBorder="1" applyAlignment="1">
      <alignment horizontal="left" vertical="center"/>
    </xf>
    <xf numFmtId="0" fontId="35" fillId="0" borderId="1" xfId="998" applyNumberFormat="1" applyFont="1" applyFill="1" applyBorder="1" applyAlignment="1">
      <alignment horizontal="left" vertical="center" wrapText="1"/>
    </xf>
    <xf numFmtId="0" fontId="35" fillId="0" borderId="14" xfId="555" applyFont="1" applyFill="1" applyBorder="1" applyAlignment="1">
      <alignment horizontal="left" vertical="center"/>
    </xf>
    <xf numFmtId="0" fontId="37" fillId="0" borderId="1" xfId="998" applyNumberFormat="1" applyFont="1" applyFill="1" applyBorder="1" applyAlignment="1">
      <alignment horizontal="left" vertical="center" wrapText="1"/>
    </xf>
    <xf numFmtId="0" fontId="73" fillId="0" borderId="0" xfId="998" applyFont="1" applyFill="1">
      <alignment vertical="center"/>
    </xf>
    <xf numFmtId="3" fontId="38" fillId="0" borderId="0" xfId="998" applyNumberFormat="1" applyFill="1">
      <alignment vertical="center"/>
    </xf>
    <xf numFmtId="0" fontId="37" fillId="3" borderId="0" xfId="998" applyFont="1" applyFill="1" applyAlignment="1" applyProtection="1">
      <alignment horizontal="center" vertical="center" wrapText="1"/>
    </xf>
    <xf numFmtId="0" fontId="35" fillId="3" borderId="0" xfId="998" applyFont="1" applyFill="1" applyProtection="1">
      <alignment vertical="center"/>
    </xf>
    <xf numFmtId="0" fontId="38" fillId="3" borderId="0" xfId="555" applyFill="1" applyProtection="1">
      <alignment vertical="center"/>
    </xf>
    <xf numFmtId="197" fontId="38" fillId="3" borderId="0" xfId="998" applyNumberFormat="1" applyFill="1" applyProtection="1">
      <alignment vertical="center"/>
    </xf>
    <xf numFmtId="0" fontId="74" fillId="3" borderId="0" xfId="998" applyFont="1" applyFill="1" applyProtection="1">
      <alignment vertical="center"/>
    </xf>
    <xf numFmtId="0" fontId="35" fillId="0" borderId="0" xfId="998" applyFont="1" applyFill="1" applyAlignment="1" applyProtection="1">
      <alignment horizontal="left" vertical="center"/>
    </xf>
    <xf numFmtId="0" fontId="61" fillId="0" borderId="0" xfId="998" applyFont="1" applyFill="1" applyProtection="1">
      <alignment vertical="center"/>
    </xf>
    <xf numFmtId="0" fontId="37" fillId="0" borderId="1" xfId="998" applyFont="1" applyFill="1" applyBorder="1" applyAlignment="1" applyProtection="1">
      <alignment horizontal="center" vertical="center" wrapText="1"/>
    </xf>
    <xf numFmtId="3" fontId="37" fillId="0" borderId="1" xfId="0" applyNumberFormat="1" applyFont="1" applyFill="1" applyBorder="1" applyAlignment="1" applyProtection="1">
      <alignment horizontal="right" vertical="center"/>
      <protection locked="0"/>
    </xf>
    <xf numFmtId="0" fontId="35" fillId="0" borderId="14" xfId="998" applyFont="1" applyFill="1" applyBorder="1" applyAlignment="1" applyProtection="1">
      <alignment horizontal="left" vertical="top" wrapText="1"/>
    </xf>
    <xf numFmtId="0" fontId="35" fillId="0" borderId="1" xfId="998" applyNumberFormat="1" applyFont="1" applyFill="1" applyBorder="1" applyAlignment="1" applyProtection="1">
      <alignment vertical="center" wrapText="1"/>
    </xf>
    <xf numFmtId="0" fontId="37" fillId="0" borderId="14" xfId="998" applyFont="1" applyFill="1" applyBorder="1" applyAlignment="1" applyProtection="1">
      <alignment horizontal="distributed" vertical="center"/>
    </xf>
    <xf numFmtId="0" fontId="35" fillId="0" borderId="14" xfId="555" applyFont="1" applyFill="1" applyBorder="1" applyAlignment="1" applyProtection="1">
      <alignment horizontal="left" vertical="center"/>
    </xf>
    <xf numFmtId="0" fontId="53" fillId="0" borderId="14" xfId="998" applyFont="1" applyFill="1" applyBorder="1" applyAlignment="1" applyProtection="1">
      <alignment horizontal="distributed" vertical="center"/>
    </xf>
    <xf numFmtId="0" fontId="37" fillId="0" borderId="1" xfId="998" applyNumberFormat="1" applyFont="1" applyFill="1" applyBorder="1" applyAlignment="1" applyProtection="1">
      <alignment horizontal="distributed" vertical="center"/>
    </xf>
    <xf numFmtId="3" fontId="38" fillId="3" borderId="0" xfId="998" applyNumberFormat="1" applyFill="1" applyProtection="1">
      <alignment vertical="center"/>
    </xf>
    <xf numFmtId="0" fontId="35" fillId="0" borderId="14" xfId="998" applyFont="1" applyFill="1" applyBorder="1" applyAlignment="1" applyProtection="1" quotePrefix="1">
      <alignment horizontal="left" vertical="center"/>
    </xf>
    <xf numFmtId="0" fontId="35" fillId="3" borderId="14" xfId="998" applyFont="1" applyFill="1" applyBorder="1" applyAlignment="1" quotePrefix="1">
      <alignment horizontal="lef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强调文字颜色 2 3 2" xfId="52"/>
    <cellStyle name="汇总 6" xfId="53"/>
    <cellStyle name="Accent5 9" xfId="54"/>
    <cellStyle name="部门 4" xfId="55"/>
    <cellStyle name="_ET_STYLE_NoName_00__Book1_1 2 2 2" xfId="56"/>
    <cellStyle name="常规 2 2 4" xfId="57"/>
    <cellStyle name="百分比 2 8 2" xfId="58"/>
    <cellStyle name="Accent1 5" xfId="59"/>
    <cellStyle name="好 3 2 2" xfId="60"/>
    <cellStyle name="args.style" xfId="61"/>
    <cellStyle name="常规 3 4 3" xfId="62"/>
    <cellStyle name="Accent2 - 40%" xfId="63"/>
    <cellStyle name="常规 26 2" xfId="64"/>
    <cellStyle name="常规 7 3" xfId="65"/>
    <cellStyle name="Accent6 4" xfId="66"/>
    <cellStyle name="好_0605石屏县 2 2" xfId="67"/>
    <cellStyle name="Input [yellow] 4" xfId="68"/>
    <cellStyle name="Accent2 - 60%" xfId="69"/>
    <cellStyle name="日期" xfId="70"/>
    <cellStyle name="60% - 强调文字颜色 6 3 2" xfId="71"/>
    <cellStyle name="差_Book1 2" xfId="72"/>
    <cellStyle name="Accent4 5" xfId="73"/>
    <cellStyle name="60% - 强调文字颜色 4 2 2 2" xfId="74"/>
    <cellStyle name="好_2007年地州资金往来对账表 3" xfId="75"/>
    <cellStyle name="60% - 强调文字颜色 2 3" xfId="76"/>
    <cellStyle name="常规 6" xfId="77"/>
    <cellStyle name="_ET_STYLE_NoName_00__Sheet3" xfId="78"/>
    <cellStyle name="Accent6 3" xfId="79"/>
    <cellStyle name="Accent5 - 60% 2 2" xfId="80"/>
    <cellStyle name="Accent3 4 2" xfId="81"/>
    <cellStyle name="百分比 7" xfId="82"/>
    <cellStyle name="解释性文本 2 2" xfId="83"/>
    <cellStyle name="常规 6 5" xfId="84"/>
    <cellStyle name="常规 4 2 2 3" xfId="85"/>
    <cellStyle name="常规 5 2" xfId="86"/>
    <cellStyle name="60% - 强调文字颜色 2 2 2" xfId="87"/>
    <cellStyle name="标题 1 5 2" xfId="88"/>
    <cellStyle name="Accent1 - 60% 2 2" xfId="89"/>
    <cellStyle name="百分比 4" xfId="90"/>
    <cellStyle name="百分比 5" xfId="91"/>
    <cellStyle name="常规 5 2 2" xfId="92"/>
    <cellStyle name="差 7" xfId="93"/>
    <cellStyle name="0,0_x000d__x000a_NA_x000d__x000a_" xfId="94"/>
    <cellStyle name="60% - 强调文字颜色 2 2 2 2"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差_0605石屏" xfId="106"/>
    <cellStyle name="60% - 强调文字颜色 4 2 3" xfId="107"/>
    <cellStyle name="输出 3 3" xfId="108"/>
    <cellStyle name="20% - 强调文字颜色 3 3" xfId="109"/>
    <cellStyle name="适中 8"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标题 5 4" xfId="121"/>
    <cellStyle name="Accent6 - 20% 2 2" xfId="122"/>
    <cellStyle name="汇总 3 3" xfId="123"/>
    <cellStyle name="常规 429" xfId="124"/>
    <cellStyle name="常规 434" xfId="125"/>
    <cellStyle name="链接单元格 4" xfId="126"/>
    <cellStyle name="差_11大理 2 2" xfId="127"/>
    <cellStyle name="Accent2 - 40% 2" xfId="128"/>
    <cellStyle name="检查单元格 3 4" xfId="129"/>
    <cellStyle name="PSChar" xfId="130"/>
    <cellStyle name="好_2008年地州对账表(国库资金）" xfId="131"/>
    <cellStyle name="Accent2 - 40% 3" xfId="132"/>
    <cellStyle name="常规 436" xfId="133"/>
    <cellStyle name="常规 441" xfId="134"/>
    <cellStyle name="链接单元格 6" xfId="135"/>
    <cellStyle name="计算 4" xfId="136"/>
    <cellStyle name="常规_exceltmp1 2" xfId="137"/>
    <cellStyle name="常规 2 5 3 2" xfId="138"/>
    <cellStyle name="60% - 强调文字颜色 5 2 2 2" xfId="139"/>
    <cellStyle name="标题 1 4 2" xfId="140"/>
    <cellStyle name="Accent6 6" xfId="141"/>
    <cellStyle name="_弱电系统设备配置报价清单" xfId="142"/>
    <cellStyle name="标题 1 4 3" xfId="143"/>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Accent4 5 2" xfId="431"/>
    <cellStyle name="Accent3 - 60%" xfId="432"/>
    <cellStyle name="好_M01-1 3" xfId="433"/>
    <cellStyle name="Accent3 - 60% 2"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常规 2 2 5 2" xfId="451"/>
    <cellStyle name="Accent3 6" xfId="452"/>
    <cellStyle name="解释性文本 4" xfId="453"/>
    <cellStyle name="差 2" xfId="454"/>
    <cellStyle name="解释性文本 5" xfId="455"/>
    <cellStyle name="Accent3 7" xfId="456"/>
    <cellStyle name="差 3" xfId="457"/>
    <cellStyle name="解释性文本 6" xfId="458"/>
    <cellStyle name="Accent3 8" xfId="459"/>
    <cellStyle name="百分比 2" xfId="460"/>
    <cellStyle name="常规 2 7 3 2" xfId="461"/>
    <cellStyle name="差 4" xfId="462"/>
    <cellStyle name="解释性文本 7" xfId="463"/>
    <cellStyle name="Accent3 9" xfId="464"/>
    <cellStyle name="Accent4" xfId="465"/>
    <cellStyle name="百分比 2 2 2" xfId="466"/>
    <cellStyle name="差 4 2 2" xfId="467"/>
    <cellStyle name="Accent4 - 20%" xfId="468"/>
    <cellStyle name="百分比 2 2 2 2" xfId="469"/>
    <cellStyle name="常规 2 4 2 4" xfId="470"/>
    <cellStyle name="Accent4 - 20% 2" xfId="471"/>
    <cellStyle name="百分比 2 2 2 2 2" xfId="472"/>
    <cellStyle name="Accent4 - 20% 2 2" xfId="473"/>
    <cellStyle name="强调 2 2" xfId="474"/>
    <cellStyle name="百分比 2 2 2 3" xfId="475"/>
    <cellStyle name="Accent4 - 20% 3" xfId="476"/>
    <cellStyle name="百分比 2 4 2" xfId="477"/>
    <cellStyle name="Accent4 - 40%" xfId="478"/>
    <cellStyle name="输入 4" xfId="479"/>
    <cellStyle name="百分比 2 4 2 2" xfId="480"/>
    <cellStyle name="Accent6 - 40%" xfId="481"/>
    <cellStyle name="常规 3 3" xfId="482"/>
    <cellStyle name="Accent4 - 40% 2" xfId="483"/>
    <cellStyle name="输入 4 2" xfId="484"/>
    <cellStyle name="商品名称 4" xfId="485"/>
    <cellStyle name="Accent6 - 40% 2" xfId="486"/>
    <cellStyle name="常规 3 3 2" xfId="487"/>
    <cellStyle name="Accent4 - 40% 2 2" xfId="488"/>
    <cellStyle name="输入 4 2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6" xfId="498"/>
    <cellStyle name="Accent4 2" xfId="499"/>
    <cellStyle name="New Times Roman" xfId="500"/>
    <cellStyle name="Accent4 3" xfId="501"/>
    <cellStyle name="Accent4 4" xfId="502"/>
    <cellStyle name="Accent4 4 2" xfId="503"/>
    <cellStyle name="PSHeading 5" xfId="504"/>
    <cellStyle name="借出原因" xfId="505"/>
    <cellStyle name="标题 1 2 2" xfId="506"/>
    <cellStyle name="常规 2 2 6 2" xfId="507"/>
    <cellStyle name="Accent4 6" xfId="508"/>
    <cellStyle name="百分比 4 2 2" xfId="509"/>
    <cellStyle name="标题 1 2 3" xfId="510"/>
    <cellStyle name="Accent4 7"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好 4 2" xfId="523"/>
    <cellStyle name="常规 12" xfId="524"/>
    <cellStyle name="Accent5 - 60% 2" xfId="525"/>
    <cellStyle name="好 4 2 2" xfId="526"/>
    <cellStyle name="常规 1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Accent5 8" xfId="545"/>
    <cellStyle name="汇总 5"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标题 3 3 2" xfId="563"/>
    <cellStyle name="分级显示列_1_Book1" xfId="564"/>
    <cellStyle name="Currency1" xfId="565"/>
    <cellStyle name="标题 2 3 4" xfId="566"/>
    <cellStyle name="好 4 3" xfId="567"/>
    <cellStyle name="常规 13" xfId="568"/>
    <cellStyle name="Date 2" xfId="569"/>
    <cellStyle name="常规 2 2 11 2" xfId="570"/>
    <cellStyle name="Date 2 2" xfId="571"/>
    <cellStyle name="Dollar (zero dec)" xfId="572"/>
    <cellStyle name="差_0502通海县 3" xfId="573"/>
    <cellStyle name="Grey" xfId="574"/>
    <cellStyle name="常规 5 2 2 2" xfId="575"/>
    <cellStyle name="百分比 5 2" xfId="576"/>
    <cellStyle name="常规 2 3 6" xfId="577"/>
    <cellStyle name="标题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强调文字颜色 3 3" xfId="593"/>
    <cellStyle name="常规 2 10"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输入 3 3" xfId="627"/>
    <cellStyle name="常规 2 9 3" xfId="628"/>
    <cellStyle name="Percent [2] 2" xfId="629"/>
    <cellStyle name="常规 94" xfId="630"/>
    <cellStyle name="t_HVAC Equipment (3)" xfId="631"/>
    <cellStyle name="常规 2 3 4"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常规 10" xfId="648"/>
    <cellStyle name="PSDec 2"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输入 3" xfId="661"/>
    <cellStyle name="常规 2 9"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解释性文本 2 2 2" xfId="673"/>
    <cellStyle name="百分比 7 2" xfId="674"/>
    <cellStyle name="千位分隔 3" xfId="675"/>
    <cellStyle name="标题 4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常规 2 2 6" xfId="711"/>
    <cellStyle name="百分比 4 2"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好 5 2" xfId="737"/>
    <cellStyle name="标题 3 2 2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5 42" xfId="747"/>
    <cellStyle name="常规 18 2" xfId="748"/>
    <cellStyle name="好 5" xfId="749"/>
    <cellStyle name="标题 3 2 2" xfId="750"/>
    <cellStyle name="好 6" xfId="751"/>
    <cellStyle name="标题 3 2 3"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数量 2 2 2" xfId="768"/>
    <cellStyle name="标题 3 7" xfId="769"/>
    <cellStyle name="常规 19 3"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千位分隔 7" xfId="790"/>
    <cellStyle name="标题 4 6" xfId="791"/>
    <cellStyle name="差_1110洱源" xfId="792"/>
    <cellStyle name="常规 25 2"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标题1" xfId="810"/>
    <cellStyle name="常规 2 2 2 2 2 2"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解释性文本 5 2" xfId="833"/>
    <cellStyle name="差 2 2" xfId="834"/>
    <cellStyle name="差 2 2 2" xfId="835"/>
    <cellStyle name="解释性文本 5 3" xfId="836"/>
    <cellStyle name="差 2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_0502通海县 2 2" xfId="849"/>
    <cellStyle name="差 6"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常规 2 3" xfId="873"/>
    <cellStyle name="差_M01-1" xfId="874"/>
    <cellStyle name="输入 3 2" xfId="875"/>
    <cellStyle name="常规 2 9 2" xfId="876"/>
    <cellStyle name="常规 2 3 2" xfId="877"/>
    <cellStyle name="昗弨_Pacific Region P&amp;L" xfId="878"/>
    <cellStyle name="差_M01-1 2" xfId="879"/>
    <cellStyle name="输入 3 2 2" xfId="880"/>
    <cellStyle name="常规 2 9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注释 4 2" xfId="905"/>
    <cellStyle name="常规 22" xfId="906"/>
    <cellStyle name="常规 17" xfId="907"/>
    <cellStyle name="分级显示行_1_Book1" xfId="908"/>
    <cellStyle name="常规 6 4 2" xfId="909"/>
    <cellStyle name="常规 4 2 2 2 2"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输入 3 4" xfId="955"/>
    <cellStyle name="好_2008年地州对账表(国库资金） 2" xfId="956"/>
    <cellStyle name="常规 2 9 4"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商品名称 2 3" xfId="1094"/>
    <cellStyle name="好_2008年地州对账表(国库资金） 2 2"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输入 8" xfId="1235"/>
    <cellStyle name="千分位[0]_laroux" xfId="1236"/>
    <cellStyle name="千位分隔 11"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53"/>
  <sheetViews>
    <sheetView showGridLines="0" showZeros="0" zoomScale="90" zoomScaleNormal="90" workbookViewId="0">
      <pane ySplit="4" topLeftCell="A5" activePane="bottomLeft" state="frozen"/>
      <selection/>
      <selection pane="bottomLeft" activeCell="I38" sqref="I38"/>
    </sheetView>
  </sheetViews>
  <sheetFormatPr defaultColWidth="9" defaultRowHeight="15.75" outlineLevelCol="4"/>
  <cols>
    <col min="1" max="1" width="9.57522123893805" style="384" customWidth="1"/>
    <col min="2" max="2" width="50.7522123893805" style="384" customWidth="1"/>
    <col min="3" max="4" width="20.6371681415929" style="384" customWidth="1"/>
    <col min="5" max="5" width="20.6371681415929" style="612" customWidth="1"/>
    <col min="6" max="16384" width="9" style="530"/>
  </cols>
  <sheetData>
    <row r="1" ht="23.25" spans="2:2">
      <c r="B1" s="613" t="s">
        <v>0</v>
      </c>
    </row>
    <row r="2" ht="45" customHeight="1" spans="1:5">
      <c r="A2" s="532"/>
      <c r="B2" s="532" t="s">
        <v>1</v>
      </c>
      <c r="C2" s="532"/>
      <c r="D2" s="532"/>
      <c r="E2" s="532"/>
    </row>
    <row r="3" ht="18.95" customHeight="1" spans="1:5">
      <c r="A3" s="387"/>
      <c r="B3" s="614"/>
      <c r="C3" s="615"/>
      <c r="D3" s="387"/>
      <c r="E3" s="392" t="s">
        <v>2</v>
      </c>
    </row>
    <row r="4" s="609" customFormat="1" ht="45" customHeight="1" spans="1:5">
      <c r="A4" s="394" t="s">
        <v>3</v>
      </c>
      <c r="B4" s="616" t="s">
        <v>4</v>
      </c>
      <c r="C4" s="396" t="s">
        <v>5</v>
      </c>
      <c r="D4" s="396" t="s">
        <v>6</v>
      </c>
      <c r="E4" s="616" t="s">
        <v>7</v>
      </c>
    </row>
    <row r="5" ht="37.5" customHeight="1" spans="1:5">
      <c r="A5" s="589" t="s">
        <v>8</v>
      </c>
      <c r="B5" s="590" t="s">
        <v>9</v>
      </c>
      <c r="C5" s="617">
        <f>SUM(C6:C20)</f>
        <v>359817</v>
      </c>
      <c r="D5" s="617">
        <f>SUM(D6:D20)</f>
        <v>372296</v>
      </c>
      <c r="E5" s="444">
        <f>(D5-C5)/C5</f>
        <v>0.035</v>
      </c>
    </row>
    <row r="6" ht="37.5" customHeight="1" spans="1:5">
      <c r="A6" s="481" t="s">
        <v>10</v>
      </c>
      <c r="B6" s="423" t="s">
        <v>11</v>
      </c>
      <c r="C6" s="474">
        <v>191319</v>
      </c>
      <c r="D6" s="474">
        <v>194594</v>
      </c>
      <c r="E6" s="444">
        <f t="shared" ref="E6:E40" si="0">(D6-C6)/C6</f>
        <v>0.017</v>
      </c>
    </row>
    <row r="7" ht="37.5" customHeight="1" spans="1:5">
      <c r="A7" s="481" t="s">
        <v>12</v>
      </c>
      <c r="B7" s="423" t="s">
        <v>13</v>
      </c>
      <c r="C7" s="474">
        <v>50226</v>
      </c>
      <c r="D7" s="474">
        <v>52854</v>
      </c>
      <c r="E7" s="444">
        <f t="shared" si="0"/>
        <v>0.052</v>
      </c>
    </row>
    <row r="8" ht="37.5" customHeight="1" spans="1:5">
      <c r="A8" s="481" t="s">
        <v>14</v>
      </c>
      <c r="B8" s="423" t="s">
        <v>15</v>
      </c>
      <c r="C8" s="474">
        <v>9335</v>
      </c>
      <c r="D8" s="474">
        <v>10246</v>
      </c>
      <c r="E8" s="444">
        <f t="shared" si="0"/>
        <v>0.098</v>
      </c>
    </row>
    <row r="9" ht="37.5" customHeight="1" spans="1:5">
      <c r="A9" s="481" t="s">
        <v>16</v>
      </c>
      <c r="B9" s="423" t="s">
        <v>17</v>
      </c>
      <c r="C9" s="474">
        <v>6</v>
      </c>
      <c r="D9" s="474">
        <v>6</v>
      </c>
      <c r="E9" s="444">
        <f t="shared" si="0"/>
        <v>0</v>
      </c>
    </row>
    <row r="10" ht="37.5" customHeight="1" spans="1:5">
      <c r="A10" s="481" t="s">
        <v>18</v>
      </c>
      <c r="B10" s="423" t="s">
        <v>19</v>
      </c>
      <c r="C10" s="474">
        <v>25095</v>
      </c>
      <c r="D10" s="474">
        <v>27386</v>
      </c>
      <c r="E10" s="444">
        <f t="shared" si="0"/>
        <v>0.091</v>
      </c>
    </row>
    <row r="11" ht="37.5" customHeight="1" spans="1:5">
      <c r="A11" s="481" t="s">
        <v>20</v>
      </c>
      <c r="B11" s="423" t="s">
        <v>21</v>
      </c>
      <c r="C11" s="474">
        <v>25777</v>
      </c>
      <c r="D11" s="474">
        <v>25987</v>
      </c>
      <c r="E11" s="444">
        <f t="shared" si="0"/>
        <v>0.008</v>
      </c>
    </row>
    <row r="12" ht="37.5" customHeight="1" spans="1:5">
      <c r="A12" s="481" t="s">
        <v>22</v>
      </c>
      <c r="B12" s="423" t="s">
        <v>23</v>
      </c>
      <c r="C12" s="474">
        <v>24368</v>
      </c>
      <c r="D12" s="474">
        <v>22438</v>
      </c>
      <c r="E12" s="444">
        <f t="shared" si="0"/>
        <v>-0.079</v>
      </c>
    </row>
    <row r="13" ht="37.5" customHeight="1" spans="1:5">
      <c r="A13" s="481" t="s">
        <v>24</v>
      </c>
      <c r="B13" s="423" t="s">
        <v>25</v>
      </c>
      <c r="C13" s="474">
        <v>13635</v>
      </c>
      <c r="D13" s="474">
        <v>13298</v>
      </c>
      <c r="E13" s="444">
        <f t="shared" si="0"/>
        <v>-0.025</v>
      </c>
    </row>
    <row r="14" ht="37.5" customHeight="1" spans="1:5">
      <c r="A14" s="481" t="s">
        <v>26</v>
      </c>
      <c r="B14" s="423" t="s">
        <v>27</v>
      </c>
      <c r="C14" s="474">
        <v>10870</v>
      </c>
      <c r="D14" s="474">
        <v>14634</v>
      </c>
      <c r="E14" s="444">
        <f t="shared" si="0"/>
        <v>0.346</v>
      </c>
    </row>
    <row r="15" ht="37.5" customHeight="1" spans="1:5">
      <c r="A15" s="481" t="s">
        <v>28</v>
      </c>
      <c r="B15" s="423" t="s">
        <v>29</v>
      </c>
      <c r="C15" s="474">
        <v>759</v>
      </c>
      <c r="D15" s="474">
        <v>812</v>
      </c>
      <c r="E15" s="444">
        <f t="shared" si="0"/>
        <v>0.07</v>
      </c>
    </row>
    <row r="16" ht="37.5" customHeight="1" spans="1:5">
      <c r="A16" s="481" t="s">
        <v>30</v>
      </c>
      <c r="B16" s="423" t="s">
        <v>31</v>
      </c>
      <c r="C16" s="474">
        <v>14</v>
      </c>
      <c r="D16" s="474">
        <v>147</v>
      </c>
      <c r="E16" s="444"/>
    </row>
    <row r="17" ht="37.5" customHeight="1" spans="1:5">
      <c r="A17" s="481" t="s">
        <v>32</v>
      </c>
      <c r="B17" s="423" t="s">
        <v>33</v>
      </c>
      <c r="C17" s="474">
        <v>8205</v>
      </c>
      <c r="D17" s="474">
        <v>9657</v>
      </c>
      <c r="E17" s="444">
        <f t="shared" si="0"/>
        <v>0.177</v>
      </c>
    </row>
    <row r="18" ht="37.5" customHeight="1" spans="1:5">
      <c r="A18" s="481" t="s">
        <v>34</v>
      </c>
      <c r="B18" s="423" t="s">
        <v>35</v>
      </c>
      <c r="C18" s="474">
        <v>114</v>
      </c>
      <c r="D18" s="474">
        <v>145</v>
      </c>
      <c r="E18" s="444">
        <f t="shared" si="0"/>
        <v>0.272</v>
      </c>
    </row>
    <row r="19" ht="37.5" customHeight="1" spans="1:5">
      <c r="A19" s="481" t="s">
        <v>36</v>
      </c>
      <c r="B19" s="423" t="s">
        <v>37</v>
      </c>
      <c r="C19" s="474">
        <v>92</v>
      </c>
      <c r="D19" s="474">
        <v>87</v>
      </c>
      <c r="E19" s="444">
        <f t="shared" si="0"/>
        <v>-0.054</v>
      </c>
    </row>
    <row r="20" ht="37.5" customHeight="1" spans="1:5">
      <c r="A20" s="625" t="s">
        <v>38</v>
      </c>
      <c r="B20" s="423" t="s">
        <v>39</v>
      </c>
      <c r="C20" s="474">
        <v>2</v>
      </c>
      <c r="D20" s="474">
        <v>5</v>
      </c>
      <c r="E20" s="444">
        <f t="shared" si="0"/>
        <v>1.5</v>
      </c>
    </row>
    <row r="21" ht="37.5" customHeight="1" spans="1:5">
      <c r="A21" s="479" t="s">
        <v>40</v>
      </c>
      <c r="B21" s="590" t="s">
        <v>41</v>
      </c>
      <c r="C21" s="617">
        <f>SUM(C22:C29)</f>
        <v>17564</v>
      </c>
      <c r="D21" s="617">
        <f>SUM(D22:D29)</f>
        <v>17704</v>
      </c>
      <c r="E21" s="444">
        <f t="shared" si="0"/>
        <v>0.008</v>
      </c>
    </row>
    <row r="22" ht="37.5" customHeight="1" spans="1:5">
      <c r="A22" s="618" t="s">
        <v>42</v>
      </c>
      <c r="B22" s="423" t="s">
        <v>43</v>
      </c>
      <c r="C22" s="474">
        <v>10511</v>
      </c>
      <c r="D22" s="474">
        <v>14554</v>
      </c>
      <c r="E22" s="444">
        <f t="shared" si="0"/>
        <v>0.385</v>
      </c>
    </row>
    <row r="23" ht="37.5" customHeight="1" spans="1:5">
      <c r="A23" s="481" t="s">
        <v>44</v>
      </c>
      <c r="B23" s="619" t="s">
        <v>45</v>
      </c>
      <c r="C23" s="474">
        <v>3791</v>
      </c>
      <c r="D23" s="474">
        <v>680</v>
      </c>
      <c r="E23" s="444">
        <f t="shared" si="0"/>
        <v>-0.821</v>
      </c>
    </row>
    <row r="24" ht="37.5" customHeight="1" spans="1:5">
      <c r="A24" s="481" t="s">
        <v>46</v>
      </c>
      <c r="B24" s="423" t="s">
        <v>47</v>
      </c>
      <c r="C24" s="474">
        <v>658</v>
      </c>
      <c r="D24" s="474">
        <v>600</v>
      </c>
      <c r="E24" s="444">
        <f t="shared" si="0"/>
        <v>-0.088</v>
      </c>
    </row>
    <row r="25" ht="37.5" customHeight="1" spans="1:5">
      <c r="A25" s="481" t="s">
        <v>48</v>
      </c>
      <c r="B25" s="423" t="s">
        <v>49</v>
      </c>
      <c r="C25" s="474">
        <v>0</v>
      </c>
      <c r="D25" s="474">
        <v>0</v>
      </c>
      <c r="E25" s="444"/>
    </row>
    <row r="26" ht="37.5" customHeight="1" spans="1:5">
      <c r="A26" s="481" t="s">
        <v>50</v>
      </c>
      <c r="B26" s="423" t="s">
        <v>51</v>
      </c>
      <c r="C26" s="474">
        <v>596</v>
      </c>
      <c r="D26" s="474">
        <v>370</v>
      </c>
      <c r="E26" s="444">
        <f t="shared" si="0"/>
        <v>-0.379</v>
      </c>
    </row>
    <row r="27" ht="37.5" customHeight="1" spans="1:5">
      <c r="A27" s="481" t="s">
        <v>52</v>
      </c>
      <c r="B27" s="423" t="s">
        <v>53</v>
      </c>
      <c r="C27" s="474">
        <v>0</v>
      </c>
      <c r="D27" s="474">
        <v>0</v>
      </c>
      <c r="E27" s="444"/>
    </row>
    <row r="28" ht="37.5" customHeight="1" spans="1:5">
      <c r="A28" s="481" t="s">
        <v>54</v>
      </c>
      <c r="B28" s="423" t="s">
        <v>55</v>
      </c>
      <c r="C28" s="474">
        <v>1955</v>
      </c>
      <c r="D28" s="474">
        <v>1500</v>
      </c>
      <c r="E28" s="444">
        <f t="shared" si="0"/>
        <v>-0.233</v>
      </c>
    </row>
    <row r="29" ht="37.5" customHeight="1" spans="1:5">
      <c r="A29" s="481" t="s">
        <v>56</v>
      </c>
      <c r="B29" s="423" t="s">
        <v>57</v>
      </c>
      <c r="C29" s="474">
        <v>53</v>
      </c>
      <c r="D29" s="474">
        <v>0</v>
      </c>
      <c r="E29" s="444">
        <f t="shared" si="0"/>
        <v>-1</v>
      </c>
    </row>
    <row r="30" ht="37.5" customHeight="1" spans="1:5">
      <c r="A30" s="481"/>
      <c r="B30" s="423"/>
      <c r="C30" s="474"/>
      <c r="D30" s="474"/>
      <c r="E30" s="444"/>
    </row>
    <row r="31" s="610" customFormat="1" ht="37.5" customHeight="1" spans="1:5">
      <c r="A31" s="620"/>
      <c r="B31" s="587" t="s">
        <v>58</v>
      </c>
      <c r="C31" s="617">
        <f>C5+C21</f>
        <v>377381</v>
      </c>
      <c r="D31" s="617">
        <f>D5+D21</f>
        <v>390000</v>
      </c>
      <c r="E31" s="444">
        <f t="shared" si="0"/>
        <v>0.033</v>
      </c>
    </row>
    <row r="32" ht="37.5" customHeight="1" spans="1:5">
      <c r="A32" s="479">
        <v>105</v>
      </c>
      <c r="B32" s="422" t="s">
        <v>59</v>
      </c>
      <c r="C32" s="617">
        <v>14400</v>
      </c>
      <c r="D32" s="617">
        <v>10300</v>
      </c>
      <c r="E32" s="444">
        <f t="shared" si="0"/>
        <v>-0.285</v>
      </c>
    </row>
    <row r="33" ht="37.5" customHeight="1" spans="1:5">
      <c r="A33" s="589">
        <v>110</v>
      </c>
      <c r="B33" s="590" t="s">
        <v>60</v>
      </c>
      <c r="C33" s="617">
        <f>SUM(C34:C39)</f>
        <v>68963</v>
      </c>
      <c r="D33" s="617">
        <f>SUM(D34:D39)</f>
        <v>74355</v>
      </c>
      <c r="E33" s="444">
        <f t="shared" si="0"/>
        <v>0.078</v>
      </c>
    </row>
    <row r="34" ht="37.5" customHeight="1" spans="1:5">
      <c r="A34" s="481">
        <v>11001</v>
      </c>
      <c r="B34" s="423" t="s">
        <v>61</v>
      </c>
      <c r="C34" s="474">
        <v>17196</v>
      </c>
      <c r="D34" s="474">
        <v>17196</v>
      </c>
      <c r="E34" s="444">
        <f t="shared" si="0"/>
        <v>0</v>
      </c>
    </row>
    <row r="35" ht="37.5" customHeight="1" spans="1:5">
      <c r="A35" s="481"/>
      <c r="B35" s="423" t="s">
        <v>62</v>
      </c>
      <c r="C35" s="474">
        <v>37348</v>
      </c>
      <c r="D35" s="474">
        <v>40000</v>
      </c>
      <c r="E35" s="444">
        <f t="shared" si="0"/>
        <v>0.071</v>
      </c>
    </row>
    <row r="36" ht="37.5" customHeight="1" spans="1:5">
      <c r="A36" s="481">
        <v>11008</v>
      </c>
      <c r="B36" s="423" t="s">
        <v>63</v>
      </c>
      <c r="C36" s="474">
        <v>11374</v>
      </c>
      <c r="D36" s="474">
        <v>14266</v>
      </c>
      <c r="E36" s="444">
        <f t="shared" si="0"/>
        <v>0.254</v>
      </c>
    </row>
    <row r="37" ht="37.5" customHeight="1" spans="1:5">
      <c r="A37" s="481">
        <v>11009</v>
      </c>
      <c r="B37" s="423" t="s">
        <v>64</v>
      </c>
      <c r="C37" s="474">
        <v>2241</v>
      </c>
      <c r="D37" s="474">
        <v>0</v>
      </c>
      <c r="E37" s="444">
        <f t="shared" si="0"/>
        <v>-1</v>
      </c>
    </row>
    <row r="38" s="611" customFormat="1" ht="37.5" customHeight="1" spans="1:5">
      <c r="A38" s="621">
        <v>11013</v>
      </c>
      <c r="B38" s="427" t="s">
        <v>65</v>
      </c>
      <c r="C38" s="474"/>
      <c r="D38" s="474"/>
      <c r="E38" s="444"/>
    </row>
    <row r="39" s="611" customFormat="1" ht="37.5" customHeight="1" spans="1:5">
      <c r="A39" s="621">
        <v>11015</v>
      </c>
      <c r="B39" s="427" t="s">
        <v>66</v>
      </c>
      <c r="C39" s="474">
        <v>804</v>
      </c>
      <c r="D39" s="474">
        <v>2893</v>
      </c>
      <c r="E39" s="444">
        <f t="shared" si="0"/>
        <v>2.598</v>
      </c>
    </row>
    <row r="40" ht="37.5" customHeight="1" spans="1:5">
      <c r="A40" s="622"/>
      <c r="B40" s="623" t="s">
        <v>67</v>
      </c>
      <c r="C40" s="617">
        <f>C31+C32+C33</f>
        <v>460744</v>
      </c>
      <c r="D40" s="617">
        <f>D31+D32+D33</f>
        <v>474655</v>
      </c>
      <c r="E40" s="444">
        <f t="shared" si="0"/>
        <v>0.03</v>
      </c>
    </row>
    <row r="41" spans="3:4">
      <c r="C41" s="624"/>
      <c r="D41" s="624"/>
    </row>
    <row r="42" spans="4:4">
      <c r="D42" s="624"/>
    </row>
    <row r="43" spans="3:4">
      <c r="C43" s="624"/>
      <c r="D43" s="624"/>
    </row>
    <row r="44" spans="4:4">
      <c r="D44" s="624"/>
    </row>
    <row r="45" spans="3:4">
      <c r="C45" s="624"/>
      <c r="D45" s="624"/>
    </row>
    <row r="46" spans="3:4">
      <c r="C46" s="624"/>
      <c r="D46" s="624"/>
    </row>
    <row r="47" spans="4:4">
      <c r="D47" s="624"/>
    </row>
    <row r="48" spans="3:4">
      <c r="C48" s="624"/>
      <c r="D48" s="624"/>
    </row>
    <row r="49" spans="3:4">
      <c r="C49" s="624"/>
      <c r="D49" s="624"/>
    </row>
    <row r="50" spans="3:4">
      <c r="C50" s="624"/>
      <c r="D50" s="624"/>
    </row>
    <row r="51" spans="3:4">
      <c r="C51" s="624"/>
      <c r="D51" s="624"/>
    </row>
    <row r="52" spans="4:4">
      <c r="D52" s="624"/>
    </row>
    <row r="53" spans="3:4">
      <c r="C53" s="624"/>
      <c r="D53" s="624"/>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showZeros="0" zoomScale="90" zoomScaleNormal="90" zoomScaleSheetLayoutView="90" workbookViewId="0">
      <pane ySplit="3" topLeftCell="A27" activePane="bottomLeft" state="frozen"/>
      <selection/>
      <selection pane="bottomLeft" activeCell="E31" sqref="E31"/>
    </sheetView>
  </sheetViews>
  <sheetFormatPr defaultColWidth="9" defaultRowHeight="15.75" outlineLevelCol="4"/>
  <cols>
    <col min="1" max="1" width="12.7522123893805" style="251" customWidth="1"/>
    <col min="2" max="2" width="50.7522123893805" style="251" customWidth="1"/>
    <col min="3" max="5" width="20.6371681415929" style="251" customWidth="1"/>
    <col min="6" max="16384" width="9" style="361"/>
  </cols>
  <sheetData>
    <row r="1" s="530" customFormat="1" ht="45" customHeight="1" spans="1:5">
      <c r="A1" s="532"/>
      <c r="B1" s="532" t="s">
        <v>1</v>
      </c>
      <c r="C1" s="532"/>
      <c r="D1" s="532"/>
      <c r="E1" s="532"/>
    </row>
    <row r="2" ht="18.95" customHeight="1" spans="1:5">
      <c r="A2" s="597"/>
      <c r="B2" s="574"/>
      <c r="C2" s="437"/>
      <c r="E2" s="575" t="s">
        <v>2</v>
      </c>
    </row>
    <row r="3" s="571" customFormat="1" ht="45" customHeight="1" spans="1:5">
      <c r="A3" s="598" t="s">
        <v>3</v>
      </c>
      <c r="B3" s="568" t="s">
        <v>4</v>
      </c>
      <c r="C3" s="270" t="s">
        <v>5</v>
      </c>
      <c r="D3" s="270" t="s">
        <v>6</v>
      </c>
      <c r="E3" s="568" t="s">
        <v>7</v>
      </c>
    </row>
    <row r="4" ht="37.5" customHeight="1" spans="1:5">
      <c r="A4" s="453" t="s">
        <v>68</v>
      </c>
      <c r="B4" s="599" t="s">
        <v>69</v>
      </c>
      <c r="C4" s="456">
        <v>38389</v>
      </c>
      <c r="D4" s="456">
        <v>50527</v>
      </c>
      <c r="E4" s="600">
        <f>(D4-C4)/C4</f>
        <v>0.316</v>
      </c>
    </row>
    <row r="5" ht="37.5" customHeight="1" spans="1:5">
      <c r="A5" s="453" t="s">
        <v>70</v>
      </c>
      <c r="B5" s="601" t="s">
        <v>71</v>
      </c>
      <c r="C5" s="456">
        <v>0</v>
      </c>
      <c r="D5" s="456">
        <v>0</v>
      </c>
      <c r="E5" s="600"/>
    </row>
    <row r="6" ht="37.5" customHeight="1" spans="1:5">
      <c r="A6" s="453" t="s">
        <v>72</v>
      </c>
      <c r="B6" s="601" t="s">
        <v>73</v>
      </c>
      <c r="C6" s="456">
        <v>0</v>
      </c>
      <c r="D6" s="456">
        <v>0</v>
      </c>
      <c r="E6" s="600"/>
    </row>
    <row r="7" ht="37.5" customHeight="1" spans="1:5">
      <c r="A7" s="453" t="s">
        <v>74</v>
      </c>
      <c r="B7" s="601" t="s">
        <v>75</v>
      </c>
      <c r="C7" s="456">
        <v>11657</v>
      </c>
      <c r="D7" s="456">
        <v>13855</v>
      </c>
      <c r="E7" s="600">
        <f t="shared" ref="E5:E38" si="0">(D7-C7)/C7</f>
        <v>0.189</v>
      </c>
    </row>
    <row r="8" ht="37.5" customHeight="1" spans="1:5">
      <c r="A8" s="453" t="s">
        <v>76</v>
      </c>
      <c r="B8" s="601" t="s">
        <v>77</v>
      </c>
      <c r="C8" s="456">
        <v>33056</v>
      </c>
      <c r="D8" s="456">
        <v>40067</v>
      </c>
      <c r="E8" s="600">
        <f t="shared" si="0"/>
        <v>0.212</v>
      </c>
    </row>
    <row r="9" ht="37.5" customHeight="1" spans="1:5">
      <c r="A9" s="453" t="s">
        <v>78</v>
      </c>
      <c r="B9" s="601" t="s">
        <v>79</v>
      </c>
      <c r="C9" s="456">
        <v>20677</v>
      </c>
      <c r="D9" s="456">
        <v>24628</v>
      </c>
      <c r="E9" s="600">
        <f t="shared" si="0"/>
        <v>0.191</v>
      </c>
    </row>
    <row r="10" ht="37.5" customHeight="1" spans="1:5">
      <c r="A10" s="453" t="s">
        <v>80</v>
      </c>
      <c r="B10" s="601" t="s">
        <v>81</v>
      </c>
      <c r="C10" s="456">
        <v>1359</v>
      </c>
      <c r="D10" s="456">
        <v>1822</v>
      </c>
      <c r="E10" s="600">
        <f t="shared" si="0"/>
        <v>0.341</v>
      </c>
    </row>
    <row r="11" ht="37.5" customHeight="1" spans="1:5">
      <c r="A11" s="453" t="s">
        <v>82</v>
      </c>
      <c r="B11" s="601" t="s">
        <v>83</v>
      </c>
      <c r="C11" s="456">
        <v>16201</v>
      </c>
      <c r="D11" s="456">
        <v>22183</v>
      </c>
      <c r="E11" s="600">
        <f t="shared" si="0"/>
        <v>0.369</v>
      </c>
    </row>
    <row r="12" ht="37.5" customHeight="1" spans="1:5">
      <c r="A12" s="453" t="s">
        <v>84</v>
      </c>
      <c r="B12" s="601" t="s">
        <v>85</v>
      </c>
      <c r="C12" s="456">
        <v>7728</v>
      </c>
      <c r="D12" s="456">
        <v>8920</v>
      </c>
      <c r="E12" s="600">
        <f t="shared" si="0"/>
        <v>0.154</v>
      </c>
    </row>
    <row r="13" ht="37.5" customHeight="1" spans="1:5">
      <c r="A13" s="453" t="s">
        <v>86</v>
      </c>
      <c r="B13" s="601" t="s">
        <v>87</v>
      </c>
      <c r="C13" s="456">
        <v>12367</v>
      </c>
      <c r="D13" s="456">
        <v>10150</v>
      </c>
      <c r="E13" s="600">
        <f t="shared" si="0"/>
        <v>-0.179</v>
      </c>
    </row>
    <row r="14" ht="37.5" customHeight="1" spans="1:5">
      <c r="A14" s="453" t="s">
        <v>88</v>
      </c>
      <c r="B14" s="601" t="s">
        <v>89</v>
      </c>
      <c r="C14" s="456">
        <v>57430</v>
      </c>
      <c r="D14" s="456">
        <v>44561</v>
      </c>
      <c r="E14" s="600">
        <f t="shared" si="0"/>
        <v>-0.224</v>
      </c>
    </row>
    <row r="15" ht="37.5" customHeight="1" spans="1:5">
      <c r="A15" s="453" t="s">
        <v>90</v>
      </c>
      <c r="B15" s="601" t="s">
        <v>91</v>
      </c>
      <c r="C15" s="456">
        <v>3813</v>
      </c>
      <c r="D15" s="456">
        <v>4631</v>
      </c>
      <c r="E15" s="600">
        <f t="shared" si="0"/>
        <v>0.215</v>
      </c>
    </row>
    <row r="16" ht="37.5" customHeight="1" spans="1:5">
      <c r="A16" s="453" t="s">
        <v>92</v>
      </c>
      <c r="B16" s="601" t="s">
        <v>93</v>
      </c>
      <c r="C16" s="456">
        <v>3257</v>
      </c>
      <c r="D16" s="456">
        <v>6230</v>
      </c>
      <c r="E16" s="600">
        <f t="shared" si="0"/>
        <v>0.913</v>
      </c>
    </row>
    <row r="17" ht="37.5" customHeight="1" spans="1:5">
      <c r="A17" s="453" t="s">
        <v>94</v>
      </c>
      <c r="B17" s="601" t="s">
        <v>95</v>
      </c>
      <c r="C17" s="456">
        <v>6806</v>
      </c>
      <c r="D17" s="456">
        <v>18594</v>
      </c>
      <c r="E17" s="600">
        <f t="shared" si="0"/>
        <v>1.732</v>
      </c>
    </row>
    <row r="18" ht="37.5" customHeight="1" spans="1:5">
      <c r="A18" s="453" t="s">
        <v>96</v>
      </c>
      <c r="B18" s="601" t="s">
        <v>97</v>
      </c>
      <c r="C18" s="456">
        <v>6750</v>
      </c>
      <c r="D18" s="456">
        <v>8235</v>
      </c>
      <c r="E18" s="600">
        <f t="shared" si="0"/>
        <v>0.22</v>
      </c>
    </row>
    <row r="19" ht="37.5" customHeight="1" spans="1:5">
      <c r="A19" s="453" t="s">
        <v>98</v>
      </c>
      <c r="B19" s="601" t="s">
        <v>99</v>
      </c>
      <c r="C19" s="456">
        <v>237</v>
      </c>
      <c r="D19" s="456">
        <v>27</v>
      </c>
      <c r="E19" s="600">
        <f t="shared" si="0"/>
        <v>-0.886</v>
      </c>
    </row>
    <row r="20" ht="37.5" customHeight="1" spans="1:5">
      <c r="A20" s="453" t="s">
        <v>100</v>
      </c>
      <c r="B20" s="601" t="s">
        <v>101</v>
      </c>
      <c r="C20" s="456">
        <v>0</v>
      </c>
      <c r="D20" s="456">
        <v>0</v>
      </c>
      <c r="E20" s="600"/>
    </row>
    <row r="21" ht="37.5" customHeight="1" spans="1:5">
      <c r="A21" s="453" t="s">
        <v>102</v>
      </c>
      <c r="B21" s="601" t="s">
        <v>103</v>
      </c>
      <c r="C21" s="456">
        <v>1544</v>
      </c>
      <c r="D21" s="456">
        <v>1130</v>
      </c>
      <c r="E21" s="600">
        <f t="shared" si="0"/>
        <v>-0.268</v>
      </c>
    </row>
    <row r="22" ht="37.5" customHeight="1" spans="1:5">
      <c r="A22" s="453" t="s">
        <v>104</v>
      </c>
      <c r="B22" s="601" t="s">
        <v>105</v>
      </c>
      <c r="C22" s="456">
        <v>6574</v>
      </c>
      <c r="D22" s="456">
        <v>6970</v>
      </c>
      <c r="E22" s="600">
        <f t="shared" si="0"/>
        <v>0.06</v>
      </c>
    </row>
    <row r="23" ht="37.5" customHeight="1" spans="1:5">
      <c r="A23" s="453" t="s">
        <v>106</v>
      </c>
      <c r="B23" s="601" t="s">
        <v>107</v>
      </c>
      <c r="C23" s="456">
        <v>518</v>
      </c>
      <c r="D23" s="456">
        <v>547</v>
      </c>
      <c r="E23" s="600">
        <f t="shared" si="0"/>
        <v>0.056</v>
      </c>
    </row>
    <row r="24" ht="37.5" customHeight="1" spans="1:5">
      <c r="A24" s="453" t="s">
        <v>108</v>
      </c>
      <c r="B24" s="601" t="s">
        <v>109</v>
      </c>
      <c r="C24" s="456">
        <v>3856</v>
      </c>
      <c r="D24" s="456">
        <v>5028</v>
      </c>
      <c r="E24" s="600">
        <f t="shared" si="0"/>
        <v>0.304</v>
      </c>
    </row>
    <row r="25" ht="37.5" customHeight="1" spans="1:5">
      <c r="A25" s="453" t="s">
        <v>110</v>
      </c>
      <c r="B25" s="601" t="s">
        <v>111</v>
      </c>
      <c r="C25" s="456">
        <v>0</v>
      </c>
      <c r="D25" s="456">
        <v>7500</v>
      </c>
      <c r="E25" s="600"/>
    </row>
    <row r="26" ht="37.5" customHeight="1" spans="1:5">
      <c r="A26" s="453" t="s">
        <v>112</v>
      </c>
      <c r="B26" s="601" t="s">
        <v>113</v>
      </c>
      <c r="C26" s="456">
        <v>8466</v>
      </c>
      <c r="D26" s="456">
        <v>9864</v>
      </c>
      <c r="E26" s="600">
        <f t="shared" si="0"/>
        <v>0.165</v>
      </c>
    </row>
    <row r="27" ht="37.5" customHeight="1" spans="1:5">
      <c r="A27" s="453" t="s">
        <v>114</v>
      </c>
      <c r="B27" s="601" t="s">
        <v>115</v>
      </c>
      <c r="C27" s="456">
        <v>15</v>
      </c>
      <c r="D27" s="456">
        <v>170</v>
      </c>
      <c r="E27" s="600">
        <f t="shared" si="0"/>
        <v>10.333</v>
      </c>
    </row>
    <row r="28" ht="37.5" customHeight="1" spans="1:5">
      <c r="A28" s="453" t="s">
        <v>116</v>
      </c>
      <c r="B28" s="601" t="s">
        <v>117</v>
      </c>
      <c r="C28" s="456"/>
      <c r="D28" s="456"/>
      <c r="E28" s="600"/>
    </row>
    <row r="29" ht="37.5" customHeight="1" spans="1:5">
      <c r="A29" s="453"/>
      <c r="B29" s="601"/>
      <c r="C29" s="456"/>
      <c r="D29" s="456"/>
      <c r="E29" s="600"/>
    </row>
    <row r="30" s="436" customFormat="1" ht="37.5" customHeight="1" spans="1:5">
      <c r="A30" s="586"/>
      <c r="B30" s="587" t="s">
        <v>118</v>
      </c>
      <c r="C30" s="588">
        <f>SUM(C4:C29)</f>
        <v>240700</v>
      </c>
      <c r="D30" s="588">
        <f>SUM(D4:D29)</f>
        <v>285639</v>
      </c>
      <c r="E30" s="600">
        <f t="shared" si="0"/>
        <v>0.187</v>
      </c>
    </row>
    <row r="31" ht="37.5" customHeight="1" spans="1:5">
      <c r="A31" s="450">
        <v>230</v>
      </c>
      <c r="B31" s="602" t="s">
        <v>119</v>
      </c>
      <c r="C31" s="588">
        <f>SUM(C32:C35)</f>
        <v>184178</v>
      </c>
      <c r="D31" s="588">
        <f>SUM(D32:D35)</f>
        <v>177196</v>
      </c>
      <c r="E31" s="600">
        <f t="shared" si="0"/>
        <v>-0.038</v>
      </c>
    </row>
    <row r="32" ht="37.5" customHeight="1" spans="1:5">
      <c r="A32" s="603">
        <v>23006</v>
      </c>
      <c r="B32" s="604" t="s">
        <v>120</v>
      </c>
      <c r="C32" s="456">
        <v>169585</v>
      </c>
      <c r="D32" s="456">
        <v>177196</v>
      </c>
      <c r="E32" s="600">
        <f t="shared" si="0"/>
        <v>0.045</v>
      </c>
    </row>
    <row r="33" ht="36" customHeight="1" spans="1:5">
      <c r="A33" s="453">
        <v>23008</v>
      </c>
      <c r="B33" s="604" t="s">
        <v>121</v>
      </c>
      <c r="C33" s="456">
        <v>11700</v>
      </c>
      <c r="D33" s="456">
        <v>0</v>
      </c>
      <c r="E33" s="600">
        <f t="shared" si="0"/>
        <v>-1</v>
      </c>
    </row>
    <row r="34" ht="37.5" customHeight="1" spans="1:5">
      <c r="A34" s="605">
        <v>23015</v>
      </c>
      <c r="B34" s="585" t="s">
        <v>122</v>
      </c>
      <c r="C34" s="456">
        <v>2893</v>
      </c>
      <c r="D34" s="456"/>
      <c r="E34" s="600">
        <f t="shared" si="0"/>
        <v>-1</v>
      </c>
    </row>
    <row r="35" s="573" customFormat="1" ht="36" customHeight="1" spans="1:5">
      <c r="A35" s="605">
        <v>23016</v>
      </c>
      <c r="B35" s="585" t="s">
        <v>123</v>
      </c>
      <c r="C35" s="456"/>
      <c r="D35" s="456"/>
      <c r="E35" s="600"/>
    </row>
    <row r="36" s="573" customFormat="1" ht="37.5" customHeight="1" spans="1:5">
      <c r="A36" s="450">
        <v>231</v>
      </c>
      <c r="B36" s="283" t="s">
        <v>124</v>
      </c>
      <c r="C36" s="588">
        <v>21600</v>
      </c>
      <c r="D36" s="588">
        <v>11820</v>
      </c>
      <c r="E36" s="600">
        <f t="shared" si="0"/>
        <v>-0.453</v>
      </c>
    </row>
    <row r="37" s="573" customFormat="1" ht="37.5" customHeight="1" spans="1:5">
      <c r="A37" s="450">
        <v>23009</v>
      </c>
      <c r="B37" s="606" t="s">
        <v>125</v>
      </c>
      <c r="C37" s="588">
        <v>14266</v>
      </c>
      <c r="D37" s="588">
        <v>0</v>
      </c>
      <c r="E37" s="600"/>
    </row>
    <row r="38" ht="37.5" customHeight="1" spans="1:5">
      <c r="A38" s="586"/>
      <c r="B38" s="595" t="s">
        <v>126</v>
      </c>
      <c r="C38" s="588">
        <f>C30+C31+C36+C37</f>
        <v>460744</v>
      </c>
      <c r="D38" s="588">
        <f>D30+D31+D36</f>
        <v>474655</v>
      </c>
      <c r="E38" s="600">
        <f t="shared" si="0"/>
        <v>0.03</v>
      </c>
    </row>
    <row r="39" spans="2:4">
      <c r="B39" s="607"/>
      <c r="D39" s="608"/>
    </row>
    <row r="41" spans="4:4">
      <c r="D41" s="608"/>
    </row>
    <row r="43" spans="4:4">
      <c r="D43" s="608"/>
    </row>
    <row r="44" spans="4:4">
      <c r="D44" s="608"/>
    </row>
    <row r="46" spans="4:4">
      <c r="D46" s="608"/>
    </row>
    <row r="47" spans="4:4">
      <c r="D47" s="608"/>
    </row>
    <row r="48" spans="4:4">
      <c r="D48" s="608"/>
    </row>
    <row r="49" spans="4:4">
      <c r="D49" s="608"/>
    </row>
    <row r="51" spans="4:4">
      <c r="D51" s="608"/>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44"/>
  <sheetViews>
    <sheetView showGridLines="0" showZeros="0" view="pageBreakPreview" zoomScaleNormal="90" workbookViewId="0">
      <pane ySplit="3" topLeftCell="A4" activePane="bottomLeft" state="frozen"/>
      <selection/>
      <selection pane="bottomLeft" activeCell="H11" sqref="H11"/>
    </sheetView>
  </sheetViews>
  <sheetFormatPr defaultColWidth="9" defaultRowHeight="15.75" outlineLevelCol="4"/>
  <cols>
    <col min="1" max="1" width="14.5044247787611" style="251" customWidth="1"/>
    <col min="2" max="2" width="50.7522123893805" style="251" customWidth="1"/>
    <col min="3" max="5" width="20.6371681415929" style="251" customWidth="1"/>
    <col min="6" max="16384" width="9" style="361"/>
  </cols>
  <sheetData>
    <row r="1" s="530" customFormat="1" ht="45" customHeight="1" spans="1:5">
      <c r="A1" s="532"/>
      <c r="B1" s="532" t="s">
        <v>127</v>
      </c>
      <c r="C1" s="532"/>
      <c r="D1" s="532"/>
      <c r="E1" s="532"/>
    </row>
    <row r="2" ht="18.95" customHeight="1" spans="2:5">
      <c r="B2" s="574"/>
      <c r="C2" s="437"/>
      <c r="D2" s="437"/>
      <c r="E2" s="575" t="s">
        <v>2</v>
      </c>
    </row>
    <row r="3" s="571" customFormat="1" ht="45" customHeight="1" spans="1:5">
      <c r="A3" s="576" t="s">
        <v>3</v>
      </c>
      <c r="B3" s="440" t="s">
        <v>4</v>
      </c>
      <c r="C3" s="270" t="s">
        <v>128</v>
      </c>
      <c r="D3" s="270" t="s">
        <v>6</v>
      </c>
      <c r="E3" s="270" t="s">
        <v>129</v>
      </c>
    </row>
    <row r="4" ht="32.1" customHeight="1" spans="1:5">
      <c r="A4" s="577" t="s">
        <v>8</v>
      </c>
      <c r="B4" s="578" t="s">
        <v>9</v>
      </c>
      <c r="C4" s="187">
        <f>SUBTOTAL(9,C5:C19)</f>
        <v>387864</v>
      </c>
      <c r="D4" s="187">
        <f>SUBTOTAL(9,D5:D19)</f>
        <v>372296</v>
      </c>
      <c r="E4" s="472">
        <f t="shared" ref="E4:E19" si="0">IF(C4&gt;0,D4/C4-1,IF(C4&lt;0,-(D4/C4-1),""))</f>
        <v>-0.04</v>
      </c>
    </row>
    <row r="5" ht="32.1" customHeight="1" spans="1:5">
      <c r="A5" s="453" t="s">
        <v>10</v>
      </c>
      <c r="B5" s="579" t="s">
        <v>11</v>
      </c>
      <c r="C5" s="209">
        <v>220783</v>
      </c>
      <c r="D5" s="456">
        <v>194594</v>
      </c>
      <c r="E5" s="472">
        <f t="shared" si="0"/>
        <v>-0.119</v>
      </c>
    </row>
    <row r="6" ht="32.1" customHeight="1" spans="1:5">
      <c r="A6" s="453" t="s">
        <v>12</v>
      </c>
      <c r="B6" s="579" t="s">
        <v>13</v>
      </c>
      <c r="C6" s="209">
        <v>60142</v>
      </c>
      <c r="D6" s="456">
        <v>52854</v>
      </c>
      <c r="E6" s="472">
        <f t="shared" si="0"/>
        <v>-0.121</v>
      </c>
    </row>
    <row r="7" ht="32.1" customHeight="1" spans="1:5">
      <c r="A7" s="453" t="s">
        <v>14</v>
      </c>
      <c r="B7" s="579" t="s">
        <v>15</v>
      </c>
      <c r="C7" s="209">
        <v>10149</v>
      </c>
      <c r="D7" s="456">
        <v>10246</v>
      </c>
      <c r="E7" s="472">
        <f t="shared" si="0"/>
        <v>0.01</v>
      </c>
    </row>
    <row r="8" customFormat="1" ht="25" customHeight="1" spans="1:5">
      <c r="A8" s="580" t="s">
        <v>16</v>
      </c>
      <c r="B8" s="581" t="s">
        <v>17</v>
      </c>
      <c r="C8" s="582">
        <v>8</v>
      </c>
      <c r="D8" s="583">
        <v>6</v>
      </c>
      <c r="E8" s="472">
        <f t="shared" si="0"/>
        <v>-0.25</v>
      </c>
    </row>
    <row r="9" ht="32.1" customHeight="1" spans="1:5">
      <c r="A9" s="453" t="s">
        <v>18</v>
      </c>
      <c r="B9" s="579" t="s">
        <v>19</v>
      </c>
      <c r="C9" s="209">
        <v>27838</v>
      </c>
      <c r="D9" s="456">
        <v>27386</v>
      </c>
      <c r="E9" s="472">
        <f t="shared" si="0"/>
        <v>-0.016</v>
      </c>
    </row>
    <row r="10" customFormat="1" ht="21" customHeight="1" spans="1:5">
      <c r="A10" s="580" t="s">
        <v>20</v>
      </c>
      <c r="B10" s="581" t="s">
        <v>21</v>
      </c>
      <c r="C10" s="582">
        <v>19407</v>
      </c>
      <c r="D10" s="583">
        <v>25987</v>
      </c>
      <c r="E10" s="472">
        <f t="shared" si="0"/>
        <v>0.339</v>
      </c>
    </row>
    <row r="11" customFormat="1" ht="26" customHeight="1" spans="1:5">
      <c r="A11" s="580" t="s">
        <v>22</v>
      </c>
      <c r="B11" s="581" t="s">
        <v>23</v>
      </c>
      <c r="C11" s="582">
        <v>21698</v>
      </c>
      <c r="D11" s="583">
        <v>22438</v>
      </c>
      <c r="E11" s="472">
        <f t="shared" si="0"/>
        <v>0.034</v>
      </c>
    </row>
    <row r="12" customFormat="1" ht="31" customHeight="1" spans="1:5">
      <c r="A12" s="580" t="s">
        <v>24</v>
      </c>
      <c r="B12" s="581" t="s">
        <v>25</v>
      </c>
      <c r="C12" s="582">
        <v>11828</v>
      </c>
      <c r="D12" s="583">
        <v>13298</v>
      </c>
      <c r="E12" s="472">
        <f t="shared" si="0"/>
        <v>0.124</v>
      </c>
    </row>
    <row r="13" customFormat="1" ht="32" customHeight="1" spans="1:5">
      <c r="A13" s="580" t="s">
        <v>26</v>
      </c>
      <c r="B13" s="581" t="s">
        <v>27</v>
      </c>
      <c r="C13" s="582">
        <v>3337</v>
      </c>
      <c r="D13" s="583">
        <v>14634</v>
      </c>
      <c r="E13" s="472">
        <f t="shared" si="0"/>
        <v>3.385</v>
      </c>
    </row>
    <row r="14" customFormat="1" ht="35" customHeight="1" spans="1:5">
      <c r="A14" s="580" t="s">
        <v>28</v>
      </c>
      <c r="B14" s="581" t="s">
        <v>29</v>
      </c>
      <c r="C14" s="582">
        <v>887</v>
      </c>
      <c r="D14" s="583">
        <v>812</v>
      </c>
      <c r="E14" s="472">
        <f t="shared" si="0"/>
        <v>-0.085</v>
      </c>
    </row>
    <row r="15" ht="32.1" customHeight="1" spans="1:5">
      <c r="A15" s="453" t="s">
        <v>30</v>
      </c>
      <c r="B15" s="579" t="s">
        <v>31</v>
      </c>
      <c r="C15" s="209">
        <v>0</v>
      </c>
      <c r="D15" s="456">
        <v>147</v>
      </c>
      <c r="E15" s="472" t="str">
        <f t="shared" si="0"/>
        <v/>
      </c>
    </row>
    <row r="16" customFormat="1" ht="23" customHeight="1" spans="1:5">
      <c r="A16" s="580" t="s">
        <v>32</v>
      </c>
      <c r="B16" s="581" t="s">
        <v>33</v>
      </c>
      <c r="C16" s="582">
        <v>11312</v>
      </c>
      <c r="D16" s="583">
        <v>9657</v>
      </c>
      <c r="E16" s="472">
        <f t="shared" si="0"/>
        <v>-0.146</v>
      </c>
    </row>
    <row r="17" customFormat="1" ht="27" customHeight="1" spans="1:5">
      <c r="A17" s="580" t="s">
        <v>34</v>
      </c>
      <c r="B17" s="581" t="s">
        <v>35</v>
      </c>
      <c r="C17" s="582">
        <v>376</v>
      </c>
      <c r="D17" s="583">
        <v>145</v>
      </c>
      <c r="E17" s="472">
        <f t="shared" si="0"/>
        <v>-0.614</v>
      </c>
    </row>
    <row r="18" customFormat="1" ht="42" customHeight="1" spans="1:5">
      <c r="A18" s="580" t="s">
        <v>36</v>
      </c>
      <c r="B18" s="581" t="s">
        <v>37</v>
      </c>
      <c r="C18" s="582">
        <v>102</v>
      </c>
      <c r="D18" s="583">
        <v>87</v>
      </c>
      <c r="E18" s="472">
        <f t="shared" si="0"/>
        <v>-0.147</v>
      </c>
    </row>
    <row r="19" customFormat="1" ht="33" customHeight="1" spans="1:5">
      <c r="A19" s="626" t="s">
        <v>130</v>
      </c>
      <c r="B19" s="581" t="s">
        <v>39</v>
      </c>
      <c r="C19" s="582">
        <v>-3</v>
      </c>
      <c r="D19" s="583">
        <v>5</v>
      </c>
      <c r="E19" s="472">
        <f t="shared" si="0"/>
        <v>2.667</v>
      </c>
    </row>
    <row r="20" ht="32.1" customHeight="1" spans="1:5">
      <c r="A20" s="450" t="s">
        <v>40</v>
      </c>
      <c r="B20" s="578" t="s">
        <v>41</v>
      </c>
      <c r="C20" s="187">
        <f>SUBTOTAL(9,C21:C28)</f>
        <v>24136</v>
      </c>
      <c r="D20" s="187">
        <f>SUBTOTAL(9,D21:D28)</f>
        <v>17704</v>
      </c>
      <c r="E20" s="472">
        <f t="shared" ref="E20:E26" si="1">IF(C20&gt;0,D20/C20-1,IF(C20&lt;0,-(D20/C20-1),""))</f>
        <v>-0.266</v>
      </c>
    </row>
    <row r="21" ht="32.1" customHeight="1" spans="1:5">
      <c r="A21" s="584" t="s">
        <v>42</v>
      </c>
      <c r="B21" s="579" t="s">
        <v>43</v>
      </c>
      <c r="C21" s="209">
        <v>17846</v>
      </c>
      <c r="D21" s="456">
        <v>14554</v>
      </c>
      <c r="E21" s="472">
        <f t="shared" si="1"/>
        <v>-0.184</v>
      </c>
    </row>
    <row r="22" ht="32.1" customHeight="1" spans="1:5">
      <c r="A22" s="453" t="s">
        <v>44</v>
      </c>
      <c r="B22" s="585" t="s">
        <v>45</v>
      </c>
      <c r="C22" s="209">
        <v>340</v>
      </c>
      <c r="D22" s="456">
        <v>680</v>
      </c>
      <c r="E22" s="472">
        <f t="shared" si="1"/>
        <v>1</v>
      </c>
    </row>
    <row r="23" ht="32.1" customHeight="1" spans="1:5">
      <c r="A23" s="453" t="s">
        <v>46</v>
      </c>
      <c r="B23" s="579" t="s">
        <v>47</v>
      </c>
      <c r="C23" s="209">
        <v>850</v>
      </c>
      <c r="D23" s="456">
        <v>600</v>
      </c>
      <c r="E23" s="472">
        <f t="shared" si="1"/>
        <v>-0.294</v>
      </c>
    </row>
    <row r="24" ht="32.1" customHeight="1" spans="1:5">
      <c r="A24" s="453" t="s">
        <v>48</v>
      </c>
      <c r="B24" s="579" t="s">
        <v>49</v>
      </c>
      <c r="C24" s="209">
        <v>2500</v>
      </c>
      <c r="D24" s="456">
        <v>0</v>
      </c>
      <c r="E24" s="472">
        <f t="shared" si="1"/>
        <v>-1</v>
      </c>
    </row>
    <row r="25" ht="32.1" customHeight="1" spans="1:5">
      <c r="A25" s="453" t="s">
        <v>50</v>
      </c>
      <c r="B25" s="579" t="s">
        <v>51</v>
      </c>
      <c r="C25" s="209">
        <v>700</v>
      </c>
      <c r="D25" s="456">
        <v>370</v>
      </c>
      <c r="E25" s="472">
        <f t="shared" si="1"/>
        <v>-0.471</v>
      </c>
    </row>
    <row r="26" customFormat="1" ht="24" customHeight="1" spans="1:5">
      <c r="A26" s="580" t="s">
        <v>52</v>
      </c>
      <c r="B26" s="581" t="s">
        <v>53</v>
      </c>
      <c r="C26" s="582"/>
      <c r="D26" s="583">
        <v>0</v>
      </c>
      <c r="E26" s="472" t="str">
        <f t="shared" si="1"/>
        <v/>
      </c>
    </row>
    <row r="27" ht="32.1" customHeight="1" spans="1:5">
      <c r="A27" s="453" t="s">
        <v>54</v>
      </c>
      <c r="B27" s="579" t="s">
        <v>55</v>
      </c>
      <c r="C27" s="209">
        <v>1900</v>
      </c>
      <c r="D27" s="456">
        <v>1500</v>
      </c>
      <c r="E27" s="472">
        <f t="shared" ref="E27:E37" si="2">IF(C27&gt;0,D27/C27-1,IF(C27&lt;0,-(D27/C27-1),""))</f>
        <v>-0.211</v>
      </c>
    </row>
    <row r="28" ht="32.1" customHeight="1" spans="1:5">
      <c r="A28" s="453" t="s">
        <v>56</v>
      </c>
      <c r="B28" s="579" t="s">
        <v>57</v>
      </c>
      <c r="C28" s="209"/>
      <c r="D28" s="456">
        <v>0</v>
      </c>
      <c r="E28" s="472" t="str">
        <f t="shared" si="2"/>
        <v/>
      </c>
    </row>
    <row r="29" ht="32.1" customHeight="1" spans="1:5">
      <c r="A29" s="453"/>
      <c r="B29" s="579"/>
      <c r="C29" s="209"/>
      <c r="D29" s="456"/>
      <c r="E29" s="472" t="str">
        <f t="shared" si="2"/>
        <v/>
      </c>
    </row>
    <row r="30" s="436" customFormat="1" ht="32.1" customHeight="1" spans="1:5">
      <c r="A30" s="586"/>
      <c r="B30" s="587" t="s">
        <v>58</v>
      </c>
      <c r="C30" s="187">
        <f>C4+C20</f>
        <v>412000</v>
      </c>
      <c r="D30" s="187">
        <f>D4+D20</f>
        <v>390000</v>
      </c>
      <c r="E30" s="472">
        <f t="shared" si="2"/>
        <v>-0.053</v>
      </c>
    </row>
    <row r="31" ht="32.1" customHeight="1" spans="1:5">
      <c r="A31" s="450">
        <v>105</v>
      </c>
      <c r="B31" s="283" t="s">
        <v>59</v>
      </c>
      <c r="C31" s="588">
        <v>16200</v>
      </c>
      <c r="D31" s="588">
        <v>10300</v>
      </c>
      <c r="E31" s="472">
        <f t="shared" si="2"/>
        <v>-0.364</v>
      </c>
    </row>
    <row r="32" ht="32.1" customHeight="1" spans="1:5">
      <c r="A32" s="589">
        <v>110</v>
      </c>
      <c r="B32" s="590" t="s">
        <v>60</v>
      </c>
      <c r="C32" s="187">
        <f>SUBTOTAL(9,C33:C39)</f>
        <v>67936</v>
      </c>
      <c r="D32" s="187">
        <f>SUBTOTAL(9,D33:D39)</f>
        <v>74355</v>
      </c>
      <c r="E32" s="472">
        <f t="shared" si="2"/>
        <v>0.094</v>
      </c>
    </row>
    <row r="33" ht="32.1" customHeight="1" spans="1:5">
      <c r="A33" s="481">
        <v>11001</v>
      </c>
      <c r="B33" s="423" t="s">
        <v>61</v>
      </c>
      <c r="C33" s="209">
        <v>17196</v>
      </c>
      <c r="D33" s="456">
        <v>17196</v>
      </c>
      <c r="E33" s="472">
        <f t="shared" si="2"/>
        <v>0</v>
      </c>
    </row>
    <row r="34" ht="32.1" customHeight="1" spans="1:5">
      <c r="A34" s="481"/>
      <c r="B34" s="423" t="s">
        <v>62</v>
      </c>
      <c r="C34" s="209">
        <v>35200</v>
      </c>
      <c r="D34" s="456">
        <v>40000</v>
      </c>
      <c r="E34" s="472">
        <f t="shared" si="2"/>
        <v>0.136</v>
      </c>
    </row>
    <row r="35" ht="32.1" customHeight="1" spans="1:5">
      <c r="A35" s="481">
        <v>11006</v>
      </c>
      <c r="B35" s="423" t="s">
        <v>131</v>
      </c>
      <c r="C35" s="209"/>
      <c r="E35" s="472" t="str">
        <f>IF(C35&gt;0,D36/C35-1,IF(C35&lt;0,-(D36/C35-1),""))</f>
        <v/>
      </c>
    </row>
    <row r="36" ht="32.1" customHeight="1" spans="1:5">
      <c r="A36" s="481">
        <v>11008</v>
      </c>
      <c r="B36" s="423" t="s">
        <v>63</v>
      </c>
      <c r="C36" s="209">
        <v>11374</v>
      </c>
      <c r="D36" s="456">
        <v>14266</v>
      </c>
      <c r="E36" s="472">
        <f>IF(C36&gt;0,D36/C36-1,IF(C36&lt;0,-(D36/C36-1),""))</f>
        <v>0.254</v>
      </c>
    </row>
    <row r="37" ht="32.1" customHeight="1" spans="1:5">
      <c r="A37" s="481">
        <v>11009</v>
      </c>
      <c r="B37" s="423" t="s">
        <v>64</v>
      </c>
      <c r="C37" s="209">
        <v>1243</v>
      </c>
      <c r="D37" s="456"/>
      <c r="E37" s="472">
        <f t="shared" si="2"/>
        <v>-1</v>
      </c>
    </row>
    <row r="38" s="572" customFormat="1" ht="27" customHeight="1" spans="1:5">
      <c r="A38" s="591">
        <v>11013</v>
      </c>
      <c r="B38" s="592" t="s">
        <v>65</v>
      </c>
      <c r="C38" s="582"/>
      <c r="E38" s="593"/>
    </row>
    <row r="39" s="573" customFormat="1" ht="32.1" customHeight="1" spans="1:5">
      <c r="A39" s="481">
        <v>11015</v>
      </c>
      <c r="B39" s="427" t="s">
        <v>66</v>
      </c>
      <c r="C39" s="209">
        <v>2923</v>
      </c>
      <c r="D39" s="583">
        <v>2893</v>
      </c>
      <c r="E39" s="472">
        <f>IF(C39&gt;0,D39/C39-1,IF(C39&lt;0,-(D39/C39-1),""))</f>
        <v>-0.01</v>
      </c>
    </row>
    <row r="40" ht="32.1" customHeight="1" spans="1:5">
      <c r="A40" s="594"/>
      <c r="B40" s="595" t="s">
        <v>67</v>
      </c>
      <c r="C40" s="187">
        <f>C30+C31+C32</f>
        <v>496136</v>
      </c>
      <c r="D40" s="187">
        <f>D30+D31+D32</f>
        <v>474655</v>
      </c>
      <c r="E40" s="472">
        <f>IF(C40&gt;0,D40/C40-1,IF(C40&lt;0,-(D40/C40-1),""))</f>
        <v>-0.043</v>
      </c>
    </row>
    <row r="41" spans="4:4">
      <c r="D41" s="596"/>
    </row>
    <row r="42" spans="4:4">
      <c r="D42" s="596"/>
    </row>
    <row r="43" spans="4:4">
      <c r="D43" s="596"/>
    </row>
    <row r="44" spans="4:4">
      <c r="D44" s="596"/>
    </row>
  </sheetData>
  <autoFilter xmlns:etc="http://www.wps.cn/officeDocument/2017/etCustomData" ref="A3:E40" etc:filterBottomFollowUsedRange="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A4:C28 D4 D20">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72"/>
  <sheetViews>
    <sheetView showGridLines="0" showZeros="0" workbookViewId="0">
      <pane xSplit="1" ySplit="3" topLeftCell="B4" activePane="bottomRight" state="frozen"/>
      <selection/>
      <selection pane="topRight"/>
      <selection pane="bottomLeft"/>
      <selection pane="bottomRight" activeCell="E4" sqref="E4"/>
    </sheetView>
  </sheetViews>
  <sheetFormatPr defaultColWidth="9" defaultRowHeight="15.75" outlineLevelCol="6"/>
  <cols>
    <col min="1" max="1" width="14.5044247787611" style="248" customWidth="1"/>
    <col min="2" max="2" width="50.6371681415929" style="248" customWidth="1"/>
    <col min="3" max="4" width="20.6371681415929" style="477" customWidth="1"/>
    <col min="5" max="5" width="20.6371681415929" style="434" customWidth="1"/>
    <col min="6" max="6" width="4" style="248" hidden="1" customWidth="1"/>
    <col min="7" max="7" width="9" style="248" hidden="1" customWidth="1"/>
    <col min="8" max="16384" width="9" style="248"/>
  </cols>
  <sheetData>
    <row r="1" s="530" customFormat="1" ht="45" customHeight="1" spans="1:6">
      <c r="A1" s="532"/>
      <c r="B1" s="532" t="s">
        <v>132</v>
      </c>
      <c r="C1" s="532"/>
      <c r="D1" s="532"/>
      <c r="E1" s="532"/>
      <c r="F1" s="533"/>
    </row>
    <row r="2" s="323" customFormat="1" ht="20.1" customHeight="1" spans="1:5">
      <c r="A2" s="534"/>
      <c r="B2" s="535"/>
      <c r="C2" s="536"/>
      <c r="D2" s="537"/>
      <c r="E2" s="537" t="s">
        <v>2</v>
      </c>
    </row>
    <row r="3" s="249" customFormat="1" ht="45" customHeight="1" spans="1:7">
      <c r="A3" s="538" t="s">
        <v>3</v>
      </c>
      <c r="B3" s="539" t="s">
        <v>4</v>
      </c>
      <c r="C3" s="538" t="s">
        <v>128</v>
      </c>
      <c r="D3" s="538" t="s">
        <v>6</v>
      </c>
      <c r="E3" s="538" t="s">
        <v>129</v>
      </c>
      <c r="F3" s="511" t="s">
        <v>133</v>
      </c>
      <c r="G3" s="249" t="s">
        <v>134</v>
      </c>
    </row>
    <row r="4" ht="36" customHeight="1" spans="1:7">
      <c r="A4" s="540">
        <v>201</v>
      </c>
      <c r="B4" s="400" t="s">
        <v>69</v>
      </c>
      <c r="C4" s="446">
        <v>40665</v>
      </c>
      <c r="D4" s="446">
        <v>50527</v>
      </c>
      <c r="E4" s="408">
        <f t="shared" ref="E4:E13" si="0">IF(C4&gt;0,D4/C4-1,IF(C4&lt;0,-(D4/C4-1),""))</f>
        <v>0.243</v>
      </c>
      <c r="F4" s="373" t="str">
        <f t="shared" ref="F4:F67" si="1">IF(LEN(A4)=3,"是",IF(B4&lt;&gt;"",IF(SUM(C4:D4)&lt;&gt;0,"是","否"),"是"))</f>
        <v>是</v>
      </c>
      <c r="G4" s="248" t="str">
        <f t="shared" ref="G4:G67" si="2">IF(LEN(A4)=3,"类",IF(LEN(A4)=5,"款","项"))</f>
        <v>类</v>
      </c>
    </row>
    <row r="5" ht="36" customHeight="1" spans="1:7">
      <c r="A5" s="540">
        <v>20101</v>
      </c>
      <c r="B5" s="400" t="s">
        <v>135</v>
      </c>
      <c r="C5" s="446">
        <v>2</v>
      </c>
      <c r="D5" s="446">
        <v>6</v>
      </c>
      <c r="E5" s="408">
        <f t="shared" si="0"/>
        <v>2</v>
      </c>
      <c r="F5" s="373" t="str">
        <f t="shared" si="1"/>
        <v>是</v>
      </c>
      <c r="G5" s="248" t="str">
        <f t="shared" si="2"/>
        <v>款</v>
      </c>
    </row>
    <row r="6" ht="36" customHeight="1" spans="1:7">
      <c r="A6" s="541">
        <v>2010101</v>
      </c>
      <c r="B6" s="404" t="s">
        <v>136</v>
      </c>
      <c r="C6" s="446">
        <v>0</v>
      </c>
      <c r="D6" s="446"/>
      <c r="E6" s="408" t="str">
        <f t="shared" si="0"/>
        <v/>
      </c>
      <c r="F6" s="373" t="str">
        <f t="shared" si="1"/>
        <v>否</v>
      </c>
      <c r="G6" s="248" t="str">
        <f t="shared" si="2"/>
        <v>项</v>
      </c>
    </row>
    <row r="7" ht="36" customHeight="1" spans="1:7">
      <c r="A7" s="541">
        <v>2010102</v>
      </c>
      <c r="B7" s="404" t="s">
        <v>137</v>
      </c>
      <c r="C7" s="446">
        <v>0</v>
      </c>
      <c r="D7" s="446">
        <v>6</v>
      </c>
      <c r="E7" s="408" t="str">
        <f t="shared" si="0"/>
        <v/>
      </c>
      <c r="F7" s="373" t="str">
        <f t="shared" si="1"/>
        <v>是</v>
      </c>
      <c r="G7" s="248" t="str">
        <f t="shared" si="2"/>
        <v>项</v>
      </c>
    </row>
    <row r="8" ht="36" customHeight="1" spans="1:7">
      <c r="A8" s="541">
        <v>2010103</v>
      </c>
      <c r="B8" s="404" t="s">
        <v>138</v>
      </c>
      <c r="C8" s="446">
        <v>0</v>
      </c>
      <c r="D8" s="446"/>
      <c r="E8" s="408" t="str">
        <f t="shared" si="0"/>
        <v/>
      </c>
      <c r="F8" s="373" t="str">
        <f t="shared" si="1"/>
        <v>否</v>
      </c>
      <c r="G8" s="248" t="str">
        <f t="shared" si="2"/>
        <v>项</v>
      </c>
    </row>
    <row r="9" ht="36" customHeight="1" spans="1:7">
      <c r="A9" s="541">
        <v>2010104</v>
      </c>
      <c r="B9" s="404" t="s">
        <v>139</v>
      </c>
      <c r="C9" s="446">
        <v>0</v>
      </c>
      <c r="D9" s="446"/>
      <c r="E9" s="408" t="str">
        <f t="shared" si="0"/>
        <v/>
      </c>
      <c r="F9" s="373" t="str">
        <f t="shared" si="1"/>
        <v>否</v>
      </c>
      <c r="G9" s="248" t="str">
        <f t="shared" si="2"/>
        <v>项</v>
      </c>
    </row>
    <row r="10" ht="36" customHeight="1" spans="1:7">
      <c r="A10" s="541">
        <v>2010105</v>
      </c>
      <c r="B10" s="404" t="s">
        <v>140</v>
      </c>
      <c r="C10" s="446">
        <v>0</v>
      </c>
      <c r="D10" s="446"/>
      <c r="E10" s="408" t="str">
        <f t="shared" si="0"/>
        <v/>
      </c>
      <c r="F10" s="373" t="str">
        <f t="shared" si="1"/>
        <v>否</v>
      </c>
      <c r="G10" s="248" t="str">
        <f t="shared" si="2"/>
        <v>项</v>
      </c>
    </row>
    <row r="11" ht="36" customHeight="1" spans="1:7">
      <c r="A11" s="541">
        <v>2010106</v>
      </c>
      <c r="B11" s="404" t="s">
        <v>141</v>
      </c>
      <c r="C11" s="446">
        <v>0</v>
      </c>
      <c r="D11" s="446"/>
      <c r="E11" s="408" t="str">
        <f t="shared" si="0"/>
        <v/>
      </c>
      <c r="F11" s="373" t="str">
        <f t="shared" si="1"/>
        <v>否</v>
      </c>
      <c r="G11" s="248" t="str">
        <f t="shared" si="2"/>
        <v>项</v>
      </c>
    </row>
    <row r="12" ht="36" customHeight="1" spans="1:7">
      <c r="A12" s="541">
        <v>2010107</v>
      </c>
      <c r="B12" s="404" t="s">
        <v>142</v>
      </c>
      <c r="C12" s="446">
        <v>0</v>
      </c>
      <c r="D12" s="446"/>
      <c r="E12" s="408" t="str">
        <f t="shared" si="0"/>
        <v/>
      </c>
      <c r="F12" s="373" t="str">
        <f t="shared" si="1"/>
        <v>否</v>
      </c>
      <c r="G12" s="248" t="str">
        <f t="shared" si="2"/>
        <v>项</v>
      </c>
    </row>
    <row r="13" ht="36" customHeight="1" spans="1:7">
      <c r="A13" s="541">
        <v>2010108</v>
      </c>
      <c r="B13" s="404" t="s">
        <v>143</v>
      </c>
      <c r="C13" s="446">
        <v>2</v>
      </c>
      <c r="D13" s="446"/>
      <c r="E13" s="408">
        <f t="shared" si="0"/>
        <v>-1</v>
      </c>
      <c r="F13" s="373" t="str">
        <f t="shared" si="1"/>
        <v>是</v>
      </c>
      <c r="G13" s="248" t="str">
        <f t="shared" si="2"/>
        <v>项</v>
      </c>
    </row>
    <row r="14" ht="36" customHeight="1" spans="1:7">
      <c r="A14" s="541">
        <v>2010109</v>
      </c>
      <c r="B14" s="404" t="s">
        <v>144</v>
      </c>
      <c r="C14" s="446">
        <v>0</v>
      </c>
      <c r="D14" s="446"/>
      <c r="E14" s="408" t="str">
        <f t="shared" ref="E13:E21" si="3">IF(C14&gt;0,D14/C14-1,IF(C14&lt;0,-(D14/C14-1),""))</f>
        <v/>
      </c>
      <c r="F14" s="373" t="str">
        <f t="shared" si="1"/>
        <v>否</v>
      </c>
      <c r="G14" s="248" t="str">
        <f t="shared" si="2"/>
        <v>项</v>
      </c>
    </row>
    <row r="15" ht="36" customHeight="1" spans="1:7">
      <c r="A15" s="541">
        <v>2010150</v>
      </c>
      <c r="B15" s="404" t="s">
        <v>145</v>
      </c>
      <c r="C15" s="446">
        <v>0</v>
      </c>
      <c r="D15" s="446"/>
      <c r="E15" s="408" t="str">
        <f t="shared" si="3"/>
        <v/>
      </c>
      <c r="F15" s="373" t="str">
        <f t="shared" si="1"/>
        <v>否</v>
      </c>
      <c r="G15" s="248" t="str">
        <f t="shared" si="2"/>
        <v>项</v>
      </c>
    </row>
    <row r="16" ht="36" customHeight="1" spans="1:7">
      <c r="A16" s="541">
        <v>2010199</v>
      </c>
      <c r="B16" s="404" t="s">
        <v>146</v>
      </c>
      <c r="C16" s="446">
        <v>0</v>
      </c>
      <c r="D16" s="446"/>
      <c r="E16" s="408" t="str">
        <f t="shared" si="3"/>
        <v/>
      </c>
      <c r="F16" s="373" t="str">
        <f t="shared" si="1"/>
        <v>否</v>
      </c>
      <c r="G16" s="248" t="str">
        <f t="shared" si="2"/>
        <v>项</v>
      </c>
    </row>
    <row r="17" ht="36" customHeight="1" spans="1:7">
      <c r="A17" s="540">
        <v>20102</v>
      </c>
      <c r="B17" s="400" t="s">
        <v>147</v>
      </c>
      <c r="C17" s="446">
        <v>0</v>
      </c>
      <c r="D17" s="446"/>
      <c r="E17" s="408" t="str">
        <f t="shared" si="3"/>
        <v/>
      </c>
      <c r="F17" s="373" t="str">
        <f t="shared" si="1"/>
        <v>否</v>
      </c>
      <c r="G17" s="248" t="str">
        <f t="shared" si="2"/>
        <v>款</v>
      </c>
    </row>
    <row r="18" ht="36" customHeight="1" spans="1:7">
      <c r="A18" s="541">
        <v>2010201</v>
      </c>
      <c r="B18" s="404" t="s">
        <v>136</v>
      </c>
      <c r="C18" s="446">
        <v>0</v>
      </c>
      <c r="D18" s="446"/>
      <c r="E18" s="408" t="str">
        <f t="shared" si="3"/>
        <v/>
      </c>
      <c r="F18" s="373" t="str">
        <f t="shared" si="1"/>
        <v>否</v>
      </c>
      <c r="G18" s="248" t="str">
        <f t="shared" si="2"/>
        <v>项</v>
      </c>
    </row>
    <row r="19" ht="36" customHeight="1" spans="1:7">
      <c r="A19" s="541">
        <v>2010202</v>
      </c>
      <c r="B19" s="404" t="s">
        <v>137</v>
      </c>
      <c r="C19" s="446">
        <v>0</v>
      </c>
      <c r="D19" s="446"/>
      <c r="E19" s="408" t="str">
        <f t="shared" si="3"/>
        <v/>
      </c>
      <c r="F19" s="373" t="str">
        <f t="shared" si="1"/>
        <v>否</v>
      </c>
      <c r="G19" s="248" t="str">
        <f t="shared" si="2"/>
        <v>项</v>
      </c>
    </row>
    <row r="20" ht="36" customHeight="1" spans="1:7">
      <c r="A20" s="541">
        <v>2010203</v>
      </c>
      <c r="B20" s="404" t="s">
        <v>138</v>
      </c>
      <c r="C20" s="446">
        <v>0</v>
      </c>
      <c r="D20" s="446"/>
      <c r="E20" s="408" t="str">
        <f t="shared" si="3"/>
        <v/>
      </c>
      <c r="F20" s="373" t="str">
        <f t="shared" si="1"/>
        <v>否</v>
      </c>
      <c r="G20" s="248" t="str">
        <f t="shared" si="2"/>
        <v>项</v>
      </c>
    </row>
    <row r="21" ht="36" customHeight="1" spans="1:7">
      <c r="A21" s="541">
        <v>2010204</v>
      </c>
      <c r="B21" s="404" t="s">
        <v>148</v>
      </c>
      <c r="C21" s="446">
        <v>0</v>
      </c>
      <c r="D21" s="446"/>
      <c r="E21" s="408" t="str">
        <f t="shared" si="3"/>
        <v/>
      </c>
      <c r="F21" s="373" t="str">
        <f t="shared" si="1"/>
        <v>否</v>
      </c>
      <c r="G21" s="248" t="str">
        <f t="shared" si="2"/>
        <v>项</v>
      </c>
    </row>
    <row r="22" ht="36" customHeight="1" spans="1:7">
      <c r="A22" s="541">
        <v>2010205</v>
      </c>
      <c r="B22" s="404" t="s">
        <v>149</v>
      </c>
      <c r="C22" s="446">
        <v>0</v>
      </c>
      <c r="D22" s="446"/>
      <c r="E22" s="408" t="str">
        <f t="shared" ref="E22:E32" si="4">IF(C22&gt;0,D22/C22-1,IF(C22&lt;0,-(D22/C22-1),""))</f>
        <v/>
      </c>
      <c r="F22" s="373" t="str">
        <f t="shared" si="1"/>
        <v>否</v>
      </c>
      <c r="G22" s="248" t="str">
        <f t="shared" si="2"/>
        <v>项</v>
      </c>
    </row>
    <row r="23" ht="36" customHeight="1" spans="1:7">
      <c r="A23" s="541">
        <v>2010206</v>
      </c>
      <c r="B23" s="404" t="s">
        <v>150</v>
      </c>
      <c r="C23" s="446">
        <v>0</v>
      </c>
      <c r="D23" s="446"/>
      <c r="E23" s="408" t="str">
        <f t="shared" si="4"/>
        <v/>
      </c>
      <c r="F23" s="373" t="str">
        <f t="shared" si="1"/>
        <v>否</v>
      </c>
      <c r="G23" s="248" t="str">
        <f t="shared" si="2"/>
        <v>项</v>
      </c>
    </row>
    <row r="24" ht="36" customHeight="1" spans="1:7">
      <c r="A24" s="541">
        <v>2010250</v>
      </c>
      <c r="B24" s="404" t="s">
        <v>145</v>
      </c>
      <c r="C24" s="446">
        <v>0</v>
      </c>
      <c r="D24" s="446"/>
      <c r="E24" s="408" t="str">
        <f t="shared" si="4"/>
        <v/>
      </c>
      <c r="F24" s="373" t="str">
        <f t="shared" si="1"/>
        <v>否</v>
      </c>
      <c r="G24" s="248" t="str">
        <f t="shared" si="2"/>
        <v>项</v>
      </c>
    </row>
    <row r="25" ht="36" customHeight="1" spans="1:7">
      <c r="A25" s="541">
        <v>2010299</v>
      </c>
      <c r="B25" s="404" t="s">
        <v>151</v>
      </c>
      <c r="C25" s="446">
        <v>0</v>
      </c>
      <c r="D25" s="446"/>
      <c r="E25" s="408" t="str">
        <f t="shared" si="4"/>
        <v/>
      </c>
      <c r="F25" s="373" t="str">
        <f t="shared" si="1"/>
        <v>否</v>
      </c>
      <c r="G25" s="248" t="str">
        <f t="shared" si="2"/>
        <v>项</v>
      </c>
    </row>
    <row r="26" ht="36" customHeight="1" spans="1:7">
      <c r="A26" s="540">
        <v>20103</v>
      </c>
      <c r="B26" s="400" t="s">
        <v>152</v>
      </c>
      <c r="C26" s="446">
        <v>25954</v>
      </c>
      <c r="D26" s="446">
        <v>33301</v>
      </c>
      <c r="E26" s="408">
        <f t="shared" si="4"/>
        <v>0.283</v>
      </c>
      <c r="F26" s="373" t="str">
        <f t="shared" si="1"/>
        <v>是</v>
      </c>
      <c r="G26" s="248" t="str">
        <f t="shared" si="2"/>
        <v>款</v>
      </c>
    </row>
    <row r="27" ht="36" customHeight="1" spans="1:7">
      <c r="A27" s="541">
        <v>2010301</v>
      </c>
      <c r="B27" s="404" t="s">
        <v>136</v>
      </c>
      <c r="C27" s="446">
        <v>22524</v>
      </c>
      <c r="D27" s="446">
        <v>11443</v>
      </c>
      <c r="E27" s="408">
        <f t="shared" si="4"/>
        <v>-0.492</v>
      </c>
      <c r="F27" s="373" t="str">
        <f t="shared" si="1"/>
        <v>是</v>
      </c>
      <c r="G27" s="248" t="str">
        <f t="shared" si="2"/>
        <v>项</v>
      </c>
    </row>
    <row r="28" ht="36" customHeight="1" spans="1:7">
      <c r="A28" s="541">
        <v>2010302</v>
      </c>
      <c r="B28" s="404" t="s">
        <v>137</v>
      </c>
      <c r="C28" s="446">
        <v>2204</v>
      </c>
      <c r="D28" s="446">
        <v>3712</v>
      </c>
      <c r="E28" s="408">
        <f t="shared" si="4"/>
        <v>0.684</v>
      </c>
      <c r="F28" s="373" t="str">
        <f t="shared" si="1"/>
        <v>是</v>
      </c>
      <c r="G28" s="248" t="str">
        <f t="shared" si="2"/>
        <v>项</v>
      </c>
    </row>
    <row r="29" ht="36" customHeight="1" spans="1:7">
      <c r="A29" s="541">
        <v>2010303</v>
      </c>
      <c r="B29" s="404" t="s">
        <v>138</v>
      </c>
      <c r="C29" s="446">
        <v>1206</v>
      </c>
      <c r="D29" s="446"/>
      <c r="E29" s="408">
        <f t="shared" si="4"/>
        <v>-1</v>
      </c>
      <c r="F29" s="373" t="str">
        <f t="shared" si="1"/>
        <v>是</v>
      </c>
      <c r="G29" s="248" t="str">
        <f t="shared" si="2"/>
        <v>项</v>
      </c>
    </row>
    <row r="30" ht="36" customHeight="1" spans="1:7">
      <c r="A30" s="541">
        <v>2010304</v>
      </c>
      <c r="B30" s="404" t="s">
        <v>153</v>
      </c>
      <c r="C30" s="446">
        <v>0</v>
      </c>
      <c r="D30" s="446"/>
      <c r="E30" s="408" t="str">
        <f t="shared" si="4"/>
        <v/>
      </c>
      <c r="F30" s="373" t="str">
        <f t="shared" si="1"/>
        <v>否</v>
      </c>
      <c r="G30" s="248" t="str">
        <f t="shared" si="2"/>
        <v>项</v>
      </c>
    </row>
    <row r="31" ht="36" customHeight="1" spans="1:7">
      <c r="A31" s="541">
        <v>2010305</v>
      </c>
      <c r="B31" s="404" t="s">
        <v>154</v>
      </c>
      <c r="C31" s="446">
        <v>0</v>
      </c>
      <c r="D31" s="446">
        <v>75</v>
      </c>
      <c r="E31" s="408" t="str">
        <f t="shared" si="4"/>
        <v/>
      </c>
      <c r="F31" s="373" t="str">
        <f t="shared" si="1"/>
        <v>是</v>
      </c>
      <c r="G31" s="248" t="str">
        <f t="shared" si="2"/>
        <v>项</v>
      </c>
    </row>
    <row r="32" ht="36" customHeight="1" spans="1:7">
      <c r="A32" s="541">
        <v>2010306</v>
      </c>
      <c r="B32" s="404" t="s">
        <v>155</v>
      </c>
      <c r="C32" s="446">
        <v>0</v>
      </c>
      <c r="D32" s="446"/>
      <c r="E32" s="408" t="str">
        <f t="shared" si="4"/>
        <v/>
      </c>
      <c r="F32" s="373" t="str">
        <f t="shared" si="1"/>
        <v>否</v>
      </c>
      <c r="G32" s="248" t="str">
        <f t="shared" si="2"/>
        <v>项</v>
      </c>
    </row>
    <row r="33" ht="36" customHeight="1" spans="1:7">
      <c r="A33" s="541">
        <v>2010308</v>
      </c>
      <c r="B33" s="404" t="s">
        <v>156</v>
      </c>
      <c r="C33" s="446">
        <v>0</v>
      </c>
      <c r="D33" s="446"/>
      <c r="E33" s="408" t="str">
        <f t="shared" ref="E33:E54" si="5">IF(C33&gt;0,D33/C33-1,IF(C33&lt;0,-(D33/C33-1),""))</f>
        <v/>
      </c>
      <c r="F33" s="373" t="str">
        <f t="shared" si="1"/>
        <v>否</v>
      </c>
      <c r="G33" s="248" t="str">
        <f t="shared" si="2"/>
        <v>项</v>
      </c>
    </row>
    <row r="34" ht="36" customHeight="1" spans="1:7">
      <c r="A34" s="541">
        <v>2010309</v>
      </c>
      <c r="B34" s="404" t="s">
        <v>157</v>
      </c>
      <c r="C34" s="446">
        <v>0</v>
      </c>
      <c r="D34" s="446"/>
      <c r="E34" s="408" t="str">
        <f t="shared" si="5"/>
        <v/>
      </c>
      <c r="F34" s="373" t="str">
        <f t="shared" si="1"/>
        <v>否</v>
      </c>
      <c r="G34" s="248" t="str">
        <f t="shared" si="2"/>
        <v>项</v>
      </c>
    </row>
    <row r="35" ht="36" customHeight="1" spans="1:7">
      <c r="A35" s="541">
        <v>2010350</v>
      </c>
      <c r="B35" s="404" t="s">
        <v>145</v>
      </c>
      <c r="C35" s="446">
        <v>0</v>
      </c>
      <c r="D35" s="446">
        <v>15424</v>
      </c>
      <c r="E35" s="408" t="str">
        <f t="shared" si="5"/>
        <v/>
      </c>
      <c r="F35" s="373" t="str">
        <f t="shared" si="1"/>
        <v>是</v>
      </c>
      <c r="G35" s="248" t="str">
        <f t="shared" si="2"/>
        <v>项</v>
      </c>
    </row>
    <row r="36" ht="36" customHeight="1" spans="1:7">
      <c r="A36" s="542">
        <v>2010399</v>
      </c>
      <c r="B36" s="404" t="s">
        <v>158</v>
      </c>
      <c r="C36" s="446">
        <v>20</v>
      </c>
      <c r="D36" s="446">
        <v>2647</v>
      </c>
      <c r="E36" s="408">
        <f t="shared" si="5"/>
        <v>131.35</v>
      </c>
      <c r="F36" s="373" t="str">
        <f t="shared" si="1"/>
        <v>是</v>
      </c>
      <c r="G36" s="248" t="str">
        <f t="shared" si="2"/>
        <v>项</v>
      </c>
    </row>
    <row r="37" ht="36" customHeight="1" spans="1:7">
      <c r="A37" s="540">
        <v>20104</v>
      </c>
      <c r="B37" s="400" t="s">
        <v>159</v>
      </c>
      <c r="C37" s="446">
        <v>1952</v>
      </c>
      <c r="D37" s="446">
        <v>2633</v>
      </c>
      <c r="E37" s="408">
        <f t="shared" si="5"/>
        <v>0.349</v>
      </c>
      <c r="F37" s="373" t="str">
        <f t="shared" si="1"/>
        <v>是</v>
      </c>
      <c r="G37" s="248" t="str">
        <f t="shared" si="2"/>
        <v>款</v>
      </c>
    </row>
    <row r="38" ht="36" customHeight="1" spans="1:7">
      <c r="A38" s="541">
        <v>2010401</v>
      </c>
      <c r="B38" s="404" t="s">
        <v>136</v>
      </c>
      <c r="C38" s="446">
        <v>0</v>
      </c>
      <c r="D38" s="446"/>
      <c r="E38" s="408" t="str">
        <f t="shared" si="5"/>
        <v/>
      </c>
      <c r="F38" s="373" t="str">
        <f t="shared" si="1"/>
        <v>否</v>
      </c>
      <c r="G38" s="248" t="str">
        <f t="shared" si="2"/>
        <v>项</v>
      </c>
    </row>
    <row r="39" ht="36" customHeight="1" spans="1:7">
      <c r="A39" s="541">
        <v>2010402</v>
      </c>
      <c r="B39" s="404" t="s">
        <v>137</v>
      </c>
      <c r="C39" s="446">
        <v>543</v>
      </c>
      <c r="D39" s="446">
        <v>578</v>
      </c>
      <c r="E39" s="408">
        <f t="shared" si="5"/>
        <v>0.064</v>
      </c>
      <c r="F39" s="373" t="str">
        <f t="shared" si="1"/>
        <v>是</v>
      </c>
      <c r="G39" s="248" t="str">
        <f t="shared" si="2"/>
        <v>项</v>
      </c>
    </row>
    <row r="40" ht="36" customHeight="1" spans="1:7">
      <c r="A40" s="541">
        <v>2010403</v>
      </c>
      <c r="B40" s="404" t="s">
        <v>138</v>
      </c>
      <c r="C40" s="446">
        <v>0</v>
      </c>
      <c r="D40" s="446"/>
      <c r="E40" s="408" t="str">
        <f t="shared" si="5"/>
        <v/>
      </c>
      <c r="F40" s="373" t="str">
        <f t="shared" si="1"/>
        <v>否</v>
      </c>
      <c r="G40" s="248" t="str">
        <f t="shared" si="2"/>
        <v>项</v>
      </c>
    </row>
    <row r="41" ht="36" customHeight="1" spans="1:7">
      <c r="A41" s="541">
        <v>2010404</v>
      </c>
      <c r="B41" s="404" t="s">
        <v>160</v>
      </c>
      <c r="C41" s="446">
        <v>831</v>
      </c>
      <c r="D41" s="446">
        <v>694</v>
      </c>
      <c r="E41" s="408">
        <f t="shared" si="5"/>
        <v>-0.165</v>
      </c>
      <c r="F41" s="373" t="str">
        <f t="shared" si="1"/>
        <v>是</v>
      </c>
      <c r="G41" s="248" t="str">
        <f t="shared" si="2"/>
        <v>项</v>
      </c>
    </row>
    <row r="42" ht="36" customHeight="1" spans="1:7">
      <c r="A42" s="541">
        <v>2010405</v>
      </c>
      <c r="B42" s="404" t="s">
        <v>161</v>
      </c>
      <c r="C42" s="446">
        <v>0</v>
      </c>
      <c r="D42" s="446"/>
      <c r="E42" s="408" t="str">
        <f t="shared" si="5"/>
        <v/>
      </c>
      <c r="F42" s="373" t="str">
        <f t="shared" si="1"/>
        <v>否</v>
      </c>
      <c r="G42" s="248" t="str">
        <f t="shared" si="2"/>
        <v>项</v>
      </c>
    </row>
    <row r="43" ht="36" customHeight="1" spans="1:7">
      <c r="A43" s="541">
        <v>2010406</v>
      </c>
      <c r="B43" s="404" t="s">
        <v>162</v>
      </c>
      <c r="C43" s="446">
        <v>70</v>
      </c>
      <c r="D43" s="446">
        <v>304</v>
      </c>
      <c r="E43" s="408">
        <f t="shared" si="5"/>
        <v>3.343</v>
      </c>
      <c r="F43" s="373" t="str">
        <f t="shared" si="1"/>
        <v>是</v>
      </c>
      <c r="G43" s="248" t="str">
        <f t="shared" si="2"/>
        <v>项</v>
      </c>
    </row>
    <row r="44" ht="36" customHeight="1" spans="1:7">
      <c r="A44" s="541">
        <v>2010407</v>
      </c>
      <c r="B44" s="404" t="s">
        <v>163</v>
      </c>
      <c r="C44" s="446">
        <v>0</v>
      </c>
      <c r="D44" s="446"/>
      <c r="E44" s="408" t="str">
        <f t="shared" si="5"/>
        <v/>
      </c>
      <c r="F44" s="373" t="str">
        <f t="shared" si="1"/>
        <v>否</v>
      </c>
      <c r="G44" s="248" t="str">
        <f t="shared" si="2"/>
        <v>项</v>
      </c>
    </row>
    <row r="45" ht="36" customHeight="1" spans="1:7">
      <c r="A45" s="541">
        <v>2010408</v>
      </c>
      <c r="B45" s="404" t="s">
        <v>164</v>
      </c>
      <c r="C45" s="446">
        <v>20</v>
      </c>
      <c r="D45" s="446">
        <v>20</v>
      </c>
      <c r="E45" s="408">
        <f t="shared" si="5"/>
        <v>0</v>
      </c>
      <c r="F45" s="373" t="str">
        <f t="shared" si="1"/>
        <v>是</v>
      </c>
      <c r="G45" s="248" t="str">
        <f t="shared" si="2"/>
        <v>项</v>
      </c>
    </row>
    <row r="46" ht="36" customHeight="1" spans="1:7">
      <c r="A46" s="541">
        <v>2010450</v>
      </c>
      <c r="B46" s="404" t="s">
        <v>145</v>
      </c>
      <c r="C46" s="446">
        <v>0</v>
      </c>
      <c r="D46" s="446"/>
      <c r="E46" s="408" t="str">
        <f t="shared" si="5"/>
        <v/>
      </c>
      <c r="F46" s="373" t="str">
        <f t="shared" si="1"/>
        <v>否</v>
      </c>
      <c r="G46" s="248" t="str">
        <f t="shared" si="2"/>
        <v>项</v>
      </c>
    </row>
    <row r="47" ht="36" customHeight="1" spans="1:7">
      <c r="A47" s="541">
        <v>2010499</v>
      </c>
      <c r="B47" s="404" t="s">
        <v>165</v>
      </c>
      <c r="C47" s="446">
        <v>488</v>
      </c>
      <c r="D47" s="446">
        <v>1037</v>
      </c>
      <c r="E47" s="408">
        <f t="shared" si="5"/>
        <v>1.125</v>
      </c>
      <c r="F47" s="373" t="str">
        <f t="shared" si="1"/>
        <v>是</v>
      </c>
      <c r="G47" s="248" t="str">
        <f t="shared" si="2"/>
        <v>项</v>
      </c>
    </row>
    <row r="48" ht="36" customHeight="1" spans="1:7">
      <c r="A48" s="540">
        <v>20105</v>
      </c>
      <c r="B48" s="400" t="s">
        <v>166</v>
      </c>
      <c r="C48" s="446">
        <v>1412</v>
      </c>
      <c r="D48" s="446">
        <v>1754</v>
      </c>
      <c r="E48" s="408">
        <f t="shared" si="5"/>
        <v>0.242</v>
      </c>
      <c r="F48" s="373" t="str">
        <f t="shared" si="1"/>
        <v>是</v>
      </c>
      <c r="G48" s="248" t="str">
        <f t="shared" si="2"/>
        <v>款</v>
      </c>
    </row>
    <row r="49" ht="36" customHeight="1" spans="1:7">
      <c r="A49" s="541">
        <v>2010501</v>
      </c>
      <c r="B49" s="404" t="s">
        <v>136</v>
      </c>
      <c r="C49" s="446">
        <v>0</v>
      </c>
      <c r="D49" s="446"/>
      <c r="E49" s="408" t="str">
        <f t="shared" si="5"/>
        <v/>
      </c>
      <c r="F49" s="373" t="str">
        <f t="shared" si="1"/>
        <v>否</v>
      </c>
      <c r="G49" s="248" t="str">
        <f t="shared" si="2"/>
        <v>项</v>
      </c>
    </row>
    <row r="50" ht="36" customHeight="1" spans="1:7">
      <c r="A50" s="541">
        <v>2010502</v>
      </c>
      <c r="B50" s="404" t="s">
        <v>137</v>
      </c>
      <c r="C50" s="446">
        <v>506</v>
      </c>
      <c r="D50" s="446">
        <v>460</v>
      </c>
      <c r="E50" s="408">
        <f t="shared" si="5"/>
        <v>-0.091</v>
      </c>
      <c r="F50" s="373" t="str">
        <f t="shared" si="1"/>
        <v>是</v>
      </c>
      <c r="G50" s="248" t="str">
        <f t="shared" si="2"/>
        <v>项</v>
      </c>
    </row>
    <row r="51" ht="36" customHeight="1" spans="1:7">
      <c r="A51" s="541">
        <v>2010503</v>
      </c>
      <c r="B51" s="404" t="s">
        <v>138</v>
      </c>
      <c r="C51" s="446">
        <v>0</v>
      </c>
      <c r="D51" s="446"/>
      <c r="E51" s="408" t="str">
        <f t="shared" si="5"/>
        <v/>
      </c>
      <c r="F51" s="373" t="str">
        <f t="shared" si="1"/>
        <v>否</v>
      </c>
      <c r="G51" s="248" t="str">
        <f t="shared" si="2"/>
        <v>项</v>
      </c>
    </row>
    <row r="52" ht="36" customHeight="1" spans="1:7">
      <c r="A52" s="541">
        <v>2010504</v>
      </c>
      <c r="B52" s="404" t="s">
        <v>167</v>
      </c>
      <c r="C52" s="446">
        <v>310</v>
      </c>
      <c r="D52" s="446">
        <v>1090</v>
      </c>
      <c r="E52" s="408">
        <f t="shared" si="5"/>
        <v>2.516</v>
      </c>
      <c r="F52" s="373" t="str">
        <f t="shared" si="1"/>
        <v>是</v>
      </c>
      <c r="G52" s="248" t="str">
        <f t="shared" si="2"/>
        <v>项</v>
      </c>
    </row>
    <row r="53" ht="36" customHeight="1" spans="1:7">
      <c r="A53" s="541">
        <v>2010505</v>
      </c>
      <c r="B53" s="404" t="s">
        <v>168</v>
      </c>
      <c r="C53" s="446">
        <v>469</v>
      </c>
      <c r="D53" s="446">
        <v>102</v>
      </c>
      <c r="E53" s="408">
        <f t="shared" si="5"/>
        <v>-0.783</v>
      </c>
      <c r="F53" s="373" t="str">
        <f t="shared" si="1"/>
        <v>是</v>
      </c>
      <c r="G53" s="248" t="str">
        <f t="shared" si="2"/>
        <v>项</v>
      </c>
    </row>
    <row r="54" ht="36" customHeight="1" spans="1:7">
      <c r="A54" s="541">
        <v>2010506</v>
      </c>
      <c r="B54" s="404" t="s">
        <v>169</v>
      </c>
      <c r="C54" s="446">
        <v>5</v>
      </c>
      <c r="D54" s="446"/>
      <c r="E54" s="408">
        <f t="shared" si="5"/>
        <v>-1</v>
      </c>
      <c r="F54" s="373" t="str">
        <f t="shared" si="1"/>
        <v>是</v>
      </c>
      <c r="G54" s="248" t="str">
        <f t="shared" si="2"/>
        <v>项</v>
      </c>
    </row>
    <row r="55" ht="36" customHeight="1" spans="1:7">
      <c r="A55" s="541">
        <v>2010507</v>
      </c>
      <c r="B55" s="404" t="s">
        <v>170</v>
      </c>
      <c r="C55" s="446">
        <v>64</v>
      </c>
      <c r="D55" s="446">
        <v>102</v>
      </c>
      <c r="E55" s="408">
        <f t="shared" ref="E55:E75" si="6">IF(C55&gt;0,D55/C55-1,IF(C55&lt;0,-(D55/C55-1),""))</f>
        <v>0.594</v>
      </c>
      <c r="F55" s="373" t="str">
        <f t="shared" si="1"/>
        <v>是</v>
      </c>
      <c r="G55" s="248" t="str">
        <f t="shared" si="2"/>
        <v>项</v>
      </c>
    </row>
    <row r="56" ht="36" customHeight="1" spans="1:7">
      <c r="A56" s="541">
        <v>2010508</v>
      </c>
      <c r="B56" s="404" t="s">
        <v>171</v>
      </c>
      <c r="C56" s="446">
        <v>2</v>
      </c>
      <c r="D56" s="446"/>
      <c r="E56" s="408">
        <f t="shared" si="6"/>
        <v>-1</v>
      </c>
      <c r="F56" s="373" t="str">
        <f t="shared" si="1"/>
        <v>是</v>
      </c>
      <c r="G56" s="248" t="str">
        <f t="shared" si="2"/>
        <v>项</v>
      </c>
    </row>
    <row r="57" ht="36" customHeight="1" spans="1:7">
      <c r="A57" s="541">
        <v>2010550</v>
      </c>
      <c r="B57" s="404" t="s">
        <v>145</v>
      </c>
      <c r="C57" s="446">
        <v>0</v>
      </c>
      <c r="D57" s="446"/>
      <c r="E57" s="408" t="str">
        <f t="shared" si="6"/>
        <v/>
      </c>
      <c r="F57" s="373" t="str">
        <f t="shared" si="1"/>
        <v>否</v>
      </c>
      <c r="G57" s="248" t="str">
        <f t="shared" si="2"/>
        <v>项</v>
      </c>
    </row>
    <row r="58" ht="36" customHeight="1" spans="1:7">
      <c r="A58" s="541">
        <v>2010599</v>
      </c>
      <c r="B58" s="404" t="s">
        <v>172</v>
      </c>
      <c r="C58" s="446">
        <v>56</v>
      </c>
      <c r="D58" s="446"/>
      <c r="E58" s="408">
        <f t="shared" si="6"/>
        <v>-1</v>
      </c>
      <c r="F58" s="373" t="str">
        <f t="shared" si="1"/>
        <v>是</v>
      </c>
      <c r="G58" s="248" t="str">
        <f t="shared" si="2"/>
        <v>项</v>
      </c>
    </row>
    <row r="59" ht="36" customHeight="1" spans="1:7">
      <c r="A59" s="540">
        <v>20106</v>
      </c>
      <c r="B59" s="400" t="s">
        <v>173</v>
      </c>
      <c r="C59" s="446">
        <v>486</v>
      </c>
      <c r="D59" s="446">
        <v>595</v>
      </c>
      <c r="E59" s="408">
        <f t="shared" si="6"/>
        <v>0.224</v>
      </c>
      <c r="F59" s="373" t="str">
        <f t="shared" si="1"/>
        <v>是</v>
      </c>
      <c r="G59" s="248" t="str">
        <f t="shared" si="2"/>
        <v>款</v>
      </c>
    </row>
    <row r="60" ht="36" customHeight="1" spans="1:7">
      <c r="A60" s="541">
        <v>2010601</v>
      </c>
      <c r="B60" s="404" t="s">
        <v>136</v>
      </c>
      <c r="C60" s="446">
        <v>0</v>
      </c>
      <c r="D60" s="446"/>
      <c r="E60" s="408" t="str">
        <f t="shared" si="6"/>
        <v/>
      </c>
      <c r="F60" s="373" t="str">
        <f t="shared" si="1"/>
        <v>否</v>
      </c>
      <c r="G60" s="248" t="str">
        <f t="shared" si="2"/>
        <v>项</v>
      </c>
    </row>
    <row r="61" ht="36" customHeight="1" spans="1:7">
      <c r="A61" s="541">
        <v>2010602</v>
      </c>
      <c r="B61" s="404" t="s">
        <v>137</v>
      </c>
      <c r="C61" s="446">
        <v>486</v>
      </c>
      <c r="D61" s="446">
        <v>535</v>
      </c>
      <c r="E61" s="408">
        <f t="shared" si="6"/>
        <v>0.101</v>
      </c>
      <c r="F61" s="373" t="str">
        <f t="shared" si="1"/>
        <v>是</v>
      </c>
      <c r="G61" s="248" t="str">
        <f t="shared" si="2"/>
        <v>项</v>
      </c>
    </row>
    <row r="62" ht="36" customHeight="1" spans="1:7">
      <c r="A62" s="541">
        <v>2010603</v>
      </c>
      <c r="B62" s="404" t="s">
        <v>138</v>
      </c>
      <c r="C62" s="446">
        <v>0</v>
      </c>
      <c r="D62" s="446"/>
      <c r="E62" s="408" t="str">
        <f t="shared" si="6"/>
        <v/>
      </c>
      <c r="F62" s="373" t="str">
        <f t="shared" si="1"/>
        <v>否</v>
      </c>
      <c r="G62" s="248" t="str">
        <f t="shared" si="2"/>
        <v>项</v>
      </c>
    </row>
    <row r="63" ht="36" customHeight="1" spans="1:7">
      <c r="A63" s="541">
        <v>2010604</v>
      </c>
      <c r="B63" s="404" t="s">
        <v>174</v>
      </c>
      <c r="C63" s="446">
        <v>0</v>
      </c>
      <c r="D63" s="446"/>
      <c r="E63" s="408" t="str">
        <f t="shared" si="6"/>
        <v/>
      </c>
      <c r="F63" s="373" t="str">
        <f t="shared" si="1"/>
        <v>否</v>
      </c>
      <c r="G63" s="248" t="str">
        <f t="shared" si="2"/>
        <v>项</v>
      </c>
    </row>
    <row r="64" ht="36" customHeight="1" spans="1:7">
      <c r="A64" s="541">
        <v>2010605</v>
      </c>
      <c r="B64" s="404" t="s">
        <v>175</v>
      </c>
      <c r="C64" s="446">
        <v>0</v>
      </c>
      <c r="D64" s="446"/>
      <c r="E64" s="408" t="str">
        <f t="shared" si="6"/>
        <v/>
      </c>
      <c r="F64" s="373" t="str">
        <f t="shared" si="1"/>
        <v>否</v>
      </c>
      <c r="G64" s="248" t="str">
        <f t="shared" si="2"/>
        <v>项</v>
      </c>
    </row>
    <row r="65" ht="36" customHeight="1" spans="1:7">
      <c r="A65" s="541">
        <v>2010606</v>
      </c>
      <c r="B65" s="404" t="s">
        <v>176</v>
      </c>
      <c r="C65" s="446">
        <v>0</v>
      </c>
      <c r="D65" s="446">
        <v>60</v>
      </c>
      <c r="E65" s="408" t="str">
        <f t="shared" si="6"/>
        <v/>
      </c>
      <c r="F65" s="373" t="str">
        <f t="shared" si="1"/>
        <v>是</v>
      </c>
      <c r="G65" s="248" t="str">
        <f t="shared" si="2"/>
        <v>项</v>
      </c>
    </row>
    <row r="66" ht="36" customHeight="1" spans="1:7">
      <c r="A66" s="541">
        <v>2010607</v>
      </c>
      <c r="B66" s="404" t="s">
        <v>177</v>
      </c>
      <c r="C66" s="446">
        <v>0</v>
      </c>
      <c r="D66" s="446"/>
      <c r="E66" s="408" t="str">
        <f t="shared" si="6"/>
        <v/>
      </c>
      <c r="F66" s="373" t="str">
        <f t="shared" si="1"/>
        <v>否</v>
      </c>
      <c r="G66" s="248" t="str">
        <f t="shared" si="2"/>
        <v>项</v>
      </c>
    </row>
    <row r="67" ht="36" customHeight="1" spans="1:7">
      <c r="A67" s="541">
        <v>2010608</v>
      </c>
      <c r="B67" s="404" t="s">
        <v>178</v>
      </c>
      <c r="C67" s="446">
        <v>0</v>
      </c>
      <c r="D67" s="446"/>
      <c r="E67" s="408" t="str">
        <f t="shared" si="6"/>
        <v/>
      </c>
      <c r="F67" s="373" t="str">
        <f t="shared" si="1"/>
        <v>否</v>
      </c>
      <c r="G67" s="248" t="str">
        <f t="shared" si="2"/>
        <v>项</v>
      </c>
    </row>
    <row r="68" ht="36" customHeight="1" spans="1:7">
      <c r="A68" s="541">
        <v>2010650</v>
      </c>
      <c r="B68" s="404" t="s">
        <v>145</v>
      </c>
      <c r="C68" s="446">
        <v>0</v>
      </c>
      <c r="D68" s="446"/>
      <c r="E68" s="408" t="str">
        <f t="shared" si="6"/>
        <v/>
      </c>
      <c r="F68" s="373" t="str">
        <f t="shared" ref="F68:F131" si="7">IF(LEN(A68)=3,"是",IF(B68&lt;&gt;"",IF(SUM(C68:D68)&lt;&gt;0,"是","否"),"是"))</f>
        <v>否</v>
      </c>
      <c r="G68" s="248" t="str">
        <f t="shared" ref="G68:G131" si="8">IF(LEN(A68)=3,"类",IF(LEN(A68)=5,"款","项"))</f>
        <v>项</v>
      </c>
    </row>
    <row r="69" ht="36" customHeight="1" spans="1:7">
      <c r="A69" s="541">
        <v>2010699</v>
      </c>
      <c r="B69" s="404" t="s">
        <v>179</v>
      </c>
      <c r="C69" s="446">
        <v>0</v>
      </c>
      <c r="D69" s="446"/>
      <c r="E69" s="408" t="str">
        <f t="shared" si="6"/>
        <v/>
      </c>
      <c r="F69" s="373" t="str">
        <f t="shared" si="7"/>
        <v>否</v>
      </c>
      <c r="G69" s="248" t="str">
        <f t="shared" si="8"/>
        <v>项</v>
      </c>
    </row>
    <row r="70" ht="36" customHeight="1" spans="1:7">
      <c r="A70" s="540">
        <v>20107</v>
      </c>
      <c r="B70" s="400" t="s">
        <v>180</v>
      </c>
      <c r="C70" s="446">
        <v>1164</v>
      </c>
      <c r="D70" s="446">
        <v>1038</v>
      </c>
      <c r="E70" s="408">
        <f t="shared" si="6"/>
        <v>-0.108</v>
      </c>
      <c r="F70" s="373" t="str">
        <f t="shared" si="7"/>
        <v>是</v>
      </c>
      <c r="G70" s="248" t="str">
        <f t="shared" si="8"/>
        <v>款</v>
      </c>
    </row>
    <row r="71" ht="36" customHeight="1" spans="1:7">
      <c r="A71" s="541">
        <v>2010701</v>
      </c>
      <c r="B71" s="404" t="s">
        <v>136</v>
      </c>
      <c r="C71" s="446">
        <v>344</v>
      </c>
      <c r="D71" s="446">
        <v>1038</v>
      </c>
      <c r="E71" s="408">
        <f t="shared" si="6"/>
        <v>2.017</v>
      </c>
      <c r="F71" s="373" t="str">
        <f t="shared" si="7"/>
        <v>是</v>
      </c>
      <c r="G71" s="248" t="str">
        <f t="shared" si="8"/>
        <v>项</v>
      </c>
    </row>
    <row r="72" ht="36" customHeight="1" spans="1:7">
      <c r="A72" s="541">
        <v>2010702</v>
      </c>
      <c r="B72" s="404" t="s">
        <v>137</v>
      </c>
      <c r="C72" s="446">
        <v>820</v>
      </c>
      <c r="D72" s="446"/>
      <c r="E72" s="408">
        <f t="shared" si="6"/>
        <v>-1</v>
      </c>
      <c r="F72" s="373" t="str">
        <f t="shared" si="7"/>
        <v>是</v>
      </c>
      <c r="G72" s="248" t="str">
        <f t="shared" si="8"/>
        <v>项</v>
      </c>
    </row>
    <row r="73" ht="36" customHeight="1" spans="1:7">
      <c r="A73" s="541">
        <v>2010703</v>
      </c>
      <c r="B73" s="404" t="s">
        <v>138</v>
      </c>
      <c r="C73" s="446">
        <v>0</v>
      </c>
      <c r="D73" s="446"/>
      <c r="E73" s="408" t="str">
        <f t="shared" si="6"/>
        <v/>
      </c>
      <c r="F73" s="373" t="str">
        <f t="shared" si="7"/>
        <v>否</v>
      </c>
      <c r="G73" s="248" t="str">
        <f t="shared" si="8"/>
        <v>项</v>
      </c>
    </row>
    <row r="74" ht="36" customHeight="1" spans="1:7">
      <c r="A74" s="541">
        <v>2010704</v>
      </c>
      <c r="B74" s="404" t="s">
        <v>181</v>
      </c>
      <c r="C74" s="446">
        <v>0</v>
      </c>
      <c r="D74" s="446"/>
      <c r="E74" s="408" t="str">
        <f t="shared" si="6"/>
        <v/>
      </c>
      <c r="F74" s="373" t="str">
        <f t="shared" si="7"/>
        <v>否</v>
      </c>
      <c r="G74" s="248" t="str">
        <f t="shared" si="8"/>
        <v>项</v>
      </c>
    </row>
    <row r="75" ht="36" customHeight="1" spans="1:7">
      <c r="A75" s="541">
        <v>2010705</v>
      </c>
      <c r="B75" s="404" t="s">
        <v>182</v>
      </c>
      <c r="C75" s="446">
        <v>0</v>
      </c>
      <c r="D75" s="446"/>
      <c r="E75" s="408" t="str">
        <f t="shared" si="6"/>
        <v/>
      </c>
      <c r="F75" s="373" t="str">
        <f t="shared" si="7"/>
        <v>否</v>
      </c>
      <c r="G75" s="248" t="str">
        <f t="shared" si="8"/>
        <v>项</v>
      </c>
    </row>
    <row r="76" ht="36" customHeight="1" spans="1:7">
      <c r="A76" s="541">
        <v>2010706</v>
      </c>
      <c r="B76" s="404" t="s">
        <v>183</v>
      </c>
      <c r="C76" s="446">
        <v>0</v>
      </c>
      <c r="D76" s="446"/>
      <c r="E76" s="408"/>
      <c r="F76" s="373" t="str">
        <f t="shared" si="7"/>
        <v>否</v>
      </c>
      <c r="G76" s="248" t="str">
        <f t="shared" si="8"/>
        <v>项</v>
      </c>
    </row>
    <row r="77" ht="36" customHeight="1" spans="1:7">
      <c r="A77" s="541">
        <v>2010707</v>
      </c>
      <c r="B77" s="404" t="s">
        <v>184</v>
      </c>
      <c r="C77" s="446">
        <v>0</v>
      </c>
      <c r="D77" s="446"/>
      <c r="E77" s="408" t="str">
        <f>IF(C77&gt;0,D77/C77-1,IF(C77&lt;0,-(D77/C77-1),""))</f>
        <v/>
      </c>
      <c r="F77" s="373" t="str">
        <f t="shared" si="7"/>
        <v>否</v>
      </c>
      <c r="G77" s="248" t="str">
        <f t="shared" si="8"/>
        <v>项</v>
      </c>
    </row>
    <row r="78" ht="36" customHeight="1" spans="1:7">
      <c r="A78" s="541">
        <v>2010708</v>
      </c>
      <c r="B78" s="404" t="s">
        <v>185</v>
      </c>
      <c r="C78" s="446">
        <v>0</v>
      </c>
      <c r="D78" s="446"/>
      <c r="E78" s="408" t="str">
        <f t="shared" ref="E78:E83" si="9">IF(C78&gt;0,D78/C78-1,IF(C78&lt;0,-(D78/C78-1),""))</f>
        <v/>
      </c>
      <c r="F78" s="373" t="str">
        <f t="shared" si="7"/>
        <v>否</v>
      </c>
      <c r="G78" s="248" t="str">
        <f t="shared" si="8"/>
        <v>项</v>
      </c>
    </row>
    <row r="79" ht="36" customHeight="1" spans="1:7">
      <c r="A79" s="541">
        <v>2010709</v>
      </c>
      <c r="B79" s="404" t="s">
        <v>177</v>
      </c>
      <c r="C79" s="446">
        <v>0</v>
      </c>
      <c r="D79" s="446"/>
      <c r="E79" s="408" t="str">
        <f t="shared" si="9"/>
        <v/>
      </c>
      <c r="F79" s="373" t="str">
        <f t="shared" si="7"/>
        <v>否</v>
      </c>
      <c r="G79" s="248" t="str">
        <f t="shared" si="8"/>
        <v>项</v>
      </c>
    </row>
    <row r="80" ht="36" customHeight="1" spans="1:7">
      <c r="A80" s="543">
        <v>2010710</v>
      </c>
      <c r="B80" s="404" t="s">
        <v>186</v>
      </c>
      <c r="C80" s="446">
        <v>0</v>
      </c>
      <c r="D80" s="446"/>
      <c r="E80" s="408" t="str">
        <f t="shared" si="9"/>
        <v/>
      </c>
      <c r="F80" s="373" t="str">
        <f t="shared" si="7"/>
        <v>否</v>
      </c>
      <c r="G80" s="248" t="str">
        <f t="shared" si="8"/>
        <v>项</v>
      </c>
    </row>
    <row r="81" ht="36" customHeight="1" spans="1:7">
      <c r="A81" s="541">
        <v>2010750</v>
      </c>
      <c r="B81" s="404" t="s">
        <v>145</v>
      </c>
      <c r="C81" s="446">
        <v>0</v>
      </c>
      <c r="D81" s="446"/>
      <c r="E81" s="408"/>
      <c r="F81" s="373" t="str">
        <f t="shared" si="7"/>
        <v>否</v>
      </c>
      <c r="G81" s="248" t="str">
        <f t="shared" si="8"/>
        <v>项</v>
      </c>
    </row>
    <row r="82" ht="36" customHeight="1" spans="1:7">
      <c r="A82" s="541">
        <v>2010799</v>
      </c>
      <c r="B82" s="404" t="s">
        <v>187</v>
      </c>
      <c r="C82" s="446">
        <v>0</v>
      </c>
      <c r="D82" s="446"/>
      <c r="E82" s="408" t="str">
        <f t="shared" si="9"/>
        <v/>
      </c>
      <c r="F82" s="373" t="str">
        <f t="shared" si="7"/>
        <v>否</v>
      </c>
      <c r="G82" s="248" t="str">
        <f t="shared" si="8"/>
        <v>项</v>
      </c>
    </row>
    <row r="83" ht="36" customHeight="1" spans="1:7">
      <c r="A83" s="540">
        <v>20108</v>
      </c>
      <c r="B83" s="400" t="s">
        <v>188</v>
      </c>
      <c r="C83" s="446">
        <v>710</v>
      </c>
      <c r="D83" s="446">
        <v>405</v>
      </c>
      <c r="E83" s="408">
        <f t="shared" si="9"/>
        <v>-0.43</v>
      </c>
      <c r="F83" s="373" t="str">
        <f t="shared" si="7"/>
        <v>是</v>
      </c>
      <c r="G83" s="248" t="str">
        <f t="shared" si="8"/>
        <v>款</v>
      </c>
    </row>
    <row r="84" ht="36" customHeight="1" spans="1:7">
      <c r="A84" s="541">
        <v>2010801</v>
      </c>
      <c r="B84" s="404" t="s">
        <v>136</v>
      </c>
      <c r="C84" s="446">
        <v>0</v>
      </c>
      <c r="D84" s="446"/>
      <c r="E84" s="408"/>
      <c r="F84" s="373" t="str">
        <f t="shared" si="7"/>
        <v>否</v>
      </c>
      <c r="G84" s="248" t="str">
        <f t="shared" si="8"/>
        <v>项</v>
      </c>
    </row>
    <row r="85" ht="36" customHeight="1" spans="1:7">
      <c r="A85" s="541">
        <v>2010802</v>
      </c>
      <c r="B85" s="404" t="s">
        <v>137</v>
      </c>
      <c r="C85" s="446">
        <v>10</v>
      </c>
      <c r="D85" s="446">
        <v>5</v>
      </c>
      <c r="E85" s="408">
        <f>IF(C85&gt;0,D85/C85-1,IF(C85&lt;0,-(D85/C85-1),""))</f>
        <v>-0.5</v>
      </c>
      <c r="F85" s="373" t="str">
        <f t="shared" si="7"/>
        <v>是</v>
      </c>
      <c r="G85" s="248" t="str">
        <f t="shared" si="8"/>
        <v>项</v>
      </c>
    </row>
    <row r="86" ht="36" customHeight="1" spans="1:7">
      <c r="A86" s="541">
        <v>2010803</v>
      </c>
      <c r="B86" s="404" t="s">
        <v>138</v>
      </c>
      <c r="C86" s="446">
        <v>0</v>
      </c>
      <c r="D86" s="446"/>
      <c r="E86" s="408"/>
      <c r="F86" s="373" t="str">
        <f t="shared" si="7"/>
        <v>否</v>
      </c>
      <c r="G86" s="248" t="str">
        <f t="shared" si="8"/>
        <v>项</v>
      </c>
    </row>
    <row r="87" ht="36" customHeight="1" spans="1:7">
      <c r="A87" s="541">
        <v>2010804</v>
      </c>
      <c r="B87" s="404" t="s">
        <v>189</v>
      </c>
      <c r="C87" s="446">
        <v>0</v>
      </c>
      <c r="D87" s="446"/>
      <c r="E87" s="408"/>
      <c r="F87" s="373" t="str">
        <f t="shared" si="7"/>
        <v>否</v>
      </c>
      <c r="G87" s="248" t="str">
        <f t="shared" si="8"/>
        <v>项</v>
      </c>
    </row>
    <row r="88" ht="36" customHeight="1" spans="1:7">
      <c r="A88" s="541">
        <v>2010805</v>
      </c>
      <c r="B88" s="404" t="s">
        <v>190</v>
      </c>
      <c r="C88" s="446">
        <v>0</v>
      </c>
      <c r="D88" s="446"/>
      <c r="E88" s="408"/>
      <c r="F88" s="373" t="str">
        <f t="shared" si="7"/>
        <v>否</v>
      </c>
      <c r="G88" s="248" t="str">
        <f t="shared" si="8"/>
        <v>项</v>
      </c>
    </row>
    <row r="89" ht="36" customHeight="1" spans="1:7">
      <c r="A89" s="541">
        <v>2010806</v>
      </c>
      <c r="B89" s="404" t="s">
        <v>177</v>
      </c>
      <c r="C89" s="446">
        <v>0</v>
      </c>
      <c r="D89" s="446"/>
      <c r="E89" s="408" t="str">
        <f>IF(C89&gt;0,D89/C89-1,IF(C89&lt;0,-(D89/C89-1),""))</f>
        <v/>
      </c>
      <c r="F89" s="373" t="str">
        <f t="shared" si="7"/>
        <v>否</v>
      </c>
      <c r="G89" s="248" t="str">
        <f t="shared" si="8"/>
        <v>项</v>
      </c>
    </row>
    <row r="90" ht="36" customHeight="1" spans="1:7">
      <c r="A90" s="541">
        <v>2010850</v>
      </c>
      <c r="B90" s="404" t="s">
        <v>145</v>
      </c>
      <c r="C90" s="446">
        <v>0</v>
      </c>
      <c r="D90" s="446"/>
      <c r="E90" s="408"/>
      <c r="F90" s="373" t="str">
        <f t="shared" si="7"/>
        <v>否</v>
      </c>
      <c r="G90" s="248" t="str">
        <f t="shared" si="8"/>
        <v>项</v>
      </c>
    </row>
    <row r="91" ht="36" customHeight="1" spans="1:7">
      <c r="A91" s="541">
        <v>2010899</v>
      </c>
      <c r="B91" s="404" t="s">
        <v>191</v>
      </c>
      <c r="C91" s="446">
        <v>700</v>
      </c>
      <c r="D91" s="446">
        <v>400</v>
      </c>
      <c r="E91" s="408">
        <f>IF(C91&gt;0,D91/C91-1,IF(C91&lt;0,-(D91/C91-1),""))</f>
        <v>-0.429</v>
      </c>
      <c r="F91" s="373" t="str">
        <f t="shared" si="7"/>
        <v>是</v>
      </c>
      <c r="G91" s="248" t="str">
        <f t="shared" si="8"/>
        <v>项</v>
      </c>
    </row>
    <row r="92" ht="36" customHeight="1" spans="1:7">
      <c r="A92" s="540">
        <v>20109</v>
      </c>
      <c r="B92" s="400" t="s">
        <v>192</v>
      </c>
      <c r="C92" s="446">
        <v>0</v>
      </c>
      <c r="D92" s="446"/>
      <c r="E92" s="413"/>
      <c r="F92" s="373" t="str">
        <f t="shared" si="7"/>
        <v>否</v>
      </c>
      <c r="G92" s="248" t="str">
        <f t="shared" si="8"/>
        <v>款</v>
      </c>
    </row>
    <row r="93" ht="36" customHeight="1" spans="1:7">
      <c r="A93" s="541">
        <v>2010901</v>
      </c>
      <c r="B93" s="404" t="s">
        <v>136</v>
      </c>
      <c r="C93" s="446">
        <v>0</v>
      </c>
      <c r="D93" s="446"/>
      <c r="E93" s="408" t="str">
        <f>IF(C93&gt;0,D93/C93-1,IF(C93&lt;0,-(D93/C93-1),""))</f>
        <v/>
      </c>
      <c r="F93" s="373" t="str">
        <f t="shared" si="7"/>
        <v>否</v>
      </c>
      <c r="G93" s="248" t="str">
        <f t="shared" si="8"/>
        <v>项</v>
      </c>
    </row>
    <row r="94" ht="36" customHeight="1" spans="1:7">
      <c r="A94" s="541">
        <v>2010902</v>
      </c>
      <c r="B94" s="404" t="s">
        <v>137</v>
      </c>
      <c r="C94" s="446">
        <v>0</v>
      </c>
      <c r="D94" s="446"/>
      <c r="E94" s="408" t="str">
        <f>IF(C94&gt;0,D94/C94-1,IF(C94&lt;0,-(D94/C94-1),""))</f>
        <v/>
      </c>
      <c r="F94" s="373" t="str">
        <f t="shared" si="7"/>
        <v>否</v>
      </c>
      <c r="G94" s="248" t="str">
        <f t="shared" si="8"/>
        <v>项</v>
      </c>
    </row>
    <row r="95" ht="36" customHeight="1" spans="1:7">
      <c r="A95" s="541">
        <v>2010903</v>
      </c>
      <c r="B95" s="404" t="s">
        <v>138</v>
      </c>
      <c r="C95" s="446">
        <v>0</v>
      </c>
      <c r="D95" s="446"/>
      <c r="E95" s="408" t="str">
        <f>IF(C95&gt;0,D95/C95-1,IF(C95&lt;0,-(D95/C95-1),""))</f>
        <v/>
      </c>
      <c r="F95" s="373" t="str">
        <f t="shared" si="7"/>
        <v>否</v>
      </c>
      <c r="G95" s="248" t="str">
        <f t="shared" si="8"/>
        <v>项</v>
      </c>
    </row>
    <row r="96" ht="36" customHeight="1" spans="1:7">
      <c r="A96" s="541">
        <v>2010905</v>
      </c>
      <c r="B96" s="404" t="s">
        <v>193</v>
      </c>
      <c r="C96" s="446">
        <v>0</v>
      </c>
      <c r="D96" s="446"/>
      <c r="E96" s="408"/>
      <c r="F96" s="373" t="str">
        <f t="shared" si="7"/>
        <v>否</v>
      </c>
      <c r="G96" s="248" t="str">
        <f t="shared" si="8"/>
        <v>项</v>
      </c>
    </row>
    <row r="97" ht="36" customHeight="1" spans="1:7">
      <c r="A97" s="541">
        <v>2010907</v>
      </c>
      <c r="B97" s="404" t="s">
        <v>194</v>
      </c>
      <c r="C97" s="446">
        <v>0</v>
      </c>
      <c r="D97" s="446"/>
      <c r="E97" s="408" t="str">
        <f t="shared" ref="E97:E103" si="10">IF(C97&gt;0,D97/C97-1,IF(C97&lt;0,-(D97/C97-1),""))</f>
        <v/>
      </c>
      <c r="F97" s="373" t="str">
        <f t="shared" si="7"/>
        <v>否</v>
      </c>
      <c r="G97" s="248" t="str">
        <f t="shared" si="8"/>
        <v>项</v>
      </c>
    </row>
    <row r="98" ht="36" customHeight="1" spans="1:7">
      <c r="A98" s="541">
        <v>2010908</v>
      </c>
      <c r="B98" s="404" t="s">
        <v>177</v>
      </c>
      <c r="C98" s="446">
        <v>0</v>
      </c>
      <c r="D98" s="446"/>
      <c r="E98" s="408" t="str">
        <f t="shared" si="10"/>
        <v/>
      </c>
      <c r="F98" s="373" t="str">
        <f t="shared" si="7"/>
        <v>否</v>
      </c>
      <c r="G98" s="248" t="str">
        <f t="shared" si="8"/>
        <v>项</v>
      </c>
    </row>
    <row r="99" ht="36" customHeight="1" spans="1:7">
      <c r="A99" s="541">
        <v>2010909</v>
      </c>
      <c r="B99" s="404" t="s">
        <v>195</v>
      </c>
      <c r="C99" s="446">
        <v>0</v>
      </c>
      <c r="D99" s="446"/>
      <c r="E99" s="408" t="str">
        <f t="shared" si="10"/>
        <v/>
      </c>
      <c r="F99" s="373" t="str">
        <f t="shared" si="7"/>
        <v>否</v>
      </c>
      <c r="G99" s="248" t="str">
        <f t="shared" si="8"/>
        <v>项</v>
      </c>
    </row>
    <row r="100" ht="36" customHeight="1" spans="1:7">
      <c r="A100" s="541">
        <v>2010910</v>
      </c>
      <c r="B100" s="404" t="s">
        <v>196</v>
      </c>
      <c r="C100" s="446">
        <v>0</v>
      </c>
      <c r="D100" s="446"/>
      <c r="E100" s="408" t="str">
        <f t="shared" si="10"/>
        <v/>
      </c>
      <c r="F100" s="373" t="str">
        <f t="shared" si="7"/>
        <v>否</v>
      </c>
      <c r="G100" s="248" t="str">
        <f t="shared" si="8"/>
        <v>项</v>
      </c>
    </row>
    <row r="101" ht="36" customHeight="1" spans="1:7">
      <c r="A101" s="541">
        <v>2010911</v>
      </c>
      <c r="B101" s="404" t="s">
        <v>197</v>
      </c>
      <c r="C101" s="446">
        <v>0</v>
      </c>
      <c r="D101" s="446"/>
      <c r="E101" s="408" t="str">
        <f t="shared" si="10"/>
        <v/>
      </c>
      <c r="F101" s="373" t="str">
        <f t="shared" si="7"/>
        <v>否</v>
      </c>
      <c r="G101" s="248" t="str">
        <f t="shared" si="8"/>
        <v>项</v>
      </c>
    </row>
    <row r="102" ht="36" customHeight="1" spans="1:7">
      <c r="A102" s="541">
        <v>2010912</v>
      </c>
      <c r="B102" s="404" t="s">
        <v>198</v>
      </c>
      <c r="C102" s="446">
        <v>0</v>
      </c>
      <c r="D102" s="446"/>
      <c r="E102" s="408" t="str">
        <f t="shared" si="10"/>
        <v/>
      </c>
      <c r="F102" s="373" t="str">
        <f t="shared" si="7"/>
        <v>否</v>
      </c>
      <c r="G102" s="248" t="str">
        <f t="shared" si="8"/>
        <v>项</v>
      </c>
    </row>
    <row r="103" ht="36" customHeight="1" spans="1:7">
      <c r="A103" s="541">
        <v>2010950</v>
      </c>
      <c r="B103" s="404" t="s">
        <v>145</v>
      </c>
      <c r="C103" s="446">
        <v>0</v>
      </c>
      <c r="D103" s="446"/>
      <c r="E103" s="408" t="str">
        <f t="shared" si="10"/>
        <v/>
      </c>
      <c r="F103" s="373" t="str">
        <f t="shared" si="7"/>
        <v>否</v>
      </c>
      <c r="G103" s="248" t="str">
        <f t="shared" si="8"/>
        <v>项</v>
      </c>
    </row>
    <row r="104" ht="36" customHeight="1" spans="1:7">
      <c r="A104" s="541">
        <v>2010999</v>
      </c>
      <c r="B104" s="404" t="s">
        <v>199</v>
      </c>
      <c r="C104" s="446">
        <v>0</v>
      </c>
      <c r="D104" s="446"/>
      <c r="E104" s="408"/>
      <c r="F104" s="373" t="str">
        <f t="shared" si="7"/>
        <v>否</v>
      </c>
      <c r="G104" s="248" t="str">
        <f t="shared" si="8"/>
        <v>项</v>
      </c>
    </row>
    <row r="105" ht="36" customHeight="1" spans="1:7">
      <c r="A105" s="540">
        <v>20110</v>
      </c>
      <c r="B105" s="400" t="s">
        <v>200</v>
      </c>
      <c r="C105" s="446">
        <v>0</v>
      </c>
      <c r="D105" s="446"/>
      <c r="E105" s="413"/>
      <c r="F105" s="373" t="str">
        <f t="shared" si="7"/>
        <v>否</v>
      </c>
      <c r="G105" s="248" t="str">
        <f t="shared" si="8"/>
        <v>款</v>
      </c>
    </row>
    <row r="106" ht="36" customHeight="1" spans="1:7">
      <c r="A106" s="541">
        <v>2011001</v>
      </c>
      <c r="B106" s="404" t="s">
        <v>136</v>
      </c>
      <c r="C106" s="446">
        <v>0</v>
      </c>
      <c r="D106" s="446"/>
      <c r="E106" s="408"/>
      <c r="F106" s="373" t="str">
        <f t="shared" si="7"/>
        <v>否</v>
      </c>
      <c r="G106" s="248" t="str">
        <f t="shared" si="8"/>
        <v>项</v>
      </c>
    </row>
    <row r="107" ht="36" customHeight="1" spans="1:7">
      <c r="A107" s="541">
        <v>2011002</v>
      </c>
      <c r="B107" s="404" t="s">
        <v>137</v>
      </c>
      <c r="C107" s="446">
        <v>0</v>
      </c>
      <c r="D107" s="446"/>
      <c r="E107" s="408" t="str">
        <f>IF(C107&gt;0,D107/C107-1,IF(C107&lt;0,-(D107/C107-1),""))</f>
        <v/>
      </c>
      <c r="F107" s="373" t="str">
        <f t="shared" si="7"/>
        <v>否</v>
      </c>
      <c r="G107" s="248" t="str">
        <f t="shared" si="8"/>
        <v>项</v>
      </c>
    </row>
    <row r="108" ht="36" customHeight="1" spans="1:7">
      <c r="A108" s="541">
        <v>2011003</v>
      </c>
      <c r="B108" s="404" t="s">
        <v>138</v>
      </c>
      <c r="C108" s="446">
        <v>0</v>
      </c>
      <c r="D108" s="446"/>
      <c r="E108" s="408" t="str">
        <f>IF(C108&gt;0,D108/C108-1,IF(C108&lt;0,-(D108/C108-1),""))</f>
        <v/>
      </c>
      <c r="F108" s="373" t="str">
        <f t="shared" si="7"/>
        <v>否</v>
      </c>
      <c r="G108" s="248" t="str">
        <f t="shared" si="8"/>
        <v>项</v>
      </c>
    </row>
    <row r="109" ht="36" customHeight="1" spans="1:7">
      <c r="A109" s="541">
        <v>2011004</v>
      </c>
      <c r="B109" s="404" t="s">
        <v>201</v>
      </c>
      <c r="C109" s="446">
        <v>0</v>
      </c>
      <c r="D109" s="446"/>
      <c r="E109" s="408" t="str">
        <f>IF(C109&gt;0,D109/C109-1,IF(C109&lt;0,-(D109/C109-1),""))</f>
        <v/>
      </c>
      <c r="F109" s="373" t="str">
        <f t="shared" si="7"/>
        <v>否</v>
      </c>
      <c r="G109" s="248" t="str">
        <f t="shared" si="8"/>
        <v>项</v>
      </c>
    </row>
    <row r="110" ht="36" customHeight="1" spans="1:7">
      <c r="A110" s="541">
        <v>2011005</v>
      </c>
      <c r="B110" s="404" t="s">
        <v>202</v>
      </c>
      <c r="C110" s="446">
        <v>0</v>
      </c>
      <c r="D110" s="446"/>
      <c r="E110" s="408" t="str">
        <f t="shared" ref="E110:E115" si="11">IF(C110&gt;0,D110/C110-1,IF(C110&lt;0,-(D110/C110-1),""))</f>
        <v/>
      </c>
      <c r="F110" s="373" t="str">
        <f t="shared" si="7"/>
        <v>否</v>
      </c>
      <c r="G110" s="248" t="str">
        <f t="shared" si="8"/>
        <v>项</v>
      </c>
    </row>
    <row r="111" ht="36" customHeight="1" spans="1:7">
      <c r="A111" s="541">
        <v>2011007</v>
      </c>
      <c r="B111" s="404" t="s">
        <v>203</v>
      </c>
      <c r="C111" s="446">
        <v>0</v>
      </c>
      <c r="D111" s="446"/>
      <c r="E111" s="408" t="str">
        <f t="shared" si="11"/>
        <v/>
      </c>
      <c r="F111" s="373" t="str">
        <f t="shared" si="7"/>
        <v>否</v>
      </c>
      <c r="G111" s="248" t="str">
        <f t="shared" si="8"/>
        <v>项</v>
      </c>
    </row>
    <row r="112" ht="36" customHeight="1" spans="1:7">
      <c r="A112" s="541">
        <v>2011008</v>
      </c>
      <c r="B112" s="404" t="s">
        <v>204</v>
      </c>
      <c r="C112" s="446">
        <v>0</v>
      </c>
      <c r="D112" s="446"/>
      <c r="E112" s="408"/>
      <c r="F112" s="373" t="str">
        <f t="shared" si="7"/>
        <v>否</v>
      </c>
      <c r="G112" s="248" t="str">
        <f t="shared" si="8"/>
        <v>项</v>
      </c>
    </row>
    <row r="113" ht="36" customHeight="1" spans="1:7">
      <c r="A113" s="541">
        <v>2011050</v>
      </c>
      <c r="B113" s="404" t="s">
        <v>145</v>
      </c>
      <c r="C113" s="446">
        <v>0</v>
      </c>
      <c r="D113" s="446"/>
      <c r="E113" s="408"/>
      <c r="F113" s="373" t="str">
        <f t="shared" si="7"/>
        <v>否</v>
      </c>
      <c r="G113" s="248" t="str">
        <f t="shared" si="8"/>
        <v>项</v>
      </c>
    </row>
    <row r="114" ht="36" customHeight="1" spans="1:7">
      <c r="A114" s="541">
        <v>2011099</v>
      </c>
      <c r="B114" s="404" t="s">
        <v>205</v>
      </c>
      <c r="C114" s="446">
        <v>0</v>
      </c>
      <c r="D114" s="446"/>
      <c r="E114" s="408"/>
      <c r="F114" s="373" t="str">
        <f t="shared" si="7"/>
        <v>否</v>
      </c>
      <c r="G114" s="248" t="str">
        <f t="shared" si="8"/>
        <v>项</v>
      </c>
    </row>
    <row r="115" ht="36" customHeight="1" spans="1:7">
      <c r="A115" s="540">
        <v>20111</v>
      </c>
      <c r="B115" s="400" t="s">
        <v>206</v>
      </c>
      <c r="C115" s="446">
        <v>142</v>
      </c>
      <c r="D115" s="446">
        <v>47</v>
      </c>
      <c r="E115" s="408">
        <f t="shared" si="11"/>
        <v>-0.669</v>
      </c>
      <c r="F115" s="373" t="str">
        <f t="shared" si="7"/>
        <v>是</v>
      </c>
      <c r="G115" s="248" t="str">
        <f t="shared" si="8"/>
        <v>款</v>
      </c>
    </row>
    <row r="116" ht="36" customHeight="1" spans="1:7">
      <c r="A116" s="541">
        <v>2011101</v>
      </c>
      <c r="B116" s="404" t="s">
        <v>136</v>
      </c>
      <c r="C116" s="446">
        <v>0</v>
      </c>
      <c r="E116" s="408"/>
      <c r="F116" s="373" t="str">
        <f t="shared" si="7"/>
        <v>否</v>
      </c>
      <c r="G116" s="248" t="str">
        <f t="shared" si="8"/>
        <v>项</v>
      </c>
    </row>
    <row r="117" ht="36" customHeight="1" spans="1:7">
      <c r="A117" s="541">
        <v>2011102</v>
      </c>
      <c r="B117" s="404" t="s">
        <v>137</v>
      </c>
      <c r="C117" s="446">
        <v>139</v>
      </c>
      <c r="D117" s="446">
        <v>44</v>
      </c>
      <c r="E117" s="408">
        <f>IF(C117&gt;0,D117/C117-1,IF(C117&lt;0,-(D117/C117-1),""))</f>
        <v>-0.683</v>
      </c>
      <c r="F117" s="373" t="str">
        <f t="shared" si="7"/>
        <v>是</v>
      </c>
      <c r="G117" s="248" t="str">
        <f t="shared" si="8"/>
        <v>项</v>
      </c>
    </row>
    <row r="118" ht="36" customHeight="1" spans="1:7">
      <c r="A118" s="541">
        <v>2011103</v>
      </c>
      <c r="B118" s="404" t="s">
        <v>138</v>
      </c>
      <c r="C118" s="446">
        <v>0</v>
      </c>
      <c r="D118" s="446"/>
      <c r="E118" s="408"/>
      <c r="F118" s="373" t="str">
        <f t="shared" si="7"/>
        <v>否</v>
      </c>
      <c r="G118" s="248" t="str">
        <f t="shared" si="8"/>
        <v>项</v>
      </c>
    </row>
    <row r="119" ht="36" customHeight="1" spans="1:7">
      <c r="A119" s="541">
        <v>2011104</v>
      </c>
      <c r="B119" s="404" t="s">
        <v>207</v>
      </c>
      <c r="C119" s="446">
        <v>0</v>
      </c>
      <c r="D119" s="446"/>
      <c r="E119" s="408"/>
      <c r="F119" s="373" t="str">
        <f t="shared" si="7"/>
        <v>否</v>
      </c>
      <c r="G119" s="248" t="str">
        <f t="shared" si="8"/>
        <v>项</v>
      </c>
    </row>
    <row r="120" ht="36" customHeight="1" spans="1:7">
      <c r="A120" s="541">
        <v>2011105</v>
      </c>
      <c r="B120" s="404" t="s">
        <v>208</v>
      </c>
      <c r="C120" s="446">
        <v>0</v>
      </c>
      <c r="D120" s="446"/>
      <c r="E120" s="408" t="str">
        <f t="shared" ref="E120:E125" si="12">IF(C120&gt;0,D120/C120-1,IF(C120&lt;0,-(D120/C120-1),""))</f>
        <v/>
      </c>
      <c r="F120" s="373" t="str">
        <f t="shared" si="7"/>
        <v>否</v>
      </c>
      <c r="G120" s="248" t="str">
        <f t="shared" si="8"/>
        <v>项</v>
      </c>
    </row>
    <row r="121" ht="36" customHeight="1" spans="1:7">
      <c r="A121" s="541">
        <v>2011106</v>
      </c>
      <c r="B121" s="404" t="s">
        <v>209</v>
      </c>
      <c r="C121" s="446">
        <v>0</v>
      </c>
      <c r="D121" s="446"/>
      <c r="E121" s="408" t="str">
        <f t="shared" si="12"/>
        <v/>
      </c>
      <c r="F121" s="373" t="str">
        <f t="shared" si="7"/>
        <v>否</v>
      </c>
      <c r="G121" s="248" t="str">
        <f t="shared" si="8"/>
        <v>项</v>
      </c>
    </row>
    <row r="122" ht="36" customHeight="1" spans="1:7">
      <c r="A122" s="541">
        <v>2011150</v>
      </c>
      <c r="B122" s="404" t="s">
        <v>145</v>
      </c>
      <c r="C122" s="446">
        <v>0</v>
      </c>
      <c r="D122" s="446"/>
      <c r="E122" s="408"/>
      <c r="F122" s="373" t="str">
        <f t="shared" si="7"/>
        <v>否</v>
      </c>
      <c r="G122" s="248" t="str">
        <f t="shared" si="8"/>
        <v>项</v>
      </c>
    </row>
    <row r="123" ht="36" customHeight="1" spans="1:7">
      <c r="A123" s="541">
        <v>2011199</v>
      </c>
      <c r="B123" s="404" t="s">
        <v>210</v>
      </c>
      <c r="C123" s="446">
        <v>3</v>
      </c>
      <c r="D123" s="446">
        <v>3</v>
      </c>
      <c r="E123" s="408">
        <f t="shared" si="12"/>
        <v>0</v>
      </c>
      <c r="F123" s="373" t="str">
        <f t="shared" si="7"/>
        <v>是</v>
      </c>
      <c r="G123" s="248" t="str">
        <f t="shared" si="8"/>
        <v>项</v>
      </c>
    </row>
    <row r="124" ht="36" customHeight="1" spans="1:7">
      <c r="A124" s="540">
        <v>20113</v>
      </c>
      <c r="B124" s="400" t="s">
        <v>211</v>
      </c>
      <c r="C124" s="446">
        <v>2013</v>
      </c>
      <c r="D124" s="446">
        <v>3597</v>
      </c>
      <c r="E124" s="408">
        <f t="shared" si="12"/>
        <v>0.787</v>
      </c>
      <c r="F124" s="373" t="str">
        <f t="shared" si="7"/>
        <v>是</v>
      </c>
      <c r="G124" s="248" t="str">
        <f t="shared" si="8"/>
        <v>款</v>
      </c>
    </row>
    <row r="125" ht="36" customHeight="1" spans="1:7">
      <c r="A125" s="541">
        <v>2011301</v>
      </c>
      <c r="B125" s="404" t="s">
        <v>136</v>
      </c>
      <c r="C125" s="446">
        <v>1</v>
      </c>
      <c r="D125" s="446"/>
      <c r="E125" s="408">
        <f t="shared" si="12"/>
        <v>-1</v>
      </c>
      <c r="F125" s="373" t="str">
        <f t="shared" si="7"/>
        <v>是</v>
      </c>
      <c r="G125" s="248" t="str">
        <f t="shared" si="8"/>
        <v>项</v>
      </c>
    </row>
    <row r="126" ht="36" customHeight="1" spans="1:7">
      <c r="A126" s="541">
        <v>2011302</v>
      </c>
      <c r="B126" s="404" t="s">
        <v>137</v>
      </c>
      <c r="C126" s="446">
        <v>740</v>
      </c>
      <c r="D126" s="446">
        <v>1001</v>
      </c>
      <c r="E126" s="408">
        <f t="shared" ref="E126:E132" si="13">IF(C126&gt;0,D126/C126-1,IF(C126&lt;0,-(D126/C126-1),""))</f>
        <v>0.353</v>
      </c>
      <c r="F126" s="373" t="str">
        <f t="shared" si="7"/>
        <v>是</v>
      </c>
      <c r="G126" s="248" t="str">
        <f t="shared" si="8"/>
        <v>项</v>
      </c>
    </row>
    <row r="127" ht="36" customHeight="1" spans="1:7">
      <c r="A127" s="541">
        <v>2011303</v>
      </c>
      <c r="B127" s="404" t="s">
        <v>138</v>
      </c>
      <c r="C127" s="446">
        <v>0</v>
      </c>
      <c r="D127" s="446"/>
      <c r="E127" s="408"/>
      <c r="F127" s="373" t="str">
        <f t="shared" si="7"/>
        <v>否</v>
      </c>
      <c r="G127" s="248" t="str">
        <f t="shared" si="8"/>
        <v>项</v>
      </c>
    </row>
    <row r="128" ht="36" customHeight="1" spans="1:7">
      <c r="A128" s="541">
        <v>2011304</v>
      </c>
      <c r="B128" s="404" t="s">
        <v>212</v>
      </c>
      <c r="C128" s="446">
        <v>0</v>
      </c>
      <c r="D128" s="446"/>
      <c r="E128" s="408" t="str">
        <f t="shared" si="13"/>
        <v/>
      </c>
      <c r="F128" s="373" t="str">
        <f t="shared" si="7"/>
        <v>否</v>
      </c>
      <c r="G128" s="248" t="str">
        <f t="shared" si="8"/>
        <v>项</v>
      </c>
    </row>
    <row r="129" ht="36" customHeight="1" spans="1:7">
      <c r="A129" s="541">
        <v>2011305</v>
      </c>
      <c r="B129" s="404" t="s">
        <v>213</v>
      </c>
      <c r="C129" s="446">
        <v>0</v>
      </c>
      <c r="D129" s="446"/>
      <c r="E129" s="408" t="str">
        <f t="shared" si="13"/>
        <v/>
      </c>
      <c r="F129" s="373" t="str">
        <f t="shared" si="7"/>
        <v>否</v>
      </c>
      <c r="G129" s="248" t="str">
        <f t="shared" si="8"/>
        <v>项</v>
      </c>
    </row>
    <row r="130" ht="36" customHeight="1" spans="1:7">
      <c r="A130" s="541">
        <v>2011306</v>
      </c>
      <c r="B130" s="404" t="s">
        <v>214</v>
      </c>
      <c r="C130" s="446">
        <v>0</v>
      </c>
      <c r="D130" s="446"/>
      <c r="E130" s="408" t="str">
        <f t="shared" si="13"/>
        <v/>
      </c>
      <c r="F130" s="373" t="str">
        <f t="shared" si="7"/>
        <v>否</v>
      </c>
      <c r="G130" s="248" t="str">
        <f t="shared" si="8"/>
        <v>项</v>
      </c>
    </row>
    <row r="131" ht="36" customHeight="1" spans="1:7">
      <c r="A131" s="541">
        <v>2011307</v>
      </c>
      <c r="B131" s="404" t="s">
        <v>215</v>
      </c>
      <c r="C131" s="446">
        <v>210</v>
      </c>
      <c r="D131" s="446">
        <v>46</v>
      </c>
      <c r="E131" s="408">
        <f t="shared" si="13"/>
        <v>-0.781</v>
      </c>
      <c r="F131" s="373" t="str">
        <f t="shared" si="7"/>
        <v>是</v>
      </c>
      <c r="G131" s="248" t="str">
        <f t="shared" si="8"/>
        <v>项</v>
      </c>
    </row>
    <row r="132" ht="36" customHeight="1" spans="1:7">
      <c r="A132" s="541">
        <v>2011308</v>
      </c>
      <c r="B132" s="404" t="s">
        <v>216</v>
      </c>
      <c r="C132" s="446">
        <v>248</v>
      </c>
      <c r="D132" s="446">
        <v>1843</v>
      </c>
      <c r="E132" s="408">
        <f t="shared" si="13"/>
        <v>6.431</v>
      </c>
      <c r="F132" s="373" t="str">
        <f t="shared" ref="F132:F195" si="14">IF(LEN(A132)=3,"是",IF(B132&lt;&gt;"",IF(SUM(C132:D132)&lt;&gt;0,"是","否"),"是"))</f>
        <v>是</v>
      </c>
      <c r="G132" s="248" t="str">
        <f t="shared" ref="G132:G195" si="15">IF(LEN(A132)=3,"类",IF(LEN(A132)=5,"款","项"))</f>
        <v>项</v>
      </c>
    </row>
    <row r="133" ht="36" customHeight="1" spans="1:7">
      <c r="A133" s="541">
        <v>2011350</v>
      </c>
      <c r="B133" s="404" t="s">
        <v>145</v>
      </c>
      <c r="C133" s="446">
        <v>0</v>
      </c>
      <c r="D133" s="446"/>
      <c r="E133" s="408"/>
      <c r="F133" s="373" t="str">
        <f t="shared" si="14"/>
        <v>否</v>
      </c>
      <c r="G133" s="248" t="str">
        <f t="shared" si="15"/>
        <v>项</v>
      </c>
    </row>
    <row r="134" ht="36" customHeight="1" spans="1:7">
      <c r="A134" s="541">
        <v>2011399</v>
      </c>
      <c r="B134" s="404" t="s">
        <v>217</v>
      </c>
      <c r="C134" s="446">
        <v>814</v>
      </c>
      <c r="D134" s="446">
        <v>707</v>
      </c>
      <c r="E134" s="408">
        <f>IF(C134&gt;0,D134/C134-1,IF(C134&lt;0,-(D134/C134-1),""))</f>
        <v>-0.131</v>
      </c>
      <c r="F134" s="373" t="str">
        <f t="shared" si="14"/>
        <v>是</v>
      </c>
      <c r="G134" s="248" t="str">
        <f t="shared" si="15"/>
        <v>项</v>
      </c>
    </row>
    <row r="135" ht="36" customHeight="1" spans="1:7">
      <c r="A135" s="540">
        <v>20114</v>
      </c>
      <c r="B135" s="400" t="s">
        <v>218</v>
      </c>
      <c r="C135" s="446">
        <v>0</v>
      </c>
      <c r="D135" s="446"/>
      <c r="E135" s="413"/>
      <c r="F135" s="373" t="str">
        <f t="shared" si="14"/>
        <v>否</v>
      </c>
      <c r="G135" s="248" t="str">
        <f t="shared" si="15"/>
        <v>款</v>
      </c>
    </row>
    <row r="136" ht="36" customHeight="1" spans="1:7">
      <c r="A136" s="541">
        <v>2011401</v>
      </c>
      <c r="B136" s="404" t="s">
        <v>136</v>
      </c>
      <c r="C136" s="446">
        <v>0</v>
      </c>
      <c r="D136" s="446"/>
      <c r="E136" s="408" t="str">
        <f>IF(C136&gt;0,D136/C136-1,IF(C136&lt;0,-(D136/C136-1),""))</f>
        <v/>
      </c>
      <c r="F136" s="373" t="str">
        <f t="shared" si="14"/>
        <v>否</v>
      </c>
      <c r="G136" s="248" t="str">
        <f t="shared" si="15"/>
        <v>项</v>
      </c>
    </row>
    <row r="137" ht="36" customHeight="1" spans="1:7">
      <c r="A137" s="541">
        <v>2011402</v>
      </c>
      <c r="B137" s="404" t="s">
        <v>137</v>
      </c>
      <c r="C137" s="446">
        <v>0</v>
      </c>
      <c r="D137" s="446"/>
      <c r="E137" s="408"/>
      <c r="F137" s="373" t="str">
        <f t="shared" si="14"/>
        <v>否</v>
      </c>
      <c r="G137" s="248" t="str">
        <f t="shared" si="15"/>
        <v>项</v>
      </c>
    </row>
    <row r="138" ht="36" customHeight="1" spans="1:7">
      <c r="A138" s="541">
        <v>2011403</v>
      </c>
      <c r="B138" s="404" t="s">
        <v>138</v>
      </c>
      <c r="C138" s="446">
        <v>0</v>
      </c>
      <c r="D138" s="446"/>
      <c r="E138" s="408" t="str">
        <f>IF(C138&gt;0,D138/C138-1,IF(C138&lt;0,-(D138/C138-1),""))</f>
        <v/>
      </c>
      <c r="F138" s="373" t="str">
        <f t="shared" si="14"/>
        <v>否</v>
      </c>
      <c r="G138" s="248" t="str">
        <f t="shared" si="15"/>
        <v>项</v>
      </c>
    </row>
    <row r="139" ht="36" customHeight="1" spans="1:7">
      <c r="A139" s="541">
        <v>2011404</v>
      </c>
      <c r="B139" s="404" t="s">
        <v>219</v>
      </c>
      <c r="C139" s="446">
        <v>0</v>
      </c>
      <c r="D139" s="446"/>
      <c r="E139" s="408" t="str">
        <f>IF(C139&gt;0,D139/C139-1,IF(C139&lt;0,-(D139/C139-1),""))</f>
        <v/>
      </c>
      <c r="F139" s="373" t="str">
        <f t="shared" si="14"/>
        <v>否</v>
      </c>
      <c r="G139" s="248" t="str">
        <f t="shared" si="15"/>
        <v>项</v>
      </c>
    </row>
    <row r="140" ht="36" customHeight="1" spans="1:7">
      <c r="A140" s="541">
        <v>2011405</v>
      </c>
      <c r="B140" s="404" t="s">
        <v>220</v>
      </c>
      <c r="C140" s="446">
        <v>0</v>
      </c>
      <c r="D140" s="446"/>
      <c r="E140" s="408"/>
      <c r="F140" s="373" t="str">
        <f t="shared" si="14"/>
        <v>否</v>
      </c>
      <c r="G140" s="248" t="str">
        <f t="shared" si="15"/>
        <v>项</v>
      </c>
    </row>
    <row r="141" ht="36" customHeight="1" spans="1:7">
      <c r="A141" s="541">
        <v>2011406</v>
      </c>
      <c r="B141" s="404" t="s">
        <v>221</v>
      </c>
      <c r="C141" s="446">
        <v>0</v>
      </c>
      <c r="D141" s="446"/>
      <c r="E141" s="408"/>
      <c r="F141" s="373" t="str">
        <f t="shared" si="14"/>
        <v>否</v>
      </c>
      <c r="G141" s="248" t="str">
        <f t="shared" si="15"/>
        <v>项</v>
      </c>
    </row>
    <row r="142" ht="36" customHeight="1" spans="1:7">
      <c r="A142" s="541">
        <v>2011408</v>
      </c>
      <c r="B142" s="404" t="s">
        <v>222</v>
      </c>
      <c r="C142" s="446">
        <v>0</v>
      </c>
      <c r="D142" s="446"/>
      <c r="E142" s="408" t="str">
        <f>IF(C142&gt;0,D142/C142-1,IF(C142&lt;0,-(D142/C142-1),""))</f>
        <v/>
      </c>
      <c r="F142" s="373" t="str">
        <f t="shared" si="14"/>
        <v>否</v>
      </c>
      <c r="G142" s="248" t="str">
        <f t="shared" si="15"/>
        <v>项</v>
      </c>
    </row>
    <row r="143" ht="36" customHeight="1" spans="1:7">
      <c r="A143" s="541">
        <v>2011409</v>
      </c>
      <c r="B143" s="404" t="s">
        <v>223</v>
      </c>
      <c r="C143" s="446">
        <v>0</v>
      </c>
      <c r="D143" s="446"/>
      <c r="E143" s="408" t="str">
        <f t="shared" ref="E143:E148" si="16">IF(C143&gt;0,D143/C143-1,IF(C143&lt;0,-(D143/C143-1),""))</f>
        <v/>
      </c>
      <c r="F143" s="373" t="str">
        <f t="shared" si="14"/>
        <v>否</v>
      </c>
      <c r="G143" s="248" t="str">
        <f t="shared" si="15"/>
        <v>项</v>
      </c>
    </row>
    <row r="144" ht="36" customHeight="1" spans="1:7">
      <c r="A144" s="541">
        <v>2011410</v>
      </c>
      <c r="B144" s="404" t="s">
        <v>224</v>
      </c>
      <c r="C144" s="446">
        <v>0</v>
      </c>
      <c r="D144" s="446"/>
      <c r="E144" s="408" t="str">
        <f t="shared" si="16"/>
        <v/>
      </c>
      <c r="F144" s="373" t="str">
        <f t="shared" si="14"/>
        <v>否</v>
      </c>
      <c r="G144" s="248" t="str">
        <f t="shared" si="15"/>
        <v>项</v>
      </c>
    </row>
    <row r="145" ht="36" customHeight="1" spans="1:7">
      <c r="A145" s="541">
        <v>2011411</v>
      </c>
      <c r="B145" s="404" t="s">
        <v>225</v>
      </c>
      <c r="C145" s="446">
        <v>0</v>
      </c>
      <c r="D145" s="446"/>
      <c r="E145" s="408" t="str">
        <f t="shared" si="16"/>
        <v/>
      </c>
      <c r="F145" s="373" t="str">
        <f t="shared" si="14"/>
        <v>否</v>
      </c>
      <c r="G145" s="248" t="str">
        <f t="shared" si="15"/>
        <v>项</v>
      </c>
    </row>
    <row r="146" ht="36" customHeight="1" spans="1:7">
      <c r="A146" s="541">
        <v>2011450</v>
      </c>
      <c r="B146" s="404" t="s">
        <v>145</v>
      </c>
      <c r="C146" s="446">
        <v>0</v>
      </c>
      <c r="D146" s="446"/>
      <c r="E146" s="408" t="str">
        <f t="shared" si="16"/>
        <v/>
      </c>
      <c r="F146" s="373" t="str">
        <f t="shared" si="14"/>
        <v>否</v>
      </c>
      <c r="G146" s="248" t="str">
        <f t="shared" si="15"/>
        <v>项</v>
      </c>
    </row>
    <row r="147" ht="36" customHeight="1" spans="1:7">
      <c r="A147" s="541">
        <v>2011499</v>
      </c>
      <c r="B147" s="404" t="s">
        <v>226</v>
      </c>
      <c r="C147" s="446">
        <v>0</v>
      </c>
      <c r="D147" s="446"/>
      <c r="E147" s="408"/>
      <c r="F147" s="373" t="str">
        <f t="shared" si="14"/>
        <v>否</v>
      </c>
      <c r="G147" s="248" t="str">
        <f t="shared" si="15"/>
        <v>项</v>
      </c>
    </row>
    <row r="148" ht="36" customHeight="1" spans="1:7">
      <c r="A148" s="540">
        <v>20123</v>
      </c>
      <c r="B148" s="400" t="s">
        <v>227</v>
      </c>
      <c r="C148" s="446">
        <v>37</v>
      </c>
      <c r="D148" s="446">
        <v>10</v>
      </c>
      <c r="E148" s="408">
        <f t="shared" si="16"/>
        <v>-0.73</v>
      </c>
      <c r="F148" s="373" t="str">
        <f t="shared" si="14"/>
        <v>是</v>
      </c>
      <c r="G148" s="248" t="str">
        <f t="shared" si="15"/>
        <v>款</v>
      </c>
    </row>
    <row r="149" ht="36" customHeight="1" spans="1:7">
      <c r="A149" s="541">
        <v>2012301</v>
      </c>
      <c r="B149" s="404" t="s">
        <v>136</v>
      </c>
      <c r="C149" s="446">
        <v>0</v>
      </c>
      <c r="D149" s="446"/>
      <c r="E149" s="408"/>
      <c r="F149" s="373" t="str">
        <f t="shared" si="14"/>
        <v>否</v>
      </c>
      <c r="G149" s="248" t="str">
        <f t="shared" si="15"/>
        <v>项</v>
      </c>
    </row>
    <row r="150" ht="36" customHeight="1" spans="1:7">
      <c r="A150" s="541">
        <v>2012302</v>
      </c>
      <c r="B150" s="404" t="s">
        <v>137</v>
      </c>
      <c r="C150" s="446">
        <v>0</v>
      </c>
      <c r="D150" s="446"/>
      <c r="E150" s="408" t="str">
        <f t="shared" ref="E150:E154" si="17">IF(C150&gt;0,D150/C150-1,IF(C150&lt;0,-(D150/C150-1),""))</f>
        <v/>
      </c>
      <c r="F150" s="373" t="str">
        <f t="shared" si="14"/>
        <v>否</v>
      </c>
      <c r="G150" s="248" t="str">
        <f t="shared" si="15"/>
        <v>项</v>
      </c>
    </row>
    <row r="151" ht="36" customHeight="1" spans="1:7">
      <c r="A151" s="541">
        <v>2012303</v>
      </c>
      <c r="B151" s="404" t="s">
        <v>138</v>
      </c>
      <c r="C151" s="446">
        <v>0</v>
      </c>
      <c r="D151" s="446"/>
      <c r="E151" s="408"/>
      <c r="F151" s="373" t="str">
        <f t="shared" si="14"/>
        <v>否</v>
      </c>
      <c r="G151" s="248" t="str">
        <f t="shared" si="15"/>
        <v>项</v>
      </c>
    </row>
    <row r="152" ht="36" customHeight="1" spans="1:7">
      <c r="A152" s="541">
        <v>2012304</v>
      </c>
      <c r="B152" s="404" t="s">
        <v>228</v>
      </c>
      <c r="C152" s="446">
        <v>5</v>
      </c>
      <c r="D152" s="446">
        <v>2</v>
      </c>
      <c r="E152" s="408">
        <f t="shared" si="17"/>
        <v>-0.6</v>
      </c>
      <c r="F152" s="373" t="str">
        <f t="shared" si="14"/>
        <v>是</v>
      </c>
      <c r="G152" s="248" t="str">
        <f t="shared" si="15"/>
        <v>项</v>
      </c>
    </row>
    <row r="153" ht="36" customHeight="1" spans="1:7">
      <c r="A153" s="541">
        <v>2012350</v>
      </c>
      <c r="B153" s="404" t="s">
        <v>145</v>
      </c>
      <c r="C153" s="446">
        <v>0</v>
      </c>
      <c r="D153" s="446"/>
      <c r="E153" s="408"/>
      <c r="F153" s="373" t="str">
        <f t="shared" si="14"/>
        <v>否</v>
      </c>
      <c r="G153" s="248" t="str">
        <f t="shared" si="15"/>
        <v>项</v>
      </c>
    </row>
    <row r="154" ht="36" customHeight="1" spans="1:7">
      <c r="A154" s="541">
        <v>2012399</v>
      </c>
      <c r="B154" s="404" t="s">
        <v>229</v>
      </c>
      <c r="C154" s="446">
        <v>32</v>
      </c>
      <c r="D154" s="446">
        <v>8</v>
      </c>
      <c r="E154" s="408">
        <f t="shared" si="17"/>
        <v>-0.75</v>
      </c>
      <c r="F154" s="373" t="str">
        <f t="shared" si="14"/>
        <v>是</v>
      </c>
      <c r="G154" s="248" t="str">
        <f t="shared" si="15"/>
        <v>项</v>
      </c>
    </row>
    <row r="155" ht="36" customHeight="1" spans="1:7">
      <c r="A155" s="540">
        <v>20125</v>
      </c>
      <c r="B155" s="400" t="s">
        <v>230</v>
      </c>
      <c r="C155" s="446">
        <v>0</v>
      </c>
      <c r="D155" s="446"/>
      <c r="E155" s="413"/>
      <c r="F155" s="373" t="str">
        <f t="shared" si="14"/>
        <v>否</v>
      </c>
      <c r="G155" s="248" t="str">
        <f t="shared" si="15"/>
        <v>款</v>
      </c>
    </row>
    <row r="156" ht="36" customHeight="1" spans="1:7">
      <c r="A156" s="541">
        <v>2012501</v>
      </c>
      <c r="B156" s="404" t="s">
        <v>136</v>
      </c>
      <c r="C156" s="446">
        <v>0</v>
      </c>
      <c r="D156" s="446"/>
      <c r="E156" s="408"/>
      <c r="F156" s="373" t="str">
        <f t="shared" si="14"/>
        <v>否</v>
      </c>
      <c r="G156" s="248" t="str">
        <f t="shared" si="15"/>
        <v>项</v>
      </c>
    </row>
    <row r="157" ht="36" customHeight="1" spans="1:7">
      <c r="A157" s="541">
        <v>2012502</v>
      </c>
      <c r="B157" s="404" t="s">
        <v>137</v>
      </c>
      <c r="C157" s="446">
        <v>0</v>
      </c>
      <c r="D157" s="446"/>
      <c r="E157" s="408" t="str">
        <f>IF(C157&gt;0,D157/C157-1,IF(C157&lt;0,-(D157/C157-1),""))</f>
        <v/>
      </c>
      <c r="F157" s="373" t="str">
        <f t="shared" si="14"/>
        <v>否</v>
      </c>
      <c r="G157" s="248" t="str">
        <f t="shared" si="15"/>
        <v>项</v>
      </c>
    </row>
    <row r="158" ht="36" customHeight="1" spans="1:7">
      <c r="A158" s="541">
        <v>2012503</v>
      </c>
      <c r="B158" s="404" t="s">
        <v>138</v>
      </c>
      <c r="C158" s="446">
        <v>0</v>
      </c>
      <c r="D158" s="446"/>
      <c r="E158" s="408"/>
      <c r="F158" s="373" t="str">
        <f t="shared" si="14"/>
        <v>否</v>
      </c>
      <c r="G158" s="248" t="str">
        <f t="shared" si="15"/>
        <v>项</v>
      </c>
    </row>
    <row r="159" ht="36" customHeight="1" spans="1:7">
      <c r="A159" s="541">
        <v>2012504</v>
      </c>
      <c r="B159" s="404" t="s">
        <v>231</v>
      </c>
      <c r="C159" s="446">
        <v>0</v>
      </c>
      <c r="D159" s="446"/>
      <c r="E159" s="408" t="str">
        <f t="shared" ref="E159:E163" si="18">IF(C159&gt;0,D159/C159-1,IF(C159&lt;0,-(D159/C159-1),""))</f>
        <v/>
      </c>
      <c r="F159" s="373" t="str">
        <f t="shared" si="14"/>
        <v>否</v>
      </c>
      <c r="G159" s="248" t="str">
        <f t="shared" si="15"/>
        <v>项</v>
      </c>
    </row>
    <row r="160" ht="36" customHeight="1" spans="1:7">
      <c r="A160" s="541">
        <v>2012505</v>
      </c>
      <c r="B160" s="404" t="s">
        <v>232</v>
      </c>
      <c r="C160" s="446">
        <v>0</v>
      </c>
      <c r="D160" s="446"/>
      <c r="E160" s="408"/>
      <c r="F160" s="373" t="str">
        <f t="shared" si="14"/>
        <v>否</v>
      </c>
      <c r="G160" s="248" t="str">
        <f t="shared" si="15"/>
        <v>项</v>
      </c>
    </row>
    <row r="161" ht="36" customHeight="1" spans="1:7">
      <c r="A161" s="541">
        <v>2012550</v>
      </c>
      <c r="B161" s="404" t="s">
        <v>145</v>
      </c>
      <c r="C161" s="446">
        <v>0</v>
      </c>
      <c r="D161" s="446"/>
      <c r="E161" s="408"/>
      <c r="F161" s="373" t="str">
        <f t="shared" si="14"/>
        <v>否</v>
      </c>
      <c r="G161" s="248" t="str">
        <f t="shared" si="15"/>
        <v>项</v>
      </c>
    </row>
    <row r="162" ht="36" customHeight="1" spans="1:7">
      <c r="A162" s="541">
        <v>2012599</v>
      </c>
      <c r="B162" s="404" t="s">
        <v>233</v>
      </c>
      <c r="C162" s="446">
        <v>0</v>
      </c>
      <c r="D162" s="446"/>
      <c r="E162" s="408" t="str">
        <f t="shared" si="18"/>
        <v/>
      </c>
      <c r="F162" s="373" t="str">
        <f t="shared" si="14"/>
        <v>否</v>
      </c>
      <c r="G162" s="248" t="str">
        <f t="shared" si="15"/>
        <v>项</v>
      </c>
    </row>
    <row r="163" ht="36" customHeight="1" spans="1:7">
      <c r="A163" s="540">
        <v>20126</v>
      </c>
      <c r="B163" s="400" t="s">
        <v>234</v>
      </c>
      <c r="C163" s="446">
        <v>97</v>
      </c>
      <c r="D163" s="446">
        <v>180</v>
      </c>
      <c r="E163" s="408">
        <f t="shared" si="18"/>
        <v>0.856</v>
      </c>
      <c r="F163" s="373" t="str">
        <f t="shared" si="14"/>
        <v>是</v>
      </c>
      <c r="G163" s="248" t="str">
        <f t="shared" si="15"/>
        <v>款</v>
      </c>
    </row>
    <row r="164" ht="36" customHeight="1" spans="1:7">
      <c r="A164" s="541">
        <v>2012601</v>
      </c>
      <c r="B164" s="404" t="s">
        <v>136</v>
      </c>
      <c r="C164" s="446">
        <v>0</v>
      </c>
      <c r="D164" s="446"/>
      <c r="E164" s="408"/>
      <c r="F164" s="373" t="str">
        <f t="shared" si="14"/>
        <v>否</v>
      </c>
      <c r="G164" s="248" t="str">
        <f t="shared" si="15"/>
        <v>项</v>
      </c>
    </row>
    <row r="165" ht="36" customHeight="1" spans="1:7">
      <c r="A165" s="541">
        <v>2012602</v>
      </c>
      <c r="B165" s="404" t="s">
        <v>137</v>
      </c>
      <c r="C165" s="446">
        <v>5</v>
      </c>
      <c r="D165" s="446">
        <v>5</v>
      </c>
      <c r="E165" s="408">
        <f t="shared" ref="E165:E168" si="19">IF(C165&gt;0,D165/C165-1,IF(C165&lt;0,-(D165/C165-1),""))</f>
        <v>0</v>
      </c>
      <c r="F165" s="373" t="str">
        <f t="shared" si="14"/>
        <v>是</v>
      </c>
      <c r="G165" s="248" t="str">
        <f t="shared" si="15"/>
        <v>项</v>
      </c>
    </row>
    <row r="166" ht="36" customHeight="1" spans="1:7">
      <c r="A166" s="541">
        <v>2012603</v>
      </c>
      <c r="B166" s="404" t="s">
        <v>138</v>
      </c>
      <c r="C166" s="446">
        <v>0</v>
      </c>
      <c r="D166" s="446"/>
      <c r="E166" s="408" t="str">
        <f t="shared" si="19"/>
        <v/>
      </c>
      <c r="F166" s="373" t="str">
        <f t="shared" si="14"/>
        <v>否</v>
      </c>
      <c r="G166" s="248" t="str">
        <f t="shared" si="15"/>
        <v>项</v>
      </c>
    </row>
    <row r="167" ht="36" customHeight="1" spans="1:7">
      <c r="A167" s="541">
        <v>2012604</v>
      </c>
      <c r="B167" s="404" t="s">
        <v>235</v>
      </c>
      <c r="C167" s="446">
        <v>92</v>
      </c>
      <c r="D167" s="446">
        <v>175</v>
      </c>
      <c r="E167" s="408">
        <f t="shared" si="19"/>
        <v>0.902</v>
      </c>
      <c r="F167" s="373" t="str">
        <f t="shared" si="14"/>
        <v>是</v>
      </c>
      <c r="G167" s="248" t="str">
        <f t="shared" si="15"/>
        <v>项</v>
      </c>
    </row>
    <row r="168" ht="36" customHeight="1" spans="1:7">
      <c r="A168" s="541">
        <v>2012699</v>
      </c>
      <c r="B168" s="404" t="s">
        <v>236</v>
      </c>
      <c r="C168" s="446">
        <v>0</v>
      </c>
      <c r="D168" s="446"/>
      <c r="E168" s="408" t="str">
        <f t="shared" si="19"/>
        <v/>
      </c>
      <c r="F168" s="373" t="str">
        <f t="shared" si="14"/>
        <v>否</v>
      </c>
      <c r="G168" s="248" t="str">
        <f t="shared" si="15"/>
        <v>项</v>
      </c>
    </row>
    <row r="169" ht="36" customHeight="1" spans="1:7">
      <c r="A169" s="540">
        <v>20128</v>
      </c>
      <c r="B169" s="400" t="s">
        <v>237</v>
      </c>
      <c r="C169" s="446">
        <v>0</v>
      </c>
      <c r="D169" s="446"/>
      <c r="E169" s="413"/>
      <c r="F169" s="373" t="str">
        <f t="shared" si="14"/>
        <v>否</v>
      </c>
      <c r="G169" s="248" t="str">
        <f t="shared" si="15"/>
        <v>款</v>
      </c>
    </row>
    <row r="170" ht="36" customHeight="1" spans="1:7">
      <c r="A170" s="541">
        <v>2012801</v>
      </c>
      <c r="B170" s="404" t="s">
        <v>136</v>
      </c>
      <c r="C170" s="446">
        <v>0</v>
      </c>
      <c r="D170" s="446"/>
      <c r="E170" s="408"/>
      <c r="F170" s="373" t="str">
        <f t="shared" si="14"/>
        <v>否</v>
      </c>
      <c r="G170" s="248" t="str">
        <f t="shared" si="15"/>
        <v>项</v>
      </c>
    </row>
    <row r="171" ht="36" customHeight="1" spans="1:7">
      <c r="A171" s="541">
        <v>2012802</v>
      </c>
      <c r="B171" s="404" t="s">
        <v>137</v>
      </c>
      <c r="C171" s="446">
        <v>0</v>
      </c>
      <c r="D171" s="446"/>
      <c r="E171" s="408" t="str">
        <f t="shared" ref="E171:E176" si="20">IF(C171&gt;0,D171/C171-1,IF(C171&lt;0,-(D171/C171-1),""))</f>
        <v/>
      </c>
      <c r="F171" s="373" t="str">
        <f t="shared" si="14"/>
        <v>否</v>
      </c>
      <c r="G171" s="248" t="str">
        <f t="shared" si="15"/>
        <v>项</v>
      </c>
    </row>
    <row r="172" ht="36" customHeight="1" spans="1:7">
      <c r="A172" s="541">
        <v>2012803</v>
      </c>
      <c r="B172" s="404" t="s">
        <v>138</v>
      </c>
      <c r="C172" s="446">
        <v>0</v>
      </c>
      <c r="D172" s="446"/>
      <c r="E172" s="408" t="str">
        <f t="shared" si="20"/>
        <v/>
      </c>
      <c r="F172" s="373" t="str">
        <f t="shared" si="14"/>
        <v>否</v>
      </c>
      <c r="G172" s="248" t="str">
        <f t="shared" si="15"/>
        <v>项</v>
      </c>
    </row>
    <row r="173" ht="36" customHeight="1" spans="1:7">
      <c r="A173" s="541">
        <v>2012804</v>
      </c>
      <c r="B173" s="404" t="s">
        <v>150</v>
      </c>
      <c r="C173" s="446">
        <v>0</v>
      </c>
      <c r="D173" s="446"/>
      <c r="E173" s="408"/>
      <c r="F173" s="373" t="str">
        <f t="shared" si="14"/>
        <v>否</v>
      </c>
      <c r="G173" s="248" t="str">
        <f t="shared" si="15"/>
        <v>项</v>
      </c>
    </row>
    <row r="174" ht="36" customHeight="1" spans="1:7">
      <c r="A174" s="541">
        <v>2012850</v>
      </c>
      <c r="B174" s="404" t="s">
        <v>145</v>
      </c>
      <c r="C174" s="446">
        <v>0</v>
      </c>
      <c r="D174" s="446"/>
      <c r="E174" s="408" t="str">
        <f t="shared" si="20"/>
        <v/>
      </c>
      <c r="F174" s="373" t="str">
        <f t="shared" si="14"/>
        <v>否</v>
      </c>
      <c r="G174" s="248" t="str">
        <f t="shared" si="15"/>
        <v>项</v>
      </c>
    </row>
    <row r="175" ht="36" customHeight="1" spans="1:7">
      <c r="A175" s="541">
        <v>2012899</v>
      </c>
      <c r="B175" s="404" t="s">
        <v>238</v>
      </c>
      <c r="C175" s="446">
        <v>0</v>
      </c>
      <c r="D175" s="446"/>
      <c r="E175" s="408"/>
      <c r="F175" s="373" t="str">
        <f t="shared" si="14"/>
        <v>否</v>
      </c>
      <c r="G175" s="248" t="str">
        <f t="shared" si="15"/>
        <v>项</v>
      </c>
    </row>
    <row r="176" ht="36" customHeight="1" spans="1:7">
      <c r="A176" s="540">
        <v>20129</v>
      </c>
      <c r="B176" s="400" t="s">
        <v>239</v>
      </c>
      <c r="C176" s="446">
        <v>239</v>
      </c>
      <c r="D176" s="446">
        <v>118</v>
      </c>
      <c r="E176" s="408">
        <f t="shared" si="20"/>
        <v>-0.506</v>
      </c>
      <c r="F176" s="373" t="str">
        <f t="shared" si="14"/>
        <v>是</v>
      </c>
      <c r="G176" s="248" t="str">
        <f t="shared" si="15"/>
        <v>款</v>
      </c>
    </row>
    <row r="177" ht="36" customHeight="1" spans="1:7">
      <c r="A177" s="541">
        <v>2012901</v>
      </c>
      <c r="B177" s="404" t="s">
        <v>136</v>
      </c>
      <c r="C177" s="446">
        <v>0</v>
      </c>
      <c r="D177" s="446">
        <v>74</v>
      </c>
      <c r="E177" s="408"/>
      <c r="F177" s="373" t="str">
        <f t="shared" si="14"/>
        <v>是</v>
      </c>
      <c r="G177" s="248" t="str">
        <f t="shared" si="15"/>
        <v>项</v>
      </c>
    </row>
    <row r="178" ht="36" customHeight="1" spans="1:7">
      <c r="A178" s="541">
        <v>2012902</v>
      </c>
      <c r="B178" s="404" t="s">
        <v>137</v>
      </c>
      <c r="C178" s="446">
        <v>168</v>
      </c>
      <c r="D178" s="446">
        <v>19</v>
      </c>
      <c r="E178" s="408">
        <f t="shared" ref="E178:E184" si="21">IF(C178&gt;0,D178/C178-1,IF(C178&lt;0,-(D178/C178-1),""))</f>
        <v>-0.887</v>
      </c>
      <c r="F178" s="373" t="str">
        <f t="shared" si="14"/>
        <v>是</v>
      </c>
      <c r="G178" s="248" t="str">
        <f t="shared" si="15"/>
        <v>项</v>
      </c>
    </row>
    <row r="179" ht="36" customHeight="1" spans="1:7">
      <c r="A179" s="541">
        <v>2012903</v>
      </c>
      <c r="B179" s="404" t="s">
        <v>138</v>
      </c>
      <c r="C179" s="446">
        <v>0</v>
      </c>
      <c r="D179" s="446"/>
      <c r="E179" s="408"/>
      <c r="F179" s="373" t="str">
        <f t="shared" si="14"/>
        <v>否</v>
      </c>
      <c r="G179" s="248" t="str">
        <f t="shared" si="15"/>
        <v>项</v>
      </c>
    </row>
    <row r="180" ht="36" customHeight="1" spans="1:7">
      <c r="A180" s="544">
        <v>2012906</v>
      </c>
      <c r="B180" s="404" t="s">
        <v>240</v>
      </c>
      <c r="C180" s="446">
        <v>15</v>
      </c>
      <c r="D180" s="446"/>
      <c r="E180" s="408">
        <f t="shared" si="21"/>
        <v>-1</v>
      </c>
      <c r="F180" s="373" t="str">
        <f t="shared" si="14"/>
        <v>是</v>
      </c>
      <c r="G180" s="248" t="str">
        <f t="shared" si="15"/>
        <v>项</v>
      </c>
    </row>
    <row r="181" ht="36" customHeight="1" spans="1:7">
      <c r="A181" s="541">
        <v>2012950</v>
      </c>
      <c r="B181" s="404" t="s">
        <v>145</v>
      </c>
      <c r="C181" s="446">
        <v>0</v>
      </c>
      <c r="D181" s="446"/>
      <c r="E181" s="408"/>
      <c r="F181" s="373" t="str">
        <f t="shared" si="14"/>
        <v>否</v>
      </c>
      <c r="G181" s="248" t="str">
        <f t="shared" si="15"/>
        <v>项</v>
      </c>
    </row>
    <row r="182" ht="36" customHeight="1" spans="1:7">
      <c r="A182" s="541">
        <v>2012999</v>
      </c>
      <c r="B182" s="404" t="s">
        <v>241</v>
      </c>
      <c r="C182" s="446">
        <v>56</v>
      </c>
      <c r="D182" s="446">
        <v>25</v>
      </c>
      <c r="E182" s="408">
        <f t="shared" si="21"/>
        <v>-0.554</v>
      </c>
      <c r="F182" s="373" t="str">
        <f t="shared" si="14"/>
        <v>是</v>
      </c>
      <c r="G182" s="248" t="str">
        <f t="shared" si="15"/>
        <v>项</v>
      </c>
    </row>
    <row r="183" ht="36" customHeight="1" spans="1:7">
      <c r="A183" s="540">
        <v>20131</v>
      </c>
      <c r="B183" s="400" t="s">
        <v>242</v>
      </c>
      <c r="C183" s="446">
        <v>955</v>
      </c>
      <c r="D183" s="446">
        <v>3944</v>
      </c>
      <c r="E183" s="408">
        <f t="shared" si="21"/>
        <v>3.13</v>
      </c>
      <c r="F183" s="373" t="str">
        <f t="shared" si="14"/>
        <v>是</v>
      </c>
      <c r="G183" s="248" t="str">
        <f t="shared" si="15"/>
        <v>款</v>
      </c>
    </row>
    <row r="184" ht="36" customHeight="1" spans="1:7">
      <c r="A184" s="541">
        <v>2013101</v>
      </c>
      <c r="B184" s="404" t="s">
        <v>136</v>
      </c>
      <c r="C184" s="446">
        <v>81</v>
      </c>
      <c r="D184" s="446">
        <v>3400</v>
      </c>
      <c r="E184" s="408">
        <f t="shared" si="21"/>
        <v>40.975</v>
      </c>
      <c r="F184" s="373" t="str">
        <f t="shared" si="14"/>
        <v>是</v>
      </c>
      <c r="G184" s="248" t="str">
        <f t="shared" si="15"/>
        <v>项</v>
      </c>
    </row>
    <row r="185" ht="36" customHeight="1" spans="1:7">
      <c r="A185" s="541">
        <v>2013102</v>
      </c>
      <c r="B185" s="404" t="s">
        <v>137</v>
      </c>
      <c r="C185" s="446">
        <v>354</v>
      </c>
      <c r="D185" s="446">
        <v>261</v>
      </c>
      <c r="E185" s="408">
        <f t="shared" ref="E185:E190" si="22">IF(C185&gt;0,D185/C185-1,IF(C185&lt;0,-(D185/C185-1),""))</f>
        <v>-0.263</v>
      </c>
      <c r="F185" s="373" t="str">
        <f t="shared" si="14"/>
        <v>是</v>
      </c>
      <c r="G185" s="248" t="str">
        <f t="shared" si="15"/>
        <v>项</v>
      </c>
    </row>
    <row r="186" ht="36" customHeight="1" spans="1:7">
      <c r="A186" s="541">
        <v>2013103</v>
      </c>
      <c r="B186" s="404" t="s">
        <v>138</v>
      </c>
      <c r="C186" s="446">
        <v>0</v>
      </c>
      <c r="D186" s="446"/>
      <c r="E186" s="408"/>
      <c r="F186" s="373" t="str">
        <f t="shared" si="14"/>
        <v>否</v>
      </c>
      <c r="G186" s="248" t="str">
        <f t="shared" si="15"/>
        <v>项</v>
      </c>
    </row>
    <row r="187" ht="36" customHeight="1" spans="1:7">
      <c r="A187" s="541">
        <v>2013105</v>
      </c>
      <c r="B187" s="404" t="s">
        <v>243</v>
      </c>
      <c r="C187" s="446">
        <v>520</v>
      </c>
      <c r="D187" s="446">
        <v>272</v>
      </c>
      <c r="E187" s="408">
        <f t="shared" si="22"/>
        <v>-0.477</v>
      </c>
      <c r="F187" s="373" t="str">
        <f t="shared" si="14"/>
        <v>是</v>
      </c>
      <c r="G187" s="248" t="str">
        <f t="shared" si="15"/>
        <v>项</v>
      </c>
    </row>
    <row r="188" ht="36" customHeight="1" spans="1:7">
      <c r="A188" s="541">
        <v>2013150</v>
      </c>
      <c r="B188" s="404" t="s">
        <v>145</v>
      </c>
      <c r="C188" s="446">
        <v>0</v>
      </c>
      <c r="D188" s="446"/>
      <c r="E188" s="408"/>
      <c r="F188" s="373" t="str">
        <f t="shared" si="14"/>
        <v>否</v>
      </c>
      <c r="G188" s="248" t="str">
        <f t="shared" si="15"/>
        <v>项</v>
      </c>
    </row>
    <row r="189" ht="36" customHeight="1" spans="1:7">
      <c r="A189" s="541">
        <v>2013199</v>
      </c>
      <c r="B189" s="404" t="s">
        <v>244</v>
      </c>
      <c r="C189" s="446">
        <v>0</v>
      </c>
      <c r="D189" s="446">
        <v>11</v>
      </c>
      <c r="E189" s="408"/>
      <c r="F189" s="373" t="str">
        <f t="shared" si="14"/>
        <v>是</v>
      </c>
      <c r="G189" s="248" t="str">
        <f t="shared" si="15"/>
        <v>项</v>
      </c>
    </row>
    <row r="190" ht="36" customHeight="1" spans="1:7">
      <c r="A190" s="540">
        <v>20132</v>
      </c>
      <c r="B190" s="400" t="s">
        <v>245</v>
      </c>
      <c r="C190" s="446">
        <v>1160</v>
      </c>
      <c r="D190" s="446">
        <v>224</v>
      </c>
      <c r="E190" s="408">
        <f t="shared" si="22"/>
        <v>-0.807</v>
      </c>
      <c r="F190" s="373" t="str">
        <f t="shared" si="14"/>
        <v>是</v>
      </c>
      <c r="G190" s="248" t="str">
        <f t="shared" si="15"/>
        <v>款</v>
      </c>
    </row>
    <row r="191" ht="36" customHeight="1" spans="1:7">
      <c r="A191" s="541">
        <v>2013201</v>
      </c>
      <c r="B191" s="404" t="s">
        <v>136</v>
      </c>
      <c r="C191" s="446">
        <v>0</v>
      </c>
      <c r="D191" s="446">
        <v>22</v>
      </c>
      <c r="E191" s="408"/>
      <c r="F191" s="373" t="str">
        <f t="shared" si="14"/>
        <v>是</v>
      </c>
      <c r="G191" s="248" t="str">
        <f t="shared" si="15"/>
        <v>项</v>
      </c>
    </row>
    <row r="192" ht="36" customHeight="1" spans="1:7">
      <c r="A192" s="541">
        <v>2013202</v>
      </c>
      <c r="B192" s="404" t="s">
        <v>137</v>
      </c>
      <c r="C192" s="446">
        <v>1130</v>
      </c>
      <c r="D192" s="446">
        <v>202</v>
      </c>
      <c r="E192" s="408">
        <f t="shared" ref="E192:E197" si="23">IF(C192&gt;0,D192/C192-1,IF(C192&lt;0,-(D192/C192-1),""))</f>
        <v>-0.821</v>
      </c>
      <c r="F192" s="373" t="str">
        <f t="shared" si="14"/>
        <v>是</v>
      </c>
      <c r="G192" s="248" t="str">
        <f t="shared" si="15"/>
        <v>项</v>
      </c>
    </row>
    <row r="193" ht="36" customHeight="1" spans="1:7">
      <c r="A193" s="541">
        <v>2013203</v>
      </c>
      <c r="B193" s="404" t="s">
        <v>138</v>
      </c>
      <c r="C193" s="446">
        <v>0</v>
      </c>
      <c r="D193" s="446"/>
      <c r="E193" s="408"/>
      <c r="F193" s="373" t="str">
        <f t="shared" si="14"/>
        <v>否</v>
      </c>
      <c r="G193" s="248" t="str">
        <f t="shared" si="15"/>
        <v>项</v>
      </c>
    </row>
    <row r="194" ht="36" customHeight="1" spans="1:7">
      <c r="A194" s="541">
        <v>2013204</v>
      </c>
      <c r="B194" s="404" t="s">
        <v>246</v>
      </c>
      <c r="C194" s="446">
        <v>0</v>
      </c>
      <c r="D194" s="446"/>
      <c r="E194" s="408" t="str">
        <f t="shared" si="23"/>
        <v/>
      </c>
      <c r="F194" s="373" t="str">
        <f t="shared" si="14"/>
        <v>否</v>
      </c>
      <c r="G194" s="248" t="str">
        <f t="shared" si="15"/>
        <v>项</v>
      </c>
    </row>
    <row r="195" ht="36" customHeight="1" spans="1:7">
      <c r="A195" s="541">
        <v>2013250</v>
      </c>
      <c r="B195" s="404" t="s">
        <v>145</v>
      </c>
      <c r="C195" s="446">
        <v>0</v>
      </c>
      <c r="D195" s="446"/>
      <c r="E195" s="408"/>
      <c r="F195" s="373" t="str">
        <f t="shared" si="14"/>
        <v>否</v>
      </c>
      <c r="G195" s="248" t="str">
        <f t="shared" si="15"/>
        <v>项</v>
      </c>
    </row>
    <row r="196" ht="36" customHeight="1" spans="1:7">
      <c r="A196" s="541">
        <v>2013299</v>
      </c>
      <c r="B196" s="404" t="s">
        <v>247</v>
      </c>
      <c r="C196" s="446">
        <v>30</v>
      </c>
      <c r="D196" s="446"/>
      <c r="E196" s="408">
        <f t="shared" si="23"/>
        <v>-1</v>
      </c>
      <c r="F196" s="373" t="str">
        <f t="shared" ref="F196:F259" si="24">IF(LEN(A196)=3,"是",IF(B196&lt;&gt;"",IF(SUM(C196:D196)&lt;&gt;0,"是","否"),"是"))</f>
        <v>是</v>
      </c>
      <c r="G196" s="248" t="str">
        <f t="shared" ref="G196:G259" si="25">IF(LEN(A196)=3,"类",IF(LEN(A196)=5,"款","项"))</f>
        <v>项</v>
      </c>
    </row>
    <row r="197" ht="36" customHeight="1" spans="1:7">
      <c r="A197" s="540">
        <v>20133</v>
      </c>
      <c r="B197" s="400" t="s">
        <v>248</v>
      </c>
      <c r="C197" s="446">
        <v>926</v>
      </c>
      <c r="D197" s="446">
        <v>134</v>
      </c>
      <c r="E197" s="408">
        <f t="shared" si="23"/>
        <v>-0.855</v>
      </c>
      <c r="F197" s="373" t="str">
        <f t="shared" si="24"/>
        <v>是</v>
      </c>
      <c r="G197" s="248" t="str">
        <f t="shared" si="25"/>
        <v>款</v>
      </c>
    </row>
    <row r="198" ht="36" customHeight="1" spans="1:7">
      <c r="A198" s="541">
        <v>2013301</v>
      </c>
      <c r="B198" s="404" t="s">
        <v>136</v>
      </c>
      <c r="C198" s="446">
        <v>0</v>
      </c>
      <c r="D198" s="446">
        <v>13</v>
      </c>
      <c r="E198" s="408"/>
      <c r="F198" s="373" t="str">
        <f t="shared" si="24"/>
        <v>是</v>
      </c>
      <c r="G198" s="248" t="str">
        <f t="shared" si="25"/>
        <v>项</v>
      </c>
    </row>
    <row r="199" ht="36" customHeight="1" spans="1:7">
      <c r="A199" s="541">
        <v>2013302</v>
      </c>
      <c r="B199" s="404" t="s">
        <v>137</v>
      </c>
      <c r="C199" s="446">
        <v>910</v>
      </c>
      <c r="D199" s="446">
        <v>118</v>
      </c>
      <c r="E199" s="408">
        <f t="shared" ref="E199:E204" si="26">IF(C199&gt;0,D199/C199-1,IF(C199&lt;0,-(D199/C199-1),""))</f>
        <v>-0.87</v>
      </c>
      <c r="F199" s="373" t="str">
        <f t="shared" si="24"/>
        <v>是</v>
      </c>
      <c r="G199" s="248" t="str">
        <f t="shared" si="25"/>
        <v>项</v>
      </c>
    </row>
    <row r="200" ht="36" customHeight="1" spans="1:7">
      <c r="A200" s="541">
        <v>2013303</v>
      </c>
      <c r="B200" s="404" t="s">
        <v>138</v>
      </c>
      <c r="C200" s="446">
        <v>0</v>
      </c>
      <c r="D200" s="446"/>
      <c r="E200" s="408"/>
      <c r="F200" s="373" t="str">
        <f t="shared" si="24"/>
        <v>否</v>
      </c>
      <c r="G200" s="248" t="str">
        <f t="shared" si="25"/>
        <v>项</v>
      </c>
    </row>
    <row r="201" ht="36" customHeight="1" spans="1:7">
      <c r="A201" s="541">
        <v>2013304</v>
      </c>
      <c r="B201" s="404" t="s">
        <v>249</v>
      </c>
      <c r="C201" s="446">
        <v>0</v>
      </c>
      <c r="D201" s="446"/>
      <c r="E201" s="408" t="str">
        <f t="shared" si="26"/>
        <v/>
      </c>
      <c r="F201" s="373" t="str">
        <f t="shared" si="24"/>
        <v>否</v>
      </c>
      <c r="G201" s="248" t="str">
        <f t="shared" si="25"/>
        <v>项</v>
      </c>
    </row>
    <row r="202" ht="36" customHeight="1" spans="1:7">
      <c r="A202" s="541">
        <v>2013350</v>
      </c>
      <c r="B202" s="404" t="s">
        <v>145</v>
      </c>
      <c r="C202" s="446">
        <v>0</v>
      </c>
      <c r="D202" s="446"/>
      <c r="E202" s="408" t="str">
        <f t="shared" si="26"/>
        <v/>
      </c>
      <c r="F202" s="373" t="str">
        <f t="shared" si="24"/>
        <v>否</v>
      </c>
      <c r="G202" s="248" t="str">
        <f t="shared" si="25"/>
        <v>项</v>
      </c>
    </row>
    <row r="203" ht="36" customHeight="1" spans="1:7">
      <c r="A203" s="541">
        <v>2013399</v>
      </c>
      <c r="B203" s="404" t="s">
        <v>250</v>
      </c>
      <c r="C203" s="446">
        <v>16</v>
      </c>
      <c r="D203" s="446">
        <v>3</v>
      </c>
      <c r="E203" s="408">
        <f t="shared" si="26"/>
        <v>-0.813</v>
      </c>
      <c r="F203" s="373" t="str">
        <f t="shared" si="24"/>
        <v>是</v>
      </c>
      <c r="G203" s="248" t="str">
        <f t="shared" si="25"/>
        <v>项</v>
      </c>
    </row>
    <row r="204" ht="36" customHeight="1" spans="1:7">
      <c r="A204" s="540">
        <v>20134</v>
      </c>
      <c r="B204" s="400" t="s">
        <v>251</v>
      </c>
      <c r="C204" s="446">
        <v>3</v>
      </c>
      <c r="D204" s="446">
        <v>6</v>
      </c>
      <c r="E204" s="408">
        <f t="shared" si="26"/>
        <v>1</v>
      </c>
      <c r="F204" s="373" t="str">
        <f t="shared" si="24"/>
        <v>是</v>
      </c>
      <c r="G204" s="248" t="str">
        <f t="shared" si="25"/>
        <v>款</v>
      </c>
    </row>
    <row r="205" ht="36" customHeight="1" spans="1:7">
      <c r="A205" s="541">
        <v>2013401</v>
      </c>
      <c r="B205" s="404" t="s">
        <v>136</v>
      </c>
      <c r="C205" s="446">
        <v>0</v>
      </c>
      <c r="D205" s="446"/>
      <c r="E205" s="408"/>
      <c r="F205" s="373" t="str">
        <f t="shared" si="24"/>
        <v>否</v>
      </c>
      <c r="G205" s="248" t="str">
        <f t="shared" si="25"/>
        <v>项</v>
      </c>
    </row>
    <row r="206" ht="36" customHeight="1" spans="1:7">
      <c r="A206" s="541">
        <v>2013402</v>
      </c>
      <c r="B206" s="404" t="s">
        <v>137</v>
      </c>
      <c r="C206" s="446">
        <v>2</v>
      </c>
      <c r="D206" s="446">
        <v>3</v>
      </c>
      <c r="E206" s="408">
        <f t="shared" ref="E206:E211" si="27">IF(C206&gt;0,D206/C206-1,IF(C206&lt;0,-(D206/C206-1),""))</f>
        <v>0.5</v>
      </c>
      <c r="F206" s="373" t="str">
        <f t="shared" si="24"/>
        <v>是</v>
      </c>
      <c r="G206" s="248" t="str">
        <f t="shared" si="25"/>
        <v>项</v>
      </c>
    </row>
    <row r="207" ht="36" customHeight="1" spans="1:7">
      <c r="A207" s="541">
        <v>2013403</v>
      </c>
      <c r="B207" s="404" t="s">
        <v>138</v>
      </c>
      <c r="C207" s="446">
        <v>0</v>
      </c>
      <c r="D207" s="446"/>
      <c r="E207" s="408" t="str">
        <f t="shared" si="27"/>
        <v/>
      </c>
      <c r="F207" s="373" t="str">
        <f t="shared" si="24"/>
        <v>否</v>
      </c>
      <c r="G207" s="248" t="str">
        <f t="shared" si="25"/>
        <v>项</v>
      </c>
    </row>
    <row r="208" ht="36" customHeight="1" spans="1:7">
      <c r="A208" s="541">
        <v>2013404</v>
      </c>
      <c r="B208" s="404" t="s">
        <v>252</v>
      </c>
      <c r="C208" s="446">
        <v>0</v>
      </c>
      <c r="D208" s="446"/>
      <c r="E208" s="408"/>
      <c r="F208" s="373" t="str">
        <f t="shared" si="24"/>
        <v>否</v>
      </c>
      <c r="G208" s="248" t="str">
        <f t="shared" si="25"/>
        <v>项</v>
      </c>
    </row>
    <row r="209" ht="36" customHeight="1" spans="1:7">
      <c r="A209" s="541">
        <v>2013405</v>
      </c>
      <c r="B209" s="404" t="s">
        <v>253</v>
      </c>
      <c r="C209" s="446">
        <v>0</v>
      </c>
      <c r="D209" s="446"/>
      <c r="E209" s="408"/>
      <c r="F209" s="373" t="str">
        <f t="shared" si="24"/>
        <v>否</v>
      </c>
      <c r="G209" s="248" t="str">
        <f t="shared" si="25"/>
        <v>项</v>
      </c>
    </row>
    <row r="210" ht="36" customHeight="1" spans="1:7">
      <c r="A210" s="541">
        <v>2013450</v>
      </c>
      <c r="B210" s="404" t="s">
        <v>145</v>
      </c>
      <c r="C210" s="446">
        <v>0</v>
      </c>
      <c r="D210" s="446"/>
      <c r="E210" s="408"/>
      <c r="F210" s="373" t="str">
        <f t="shared" si="24"/>
        <v>否</v>
      </c>
      <c r="G210" s="248" t="str">
        <f t="shared" si="25"/>
        <v>项</v>
      </c>
    </row>
    <row r="211" ht="36" customHeight="1" spans="1:7">
      <c r="A211" s="541">
        <v>2013499</v>
      </c>
      <c r="B211" s="404" t="s">
        <v>254</v>
      </c>
      <c r="C211" s="446">
        <v>1</v>
      </c>
      <c r="D211" s="446">
        <v>3</v>
      </c>
      <c r="E211" s="408">
        <f t="shared" si="27"/>
        <v>2</v>
      </c>
      <c r="F211" s="373" t="str">
        <f t="shared" si="24"/>
        <v>是</v>
      </c>
      <c r="G211" s="248" t="str">
        <f t="shared" si="25"/>
        <v>项</v>
      </c>
    </row>
    <row r="212" ht="36" customHeight="1" spans="1:7">
      <c r="A212" s="540">
        <v>20135</v>
      </c>
      <c r="B212" s="400" t="s">
        <v>255</v>
      </c>
      <c r="C212" s="446">
        <v>5</v>
      </c>
      <c r="D212" s="446">
        <v>2</v>
      </c>
      <c r="E212" s="413">
        <f t="shared" ref="E212:E218" si="28">IF(C212&gt;0,D212/C212-1,IF(C212&lt;0,-(D212/C212-1),""))</f>
        <v>-0.6</v>
      </c>
      <c r="F212" s="373" t="str">
        <f t="shared" si="24"/>
        <v>是</v>
      </c>
      <c r="G212" s="248" t="str">
        <f t="shared" si="25"/>
        <v>款</v>
      </c>
    </row>
    <row r="213" ht="36" customHeight="1" spans="1:7">
      <c r="A213" s="541">
        <v>2013501</v>
      </c>
      <c r="B213" s="404" t="s">
        <v>136</v>
      </c>
      <c r="C213" s="446">
        <v>0</v>
      </c>
      <c r="D213" s="446"/>
      <c r="E213" s="408" t="str">
        <f t="shared" si="28"/>
        <v/>
      </c>
      <c r="F213" s="373" t="str">
        <f t="shared" si="24"/>
        <v>否</v>
      </c>
      <c r="G213" s="248" t="str">
        <f t="shared" si="25"/>
        <v>项</v>
      </c>
    </row>
    <row r="214" ht="36" customHeight="1" spans="1:7">
      <c r="A214" s="541">
        <v>2013502</v>
      </c>
      <c r="B214" s="404" t="s">
        <v>137</v>
      </c>
      <c r="C214" s="446">
        <v>5</v>
      </c>
      <c r="D214" s="446">
        <v>2</v>
      </c>
      <c r="E214" s="408">
        <f t="shared" si="28"/>
        <v>-0.6</v>
      </c>
      <c r="F214" s="373" t="str">
        <f t="shared" si="24"/>
        <v>是</v>
      </c>
      <c r="G214" s="248" t="str">
        <f t="shared" si="25"/>
        <v>项</v>
      </c>
    </row>
    <row r="215" ht="36" customHeight="1" spans="1:7">
      <c r="A215" s="541">
        <v>2013503</v>
      </c>
      <c r="B215" s="404" t="s">
        <v>138</v>
      </c>
      <c r="C215" s="446">
        <v>0</v>
      </c>
      <c r="D215" s="446"/>
      <c r="E215" s="408" t="str">
        <f t="shared" si="28"/>
        <v/>
      </c>
      <c r="F215" s="373" t="str">
        <f t="shared" si="24"/>
        <v>否</v>
      </c>
      <c r="G215" s="248" t="str">
        <f t="shared" si="25"/>
        <v>项</v>
      </c>
    </row>
    <row r="216" ht="36" customHeight="1" spans="1:7">
      <c r="A216" s="541">
        <v>2013550</v>
      </c>
      <c r="B216" s="404" t="s">
        <v>145</v>
      </c>
      <c r="C216" s="446">
        <v>0</v>
      </c>
      <c r="D216" s="446"/>
      <c r="E216" s="408" t="str">
        <f t="shared" si="28"/>
        <v/>
      </c>
      <c r="F216" s="373" t="str">
        <f t="shared" si="24"/>
        <v>否</v>
      </c>
      <c r="G216" s="248" t="str">
        <f t="shared" si="25"/>
        <v>项</v>
      </c>
    </row>
    <row r="217" ht="36" customHeight="1" spans="1:7">
      <c r="A217" s="541">
        <v>2013599</v>
      </c>
      <c r="B217" s="404" t="s">
        <v>256</v>
      </c>
      <c r="C217" s="446">
        <v>0</v>
      </c>
      <c r="D217" s="446"/>
      <c r="E217" s="408" t="str">
        <f t="shared" si="28"/>
        <v/>
      </c>
      <c r="F217" s="373" t="str">
        <f t="shared" si="24"/>
        <v>否</v>
      </c>
      <c r="G217" s="248" t="str">
        <f t="shared" si="25"/>
        <v>项</v>
      </c>
    </row>
    <row r="218" ht="36" customHeight="1" spans="1:7">
      <c r="A218" s="540">
        <v>20136</v>
      </c>
      <c r="B218" s="400" t="s">
        <v>257</v>
      </c>
      <c r="C218" s="446">
        <v>455</v>
      </c>
      <c r="D218" s="446">
        <v>209</v>
      </c>
      <c r="E218" s="408">
        <f t="shared" si="28"/>
        <v>-0.541</v>
      </c>
      <c r="F218" s="373" t="str">
        <f t="shared" si="24"/>
        <v>是</v>
      </c>
      <c r="G218" s="248" t="str">
        <f t="shared" si="25"/>
        <v>款</v>
      </c>
    </row>
    <row r="219" ht="36" customHeight="1" spans="1:7">
      <c r="A219" s="541">
        <v>2013601</v>
      </c>
      <c r="B219" s="404" t="s">
        <v>136</v>
      </c>
      <c r="C219" s="446">
        <v>0</v>
      </c>
      <c r="D219" s="446"/>
      <c r="E219" s="408"/>
      <c r="F219" s="373" t="str">
        <f t="shared" si="24"/>
        <v>否</v>
      </c>
      <c r="G219" s="248" t="str">
        <f t="shared" si="25"/>
        <v>项</v>
      </c>
    </row>
    <row r="220" ht="36" customHeight="1" spans="1:7">
      <c r="A220" s="541">
        <v>2013602</v>
      </c>
      <c r="B220" s="404" t="s">
        <v>137</v>
      </c>
      <c r="C220" s="446">
        <v>455</v>
      </c>
      <c r="D220" s="446">
        <v>209</v>
      </c>
      <c r="E220" s="408">
        <f>IF(C220&gt;0,D220/C220-1,IF(C220&lt;0,-(D220/C220-1),""))</f>
        <v>-0.541</v>
      </c>
      <c r="F220" s="373" t="str">
        <f t="shared" si="24"/>
        <v>是</v>
      </c>
      <c r="G220" s="248" t="str">
        <f t="shared" si="25"/>
        <v>项</v>
      </c>
    </row>
    <row r="221" ht="36" customHeight="1" spans="1:7">
      <c r="A221" s="541">
        <v>2013603</v>
      </c>
      <c r="B221" s="404" t="s">
        <v>138</v>
      </c>
      <c r="C221" s="446">
        <v>0</v>
      </c>
      <c r="D221" s="446"/>
      <c r="E221" s="408" t="str">
        <f>IF(C221&gt;0,D221/C221-1,IF(C221&lt;0,-(D221/C221-1),""))</f>
        <v/>
      </c>
      <c r="F221" s="373" t="str">
        <f t="shared" si="24"/>
        <v>否</v>
      </c>
      <c r="G221" s="248" t="str">
        <f t="shared" si="25"/>
        <v>项</v>
      </c>
    </row>
    <row r="222" ht="36" customHeight="1" spans="1:7">
      <c r="A222" s="541">
        <v>2013650</v>
      </c>
      <c r="B222" s="404" t="s">
        <v>145</v>
      </c>
      <c r="C222" s="446">
        <v>0</v>
      </c>
      <c r="D222" s="446"/>
      <c r="E222" s="408"/>
      <c r="F222" s="373" t="str">
        <f t="shared" si="24"/>
        <v>否</v>
      </c>
      <c r="G222" s="248" t="str">
        <f t="shared" si="25"/>
        <v>项</v>
      </c>
    </row>
    <row r="223" ht="36" customHeight="1" spans="1:7">
      <c r="A223" s="541">
        <v>2013699</v>
      </c>
      <c r="B223" s="404" t="s">
        <v>258</v>
      </c>
      <c r="C223" s="446">
        <v>0</v>
      </c>
      <c r="D223" s="446"/>
      <c r="E223" s="408"/>
      <c r="F223" s="373" t="str">
        <f t="shared" si="24"/>
        <v>否</v>
      </c>
      <c r="G223" s="248" t="str">
        <f t="shared" si="25"/>
        <v>项</v>
      </c>
    </row>
    <row r="224" ht="36" customHeight="1" spans="1:7">
      <c r="A224" s="540">
        <v>20137</v>
      </c>
      <c r="B224" s="400" t="s">
        <v>259</v>
      </c>
      <c r="C224" s="446">
        <v>0</v>
      </c>
      <c r="D224" s="446"/>
      <c r="E224" s="413"/>
      <c r="F224" s="373" t="str">
        <f t="shared" si="24"/>
        <v>否</v>
      </c>
      <c r="G224" s="248" t="str">
        <f t="shared" si="25"/>
        <v>款</v>
      </c>
    </row>
    <row r="225" ht="36" customHeight="1" spans="1:7">
      <c r="A225" s="541">
        <v>2013701</v>
      </c>
      <c r="B225" s="404" t="s">
        <v>136</v>
      </c>
      <c r="C225" s="446">
        <v>0</v>
      </c>
      <c r="D225" s="446"/>
      <c r="E225" s="408"/>
      <c r="F225" s="373" t="str">
        <f t="shared" si="24"/>
        <v>否</v>
      </c>
      <c r="G225" s="248" t="str">
        <f t="shared" si="25"/>
        <v>项</v>
      </c>
    </row>
    <row r="226" ht="36" customHeight="1" spans="1:7">
      <c r="A226" s="541">
        <v>2013702</v>
      </c>
      <c r="B226" s="404" t="s">
        <v>137</v>
      </c>
      <c r="C226" s="446">
        <v>0</v>
      </c>
      <c r="D226" s="446"/>
      <c r="E226" s="408" t="str">
        <f t="shared" ref="E226:E231" si="29">IF(C226&gt;0,D226/C226-1,IF(C226&lt;0,-(D226/C226-1),""))</f>
        <v/>
      </c>
      <c r="F226" s="373" t="str">
        <f t="shared" si="24"/>
        <v>否</v>
      </c>
      <c r="G226" s="248" t="str">
        <f t="shared" si="25"/>
        <v>项</v>
      </c>
    </row>
    <row r="227" ht="36" customHeight="1" spans="1:7">
      <c r="A227" s="541">
        <v>2013703</v>
      </c>
      <c r="B227" s="404" t="s">
        <v>138</v>
      </c>
      <c r="C227" s="446">
        <v>0</v>
      </c>
      <c r="D227" s="446"/>
      <c r="E227" s="408"/>
      <c r="F227" s="373" t="str">
        <f t="shared" si="24"/>
        <v>否</v>
      </c>
      <c r="G227" s="248" t="str">
        <f t="shared" si="25"/>
        <v>项</v>
      </c>
    </row>
    <row r="228" ht="36" customHeight="1" spans="1:7">
      <c r="A228" s="541">
        <v>2013704</v>
      </c>
      <c r="B228" s="404" t="s">
        <v>260</v>
      </c>
      <c r="C228" s="446">
        <v>0</v>
      </c>
      <c r="D228" s="446"/>
      <c r="E228" s="408"/>
      <c r="F228" s="373" t="str">
        <f t="shared" si="24"/>
        <v>否</v>
      </c>
      <c r="G228" s="248" t="str">
        <f t="shared" si="25"/>
        <v>项</v>
      </c>
    </row>
    <row r="229" ht="36" customHeight="1" spans="1:7">
      <c r="A229" s="541">
        <v>2013750</v>
      </c>
      <c r="B229" s="404" t="s">
        <v>145</v>
      </c>
      <c r="C229" s="446">
        <v>0</v>
      </c>
      <c r="D229" s="446"/>
      <c r="E229" s="408" t="str">
        <f t="shared" si="29"/>
        <v/>
      </c>
      <c r="F229" s="373" t="str">
        <f t="shared" si="24"/>
        <v>否</v>
      </c>
      <c r="G229" s="248" t="str">
        <f t="shared" si="25"/>
        <v>项</v>
      </c>
    </row>
    <row r="230" ht="36" customHeight="1" spans="1:7">
      <c r="A230" s="541">
        <v>2013799</v>
      </c>
      <c r="B230" s="404" t="s">
        <v>261</v>
      </c>
      <c r="C230" s="446">
        <v>0</v>
      </c>
      <c r="D230" s="446"/>
      <c r="E230" s="408"/>
      <c r="F230" s="373" t="str">
        <f t="shared" si="24"/>
        <v>否</v>
      </c>
      <c r="G230" s="248" t="str">
        <f t="shared" si="25"/>
        <v>项</v>
      </c>
    </row>
    <row r="231" ht="36" customHeight="1" spans="1:7">
      <c r="A231" s="540">
        <v>20138</v>
      </c>
      <c r="B231" s="400" t="s">
        <v>262</v>
      </c>
      <c r="C231" s="446">
        <v>2853</v>
      </c>
      <c r="D231" s="446">
        <v>1694</v>
      </c>
      <c r="E231" s="408">
        <f t="shared" si="29"/>
        <v>-0.406</v>
      </c>
      <c r="F231" s="373" t="str">
        <f t="shared" si="24"/>
        <v>是</v>
      </c>
      <c r="G231" s="248" t="str">
        <f t="shared" si="25"/>
        <v>款</v>
      </c>
    </row>
    <row r="232" ht="36" customHeight="1" spans="1:7">
      <c r="A232" s="541">
        <v>2013801</v>
      </c>
      <c r="B232" s="404" t="s">
        <v>136</v>
      </c>
      <c r="C232" s="446">
        <v>0</v>
      </c>
      <c r="D232" s="446">
        <v>80</v>
      </c>
      <c r="E232" s="408"/>
      <c r="F232" s="373" t="str">
        <f t="shared" si="24"/>
        <v>是</v>
      </c>
      <c r="G232" s="248" t="str">
        <f t="shared" si="25"/>
        <v>项</v>
      </c>
    </row>
    <row r="233" ht="36" customHeight="1" spans="1:7">
      <c r="A233" s="541">
        <v>2013802</v>
      </c>
      <c r="B233" s="404" t="s">
        <v>137</v>
      </c>
      <c r="C233" s="446">
        <v>2850</v>
      </c>
      <c r="D233" s="446">
        <v>1241</v>
      </c>
      <c r="E233" s="408">
        <f>IF(C233&gt;0,D233/C233-1,IF(C233&lt;0,-(D233/C233-1),""))</f>
        <v>-0.565</v>
      </c>
      <c r="F233" s="373" t="str">
        <f t="shared" si="24"/>
        <v>是</v>
      </c>
      <c r="G233" s="248" t="str">
        <f t="shared" si="25"/>
        <v>项</v>
      </c>
    </row>
    <row r="234" ht="36" customHeight="1" spans="1:7">
      <c r="A234" s="541">
        <v>2013803</v>
      </c>
      <c r="B234" s="404" t="s">
        <v>138</v>
      </c>
      <c r="C234" s="446">
        <v>0</v>
      </c>
      <c r="D234" s="446"/>
      <c r="E234" s="408"/>
      <c r="F234" s="373" t="str">
        <f t="shared" si="24"/>
        <v>否</v>
      </c>
      <c r="G234" s="248" t="str">
        <f t="shared" si="25"/>
        <v>项</v>
      </c>
    </row>
    <row r="235" ht="36" customHeight="1" spans="1:7">
      <c r="A235" s="541">
        <v>2013804</v>
      </c>
      <c r="B235" s="404" t="s">
        <v>263</v>
      </c>
      <c r="C235" s="446">
        <v>0</v>
      </c>
      <c r="D235" s="446">
        <v>20</v>
      </c>
      <c r="E235" s="408"/>
      <c r="F235" s="373" t="str">
        <f t="shared" si="24"/>
        <v>是</v>
      </c>
      <c r="G235" s="248" t="str">
        <f t="shared" si="25"/>
        <v>项</v>
      </c>
    </row>
    <row r="236" ht="36" customHeight="1" spans="1:7">
      <c r="A236" s="541">
        <v>2013805</v>
      </c>
      <c r="B236" s="404" t="s">
        <v>264</v>
      </c>
      <c r="C236" s="446">
        <v>0</v>
      </c>
      <c r="D236" s="446">
        <v>1</v>
      </c>
      <c r="E236" s="408"/>
      <c r="F236" s="373" t="str">
        <f t="shared" si="24"/>
        <v>是</v>
      </c>
      <c r="G236" s="248" t="str">
        <f t="shared" si="25"/>
        <v>项</v>
      </c>
    </row>
    <row r="237" ht="36" customHeight="1" spans="1:7">
      <c r="A237" s="541">
        <v>2013808</v>
      </c>
      <c r="B237" s="404" t="s">
        <v>177</v>
      </c>
      <c r="C237" s="446">
        <v>0</v>
      </c>
      <c r="D237" s="446"/>
      <c r="E237" s="408"/>
      <c r="F237" s="373" t="str">
        <f t="shared" si="24"/>
        <v>否</v>
      </c>
      <c r="G237" s="248" t="str">
        <f t="shared" si="25"/>
        <v>项</v>
      </c>
    </row>
    <row r="238" ht="36" customHeight="1" spans="1:7">
      <c r="A238" s="541">
        <v>2013810</v>
      </c>
      <c r="B238" s="404" t="s">
        <v>265</v>
      </c>
      <c r="C238" s="446">
        <v>0</v>
      </c>
      <c r="D238" s="446">
        <v>33</v>
      </c>
      <c r="E238" s="408"/>
      <c r="F238" s="373" t="str">
        <f t="shared" si="24"/>
        <v>是</v>
      </c>
      <c r="G238" s="248" t="str">
        <f t="shared" si="25"/>
        <v>项</v>
      </c>
    </row>
    <row r="239" ht="36" customHeight="1" spans="1:7">
      <c r="A239" s="541">
        <v>2013812</v>
      </c>
      <c r="B239" s="404" t="s">
        <v>266</v>
      </c>
      <c r="C239" s="446">
        <v>0</v>
      </c>
      <c r="D239" s="446">
        <v>70</v>
      </c>
      <c r="E239" s="408"/>
      <c r="F239" s="373" t="str">
        <f t="shared" si="24"/>
        <v>是</v>
      </c>
      <c r="G239" s="248" t="str">
        <f t="shared" si="25"/>
        <v>项</v>
      </c>
    </row>
    <row r="240" ht="36" customHeight="1" spans="1:7">
      <c r="A240" s="541">
        <v>2013813</v>
      </c>
      <c r="B240" s="404" t="s">
        <v>267</v>
      </c>
      <c r="C240" s="446">
        <v>0</v>
      </c>
      <c r="D240" s="446"/>
      <c r="E240" s="408"/>
      <c r="F240" s="373" t="str">
        <f t="shared" si="24"/>
        <v>否</v>
      </c>
      <c r="G240" s="248" t="str">
        <f t="shared" si="25"/>
        <v>项</v>
      </c>
    </row>
    <row r="241" ht="36" customHeight="1" spans="1:7">
      <c r="A241" s="541">
        <v>2013814</v>
      </c>
      <c r="B241" s="404" t="s">
        <v>268</v>
      </c>
      <c r="C241" s="446">
        <v>0</v>
      </c>
      <c r="D241" s="446"/>
      <c r="E241" s="408" t="str">
        <f>IF(C241&gt;0,D241/C241-1,IF(C241&lt;0,-(D241/C241-1),""))</f>
        <v/>
      </c>
      <c r="F241" s="373" t="str">
        <f t="shared" si="24"/>
        <v>否</v>
      </c>
      <c r="G241" s="248" t="str">
        <f t="shared" si="25"/>
        <v>项</v>
      </c>
    </row>
    <row r="242" ht="36" customHeight="1" spans="1:7">
      <c r="A242" s="541">
        <v>2013815</v>
      </c>
      <c r="B242" s="404" t="s">
        <v>269</v>
      </c>
      <c r="C242" s="446">
        <v>0</v>
      </c>
      <c r="D242" s="446">
        <v>62</v>
      </c>
      <c r="E242" s="408"/>
      <c r="F242" s="373" t="str">
        <f t="shared" si="24"/>
        <v>是</v>
      </c>
      <c r="G242" s="248" t="str">
        <f t="shared" si="25"/>
        <v>项</v>
      </c>
    </row>
    <row r="243" ht="36" customHeight="1" spans="1:7">
      <c r="A243" s="541">
        <v>2013816</v>
      </c>
      <c r="B243" s="404" t="s">
        <v>270</v>
      </c>
      <c r="C243" s="446">
        <v>0</v>
      </c>
      <c r="D243" s="446">
        <v>187</v>
      </c>
      <c r="E243" s="408"/>
      <c r="F243" s="373" t="str">
        <f t="shared" si="24"/>
        <v>是</v>
      </c>
      <c r="G243" s="248" t="str">
        <f t="shared" si="25"/>
        <v>项</v>
      </c>
    </row>
    <row r="244" ht="36" customHeight="1" spans="1:7">
      <c r="A244" s="541">
        <v>2013850</v>
      </c>
      <c r="B244" s="404" t="s">
        <v>145</v>
      </c>
      <c r="C244" s="446">
        <v>0</v>
      </c>
      <c r="D244" s="446"/>
      <c r="E244" s="408"/>
      <c r="F244" s="373" t="str">
        <f t="shared" si="24"/>
        <v>否</v>
      </c>
      <c r="G244" s="248" t="str">
        <f t="shared" si="25"/>
        <v>项</v>
      </c>
    </row>
    <row r="245" ht="36" customHeight="1" spans="1:7">
      <c r="A245" s="541">
        <v>2013899</v>
      </c>
      <c r="B245" s="404" t="s">
        <v>271</v>
      </c>
      <c r="C245" s="446">
        <v>3</v>
      </c>
      <c r="D245" s="446"/>
      <c r="E245" s="408">
        <f>IF(C245&gt;0,D245/C245-1,IF(C245&lt;0,-(D245/C245-1),""))</f>
        <v>-1</v>
      </c>
      <c r="F245" s="373" t="str">
        <f t="shared" si="24"/>
        <v>是</v>
      </c>
      <c r="G245" s="248" t="str">
        <f t="shared" si="25"/>
        <v>项</v>
      </c>
    </row>
    <row r="246" ht="36" customHeight="1" spans="1:6">
      <c r="A246" s="541">
        <v>20139</v>
      </c>
      <c r="B246" s="404" t="s">
        <v>272</v>
      </c>
      <c r="C246" s="446"/>
      <c r="D246" s="446">
        <v>147</v>
      </c>
      <c r="E246" s="408"/>
      <c r="F246" s="373"/>
    </row>
    <row r="247" ht="36" customHeight="1" spans="1:6">
      <c r="A247" s="541">
        <v>2013904</v>
      </c>
      <c r="B247" s="404" t="s">
        <v>273</v>
      </c>
      <c r="C247" s="446"/>
      <c r="D247" s="446">
        <v>147</v>
      </c>
      <c r="E247" s="408"/>
      <c r="F247" s="373"/>
    </row>
    <row r="248" ht="36" customHeight="1" spans="1:7">
      <c r="A248" s="540">
        <v>20199</v>
      </c>
      <c r="B248" s="400" t="s">
        <v>274</v>
      </c>
      <c r="C248" s="446">
        <v>100</v>
      </c>
      <c r="D248" s="446">
        <v>483</v>
      </c>
      <c r="E248" s="408">
        <f>IF(C248&gt;0,D248/C248-1,IF(C248&lt;0,-(D248/C248-1),""))</f>
        <v>3.83</v>
      </c>
      <c r="F248" s="373" t="str">
        <f t="shared" ref="F248:F261" si="30">IF(LEN(A248)=3,"是",IF(B248&lt;&gt;"",IF(SUM(C248:D248)&lt;&gt;0,"是","否"),"是"))</f>
        <v>是</v>
      </c>
      <c r="G248" s="248" t="str">
        <f t="shared" ref="G248:G261" si="31">IF(LEN(A248)=3,"类",IF(LEN(A248)=5,"款","项"))</f>
        <v>款</v>
      </c>
    </row>
    <row r="249" ht="36" customHeight="1" spans="1:7">
      <c r="A249" s="541">
        <v>2019901</v>
      </c>
      <c r="B249" s="404" t="s">
        <v>275</v>
      </c>
      <c r="C249" s="446">
        <v>0</v>
      </c>
      <c r="D249" s="446">
        <v>303</v>
      </c>
      <c r="E249" s="408"/>
      <c r="F249" s="373" t="str">
        <f t="shared" si="30"/>
        <v>是</v>
      </c>
      <c r="G249" s="248" t="str">
        <f t="shared" si="31"/>
        <v>项</v>
      </c>
    </row>
    <row r="250" ht="36" customHeight="1" spans="1:7">
      <c r="A250" s="541">
        <v>2019999</v>
      </c>
      <c r="B250" s="404" t="s">
        <v>276</v>
      </c>
      <c r="C250" s="446">
        <v>100</v>
      </c>
      <c r="D250" s="446">
        <v>180</v>
      </c>
      <c r="E250" s="408">
        <f t="shared" ref="E250:E255" si="32">IF(C250&gt;0,D250/C250-1,IF(C250&lt;0,-(D250/C250-1),""))</f>
        <v>0.8</v>
      </c>
      <c r="F250" s="373" t="str">
        <f t="shared" si="30"/>
        <v>是</v>
      </c>
      <c r="G250" s="248" t="str">
        <f t="shared" si="31"/>
        <v>项</v>
      </c>
    </row>
    <row r="251" ht="36" customHeight="1" spans="1:7">
      <c r="A251" s="545" t="s">
        <v>277</v>
      </c>
      <c r="B251" s="546" t="s">
        <v>278</v>
      </c>
      <c r="C251" s="446"/>
      <c r="D251" s="446"/>
      <c r="E251" s="413"/>
      <c r="F251" s="373" t="str">
        <f t="shared" si="30"/>
        <v>否</v>
      </c>
      <c r="G251" s="248" t="str">
        <f t="shared" si="31"/>
        <v>项</v>
      </c>
    </row>
    <row r="252" ht="36" customHeight="1" spans="1:7">
      <c r="A252" s="540">
        <v>202</v>
      </c>
      <c r="B252" s="400" t="s">
        <v>71</v>
      </c>
      <c r="C252" s="446">
        <v>0</v>
      </c>
      <c r="D252" s="446"/>
      <c r="E252" s="413"/>
      <c r="F252" s="373" t="str">
        <f t="shared" si="30"/>
        <v>是</v>
      </c>
      <c r="G252" s="248" t="str">
        <f t="shared" si="31"/>
        <v>类</v>
      </c>
    </row>
    <row r="253" ht="36" customHeight="1" spans="1:7">
      <c r="A253" s="540">
        <v>20205</v>
      </c>
      <c r="B253" s="400" t="s">
        <v>279</v>
      </c>
      <c r="C253" s="446">
        <v>0</v>
      </c>
      <c r="D253" s="446"/>
      <c r="E253" s="413" t="str">
        <f t="shared" si="32"/>
        <v/>
      </c>
      <c r="F253" s="373" t="str">
        <f t="shared" si="30"/>
        <v>否</v>
      </c>
      <c r="G253" s="248" t="str">
        <f t="shared" si="31"/>
        <v>款</v>
      </c>
    </row>
    <row r="254" ht="36" customHeight="1" spans="1:7">
      <c r="A254" s="540">
        <v>20299</v>
      </c>
      <c r="B254" s="400" t="s">
        <v>280</v>
      </c>
      <c r="C254" s="446">
        <v>0</v>
      </c>
      <c r="D254" s="446"/>
      <c r="E254" s="413" t="str">
        <f t="shared" si="32"/>
        <v/>
      </c>
      <c r="F254" s="373" t="str">
        <f t="shared" si="30"/>
        <v>否</v>
      </c>
      <c r="G254" s="248" t="str">
        <f t="shared" si="31"/>
        <v>款</v>
      </c>
    </row>
    <row r="255" ht="36" customHeight="1" spans="1:7">
      <c r="A255" s="540">
        <v>203</v>
      </c>
      <c r="B255" s="400" t="s">
        <v>73</v>
      </c>
      <c r="C255" s="446">
        <v>100</v>
      </c>
      <c r="D255" s="446"/>
      <c r="E255" s="408">
        <f t="shared" si="32"/>
        <v>-1</v>
      </c>
      <c r="F255" s="373" t="str">
        <f t="shared" si="30"/>
        <v>是</v>
      </c>
      <c r="G255" s="248" t="str">
        <f t="shared" si="31"/>
        <v>类</v>
      </c>
    </row>
    <row r="256" ht="36" customHeight="1" spans="1:7">
      <c r="A256" s="547">
        <v>20301</v>
      </c>
      <c r="B256" s="400" t="s">
        <v>281</v>
      </c>
      <c r="C256" s="446">
        <v>0</v>
      </c>
      <c r="D256" s="446"/>
      <c r="E256" s="413" t="str">
        <f t="shared" ref="E256:E261" si="33">IF(C256&gt;0,D256/C256-1,IF(C256&lt;0,-(D256/C256-1),""))</f>
        <v/>
      </c>
      <c r="F256" s="373" t="str">
        <f t="shared" si="30"/>
        <v>否</v>
      </c>
      <c r="G256" s="248" t="str">
        <f t="shared" si="31"/>
        <v>款</v>
      </c>
    </row>
    <row r="257" ht="36" customHeight="1" spans="1:7">
      <c r="A257" s="548">
        <v>2030101</v>
      </c>
      <c r="B257" s="404" t="s">
        <v>282</v>
      </c>
      <c r="C257" s="446">
        <v>0</v>
      </c>
      <c r="D257" s="446"/>
      <c r="E257" s="408" t="str">
        <f t="shared" si="33"/>
        <v/>
      </c>
      <c r="F257" s="373" t="str">
        <f t="shared" si="30"/>
        <v>否</v>
      </c>
      <c r="G257" s="248" t="str">
        <f t="shared" si="31"/>
        <v>项</v>
      </c>
    </row>
    <row r="258" ht="36" customHeight="1" spans="1:7">
      <c r="A258" s="547">
        <v>20304</v>
      </c>
      <c r="B258" s="400" t="s">
        <v>283</v>
      </c>
      <c r="C258" s="446">
        <v>0</v>
      </c>
      <c r="D258" s="446"/>
      <c r="E258" s="413" t="str">
        <f t="shared" si="33"/>
        <v/>
      </c>
      <c r="F258" s="373" t="str">
        <f t="shared" si="30"/>
        <v>否</v>
      </c>
      <c r="G258" s="248" t="str">
        <f t="shared" si="31"/>
        <v>款</v>
      </c>
    </row>
    <row r="259" ht="36" customHeight="1" spans="1:7">
      <c r="A259" s="548">
        <v>2030401</v>
      </c>
      <c r="B259" s="404" t="s">
        <v>284</v>
      </c>
      <c r="C259" s="446">
        <v>0</v>
      </c>
      <c r="D259" s="446"/>
      <c r="E259" s="408" t="str">
        <f t="shared" si="33"/>
        <v/>
      </c>
      <c r="F259" s="373" t="str">
        <f t="shared" si="30"/>
        <v>否</v>
      </c>
      <c r="G259" s="248" t="str">
        <f t="shared" si="31"/>
        <v>项</v>
      </c>
    </row>
    <row r="260" ht="36" customHeight="1" spans="1:7">
      <c r="A260" s="547">
        <v>20305</v>
      </c>
      <c r="B260" s="400" t="s">
        <v>285</v>
      </c>
      <c r="C260" s="446">
        <v>0</v>
      </c>
      <c r="D260" s="446"/>
      <c r="E260" s="413" t="str">
        <f t="shared" si="33"/>
        <v/>
      </c>
      <c r="F260" s="373" t="str">
        <f t="shared" si="30"/>
        <v>否</v>
      </c>
      <c r="G260" s="248" t="str">
        <f t="shared" si="31"/>
        <v>款</v>
      </c>
    </row>
    <row r="261" ht="36" customHeight="1" spans="1:7">
      <c r="A261" s="548">
        <v>2030501</v>
      </c>
      <c r="B261" s="404" t="s">
        <v>286</v>
      </c>
      <c r="C261" s="446">
        <v>0</v>
      </c>
      <c r="D261" s="446"/>
      <c r="E261" s="408" t="str">
        <f t="shared" si="33"/>
        <v/>
      </c>
      <c r="F261" s="373" t="str">
        <f t="shared" si="30"/>
        <v>否</v>
      </c>
      <c r="G261" s="248" t="str">
        <f t="shared" si="31"/>
        <v>项</v>
      </c>
    </row>
    <row r="262" ht="36" customHeight="1" spans="1:7">
      <c r="A262" s="540">
        <v>20306</v>
      </c>
      <c r="B262" s="400" t="s">
        <v>287</v>
      </c>
      <c r="C262" s="446">
        <v>0</v>
      </c>
      <c r="D262" s="446"/>
      <c r="E262" s="413"/>
      <c r="F262" s="373" t="str">
        <f t="shared" ref="F262:F325" si="34">IF(LEN(A262)=3,"是",IF(B262&lt;&gt;"",IF(SUM(C262:D262)&lt;&gt;0,"是","否"),"是"))</f>
        <v>否</v>
      </c>
      <c r="G262" s="248" t="str">
        <f t="shared" ref="G262:G325" si="35">IF(LEN(A262)=3,"类",IF(LEN(A262)=5,"款","项"))</f>
        <v>款</v>
      </c>
    </row>
    <row r="263" ht="36" customHeight="1" spans="1:7">
      <c r="A263" s="541">
        <v>2030601</v>
      </c>
      <c r="B263" s="404" t="s">
        <v>288</v>
      </c>
      <c r="C263" s="446">
        <v>0</v>
      </c>
      <c r="D263" s="446"/>
      <c r="E263" s="408"/>
      <c r="F263" s="373" t="str">
        <f t="shared" si="34"/>
        <v>否</v>
      </c>
      <c r="G263" s="248" t="str">
        <f t="shared" si="35"/>
        <v>项</v>
      </c>
    </row>
    <row r="264" ht="36" customHeight="1" spans="1:7">
      <c r="A264" s="541">
        <v>2030602</v>
      </c>
      <c r="B264" s="404" t="s">
        <v>289</v>
      </c>
      <c r="C264" s="446">
        <v>0</v>
      </c>
      <c r="D264" s="446"/>
      <c r="E264" s="408" t="str">
        <f>IF(C264&gt;0,D264/C264-1,IF(C264&lt;0,-(D264/C264-1),""))</f>
        <v/>
      </c>
      <c r="F264" s="373" t="str">
        <f t="shared" si="34"/>
        <v>否</v>
      </c>
      <c r="G264" s="248" t="str">
        <f t="shared" si="35"/>
        <v>项</v>
      </c>
    </row>
    <row r="265" ht="36" customHeight="1" spans="1:7">
      <c r="A265" s="541">
        <v>2030603</v>
      </c>
      <c r="B265" s="404" t="s">
        <v>290</v>
      </c>
      <c r="C265" s="446">
        <v>0</v>
      </c>
      <c r="D265" s="446"/>
      <c r="E265" s="408"/>
      <c r="F265" s="373" t="str">
        <f t="shared" si="34"/>
        <v>否</v>
      </c>
      <c r="G265" s="248" t="str">
        <f t="shared" si="35"/>
        <v>项</v>
      </c>
    </row>
    <row r="266" ht="36" customHeight="1" spans="1:7">
      <c r="A266" s="541">
        <v>2030604</v>
      </c>
      <c r="B266" s="404" t="s">
        <v>291</v>
      </c>
      <c r="C266" s="446">
        <v>0</v>
      </c>
      <c r="D266" s="446"/>
      <c r="E266" s="408" t="str">
        <f>IF(C266&gt;0,D266/C266-1,IF(C266&lt;0,-(D266/C266-1),""))</f>
        <v/>
      </c>
      <c r="F266" s="373" t="str">
        <f t="shared" si="34"/>
        <v>否</v>
      </c>
      <c r="G266" s="248" t="str">
        <f t="shared" si="35"/>
        <v>项</v>
      </c>
    </row>
    <row r="267" ht="36" customHeight="1" spans="1:7">
      <c r="A267" s="541">
        <v>2030605</v>
      </c>
      <c r="B267" s="404" t="s">
        <v>292</v>
      </c>
      <c r="C267" s="446">
        <v>0</v>
      </c>
      <c r="D267" s="446"/>
      <c r="E267" s="408" t="str">
        <f t="shared" ref="E267:E273" si="36">IF(C267&gt;0,D267/C267-1,IF(C267&lt;0,-(D267/C267-1),""))</f>
        <v/>
      </c>
      <c r="F267" s="373" t="str">
        <f t="shared" si="34"/>
        <v>否</v>
      </c>
      <c r="G267" s="248" t="str">
        <f t="shared" si="35"/>
        <v>项</v>
      </c>
    </row>
    <row r="268" ht="36" customHeight="1" spans="1:7">
      <c r="A268" s="541">
        <v>2030606</v>
      </c>
      <c r="B268" s="404" t="s">
        <v>293</v>
      </c>
      <c r="C268" s="446">
        <v>0</v>
      </c>
      <c r="D268" s="446"/>
      <c r="E268" s="408" t="str">
        <f t="shared" si="36"/>
        <v/>
      </c>
      <c r="F268" s="373" t="str">
        <f t="shared" si="34"/>
        <v>否</v>
      </c>
      <c r="G268" s="248" t="str">
        <f t="shared" si="35"/>
        <v>项</v>
      </c>
    </row>
    <row r="269" ht="36" customHeight="1" spans="1:7">
      <c r="A269" s="541">
        <v>2030607</v>
      </c>
      <c r="B269" s="404" t="s">
        <v>294</v>
      </c>
      <c r="C269" s="446">
        <v>0</v>
      </c>
      <c r="D269" s="446"/>
      <c r="E269" s="408"/>
      <c r="F269" s="373" t="str">
        <f t="shared" si="34"/>
        <v>否</v>
      </c>
      <c r="G269" s="248" t="str">
        <f t="shared" si="35"/>
        <v>项</v>
      </c>
    </row>
    <row r="270" ht="36" customHeight="1" spans="1:7">
      <c r="A270" s="541">
        <v>2030608</v>
      </c>
      <c r="B270" s="404" t="s">
        <v>295</v>
      </c>
      <c r="C270" s="446">
        <v>0</v>
      </c>
      <c r="D270" s="446"/>
      <c r="E270" s="408" t="str">
        <f t="shared" si="36"/>
        <v/>
      </c>
      <c r="F270" s="373" t="str">
        <f t="shared" si="34"/>
        <v>否</v>
      </c>
      <c r="G270" s="248" t="str">
        <f t="shared" si="35"/>
        <v>项</v>
      </c>
    </row>
    <row r="271" ht="36" customHeight="1" spans="1:7">
      <c r="A271" s="541">
        <v>2030699</v>
      </c>
      <c r="B271" s="404" t="s">
        <v>296</v>
      </c>
      <c r="C271" s="446">
        <v>0</v>
      </c>
      <c r="D271" s="446"/>
      <c r="E271" s="408"/>
      <c r="F271" s="373" t="str">
        <f t="shared" si="34"/>
        <v>否</v>
      </c>
      <c r="G271" s="248" t="str">
        <f t="shared" si="35"/>
        <v>项</v>
      </c>
    </row>
    <row r="272" ht="36" customHeight="1" spans="1:7">
      <c r="A272" s="540">
        <v>20399</v>
      </c>
      <c r="B272" s="400" t="s">
        <v>297</v>
      </c>
      <c r="C272" s="446">
        <v>100</v>
      </c>
      <c r="D272" s="446"/>
      <c r="E272" s="408">
        <f t="shared" si="36"/>
        <v>-1</v>
      </c>
      <c r="F272" s="373" t="str">
        <f t="shared" si="34"/>
        <v>是</v>
      </c>
      <c r="G272" s="248" t="str">
        <f t="shared" si="35"/>
        <v>款</v>
      </c>
    </row>
    <row r="273" ht="36" customHeight="1" spans="1:7">
      <c r="A273" s="548">
        <v>2039999</v>
      </c>
      <c r="B273" s="404" t="s">
        <v>298</v>
      </c>
      <c r="C273" s="446">
        <v>100</v>
      </c>
      <c r="D273" s="446"/>
      <c r="E273" s="408">
        <f t="shared" si="36"/>
        <v>-1</v>
      </c>
      <c r="F273" s="373" t="str">
        <f t="shared" si="34"/>
        <v>是</v>
      </c>
      <c r="G273" s="248" t="str">
        <f t="shared" si="35"/>
        <v>项</v>
      </c>
    </row>
    <row r="274" ht="36" customHeight="1" spans="1:7">
      <c r="A274" s="545" t="s">
        <v>299</v>
      </c>
      <c r="B274" s="546" t="s">
        <v>278</v>
      </c>
      <c r="C274" s="446"/>
      <c r="D274" s="446"/>
      <c r="E274" s="413"/>
      <c r="F274" s="373" t="str">
        <f t="shared" si="34"/>
        <v>否</v>
      </c>
      <c r="G274" s="248" t="str">
        <f t="shared" si="35"/>
        <v>项</v>
      </c>
    </row>
    <row r="275" ht="36" customHeight="1" spans="1:7">
      <c r="A275" s="540">
        <v>204</v>
      </c>
      <c r="B275" s="400" t="s">
        <v>75</v>
      </c>
      <c r="C275" s="549">
        <f>SUM(C276,C279,C290,C297,C305,C314,C330,C340,C350,C358,C364)</f>
        <v>13078</v>
      </c>
      <c r="D275" s="549">
        <v>13855</v>
      </c>
      <c r="E275" s="408">
        <f t="shared" ref="E275:E282" si="37">IF(C275&gt;0,D275/C275-1,IF(C275&lt;0,-(D275/C275-1),""))</f>
        <v>0.059</v>
      </c>
      <c r="F275" s="373" t="str">
        <f t="shared" si="34"/>
        <v>是</v>
      </c>
      <c r="G275" s="248" t="str">
        <f t="shared" si="35"/>
        <v>类</v>
      </c>
    </row>
    <row r="276" ht="36" customHeight="1" spans="1:7">
      <c r="A276" s="540">
        <v>20401</v>
      </c>
      <c r="B276" s="400" t="s">
        <v>300</v>
      </c>
      <c r="C276" s="446">
        <v>0</v>
      </c>
      <c r="D276" s="446"/>
      <c r="E276" s="413"/>
      <c r="F276" s="373" t="str">
        <f t="shared" si="34"/>
        <v>否</v>
      </c>
      <c r="G276" s="248" t="str">
        <f t="shared" si="35"/>
        <v>款</v>
      </c>
    </row>
    <row r="277" ht="36" customHeight="1" spans="1:7">
      <c r="A277" s="541">
        <v>2040101</v>
      </c>
      <c r="B277" s="404" t="s">
        <v>301</v>
      </c>
      <c r="C277" s="446">
        <v>0</v>
      </c>
      <c r="D277" s="446"/>
      <c r="E277" s="408"/>
      <c r="F277" s="373" t="str">
        <f t="shared" si="34"/>
        <v>否</v>
      </c>
      <c r="G277" s="248" t="str">
        <f t="shared" si="35"/>
        <v>项</v>
      </c>
    </row>
    <row r="278" ht="36" customHeight="1" spans="1:7">
      <c r="A278" s="541">
        <v>2040199</v>
      </c>
      <c r="B278" s="404" t="s">
        <v>302</v>
      </c>
      <c r="C278" s="446">
        <v>0</v>
      </c>
      <c r="D278" s="446"/>
      <c r="E278" s="408"/>
      <c r="F278" s="373" t="str">
        <f t="shared" si="34"/>
        <v>否</v>
      </c>
      <c r="G278" s="248" t="str">
        <f t="shared" si="35"/>
        <v>项</v>
      </c>
    </row>
    <row r="279" ht="36" customHeight="1" spans="1:7">
      <c r="A279" s="540">
        <v>20402</v>
      </c>
      <c r="B279" s="400" t="s">
        <v>303</v>
      </c>
      <c r="C279" s="549">
        <f>SUM(C280:C289)</f>
        <v>12139</v>
      </c>
      <c r="D279" s="549">
        <v>12883</v>
      </c>
      <c r="E279" s="408">
        <f t="shared" si="37"/>
        <v>0.061</v>
      </c>
      <c r="F279" s="373" t="str">
        <f t="shared" si="34"/>
        <v>是</v>
      </c>
      <c r="G279" s="248" t="str">
        <f t="shared" si="35"/>
        <v>款</v>
      </c>
    </row>
    <row r="280" ht="36" customHeight="1" spans="1:7">
      <c r="A280" s="541">
        <v>2040201</v>
      </c>
      <c r="B280" s="404" t="s">
        <v>136</v>
      </c>
      <c r="C280" s="446">
        <v>9206</v>
      </c>
      <c r="D280" s="446">
        <v>9429</v>
      </c>
      <c r="E280" s="408">
        <f t="shared" si="37"/>
        <v>0.024</v>
      </c>
      <c r="F280" s="373" t="str">
        <f t="shared" si="34"/>
        <v>是</v>
      </c>
      <c r="G280" s="248" t="str">
        <f t="shared" si="35"/>
        <v>项</v>
      </c>
    </row>
    <row r="281" ht="36" customHeight="1" spans="1:7">
      <c r="A281" s="541">
        <v>2040202</v>
      </c>
      <c r="B281" s="404" t="s">
        <v>137</v>
      </c>
      <c r="C281" s="446">
        <v>2894</v>
      </c>
      <c r="D281" s="446">
        <v>3184</v>
      </c>
      <c r="E281" s="408">
        <f t="shared" si="37"/>
        <v>0.1</v>
      </c>
      <c r="F281" s="373" t="str">
        <f t="shared" si="34"/>
        <v>是</v>
      </c>
      <c r="G281" s="248" t="str">
        <f t="shared" si="35"/>
        <v>项</v>
      </c>
    </row>
    <row r="282" ht="36" customHeight="1" spans="1:7">
      <c r="A282" s="541">
        <v>2040203</v>
      </c>
      <c r="B282" s="404" t="s">
        <v>138</v>
      </c>
      <c r="C282" s="446">
        <v>0</v>
      </c>
      <c r="D282" s="446"/>
      <c r="E282" s="408" t="str">
        <f t="shared" si="37"/>
        <v/>
      </c>
      <c r="F282" s="373" t="str">
        <f t="shared" si="34"/>
        <v>否</v>
      </c>
      <c r="G282" s="248" t="str">
        <f t="shared" si="35"/>
        <v>项</v>
      </c>
    </row>
    <row r="283" ht="36" customHeight="1" spans="1:7">
      <c r="A283" s="541">
        <v>2040219</v>
      </c>
      <c r="B283" s="404" t="s">
        <v>177</v>
      </c>
      <c r="C283" s="446">
        <v>0</v>
      </c>
      <c r="D283" s="446">
        <v>245</v>
      </c>
      <c r="E283" s="408"/>
      <c r="F283" s="373" t="str">
        <f t="shared" si="34"/>
        <v>是</v>
      </c>
      <c r="G283" s="248" t="str">
        <f t="shared" si="35"/>
        <v>项</v>
      </c>
    </row>
    <row r="284" ht="36" customHeight="1" spans="1:7">
      <c r="A284" s="541">
        <v>2040220</v>
      </c>
      <c r="B284" s="404" t="s">
        <v>304</v>
      </c>
      <c r="C284" s="446">
        <v>0</v>
      </c>
      <c r="D284" s="446"/>
      <c r="E284" s="408"/>
      <c r="F284" s="373" t="str">
        <f t="shared" si="34"/>
        <v>否</v>
      </c>
      <c r="G284" s="248" t="str">
        <f t="shared" si="35"/>
        <v>项</v>
      </c>
    </row>
    <row r="285" ht="36" customHeight="1" spans="1:7">
      <c r="A285" s="541">
        <v>2040221</v>
      </c>
      <c r="B285" s="404" t="s">
        <v>305</v>
      </c>
      <c r="C285" s="446">
        <v>0</v>
      </c>
      <c r="D285" s="446"/>
      <c r="E285" s="408"/>
      <c r="F285" s="373" t="str">
        <f t="shared" si="34"/>
        <v>否</v>
      </c>
      <c r="G285" s="248" t="str">
        <f t="shared" si="35"/>
        <v>项</v>
      </c>
    </row>
    <row r="286" ht="36" customHeight="1" spans="1:7">
      <c r="A286" s="541">
        <v>2040222</v>
      </c>
      <c r="B286" s="404" t="s">
        <v>306</v>
      </c>
      <c r="C286" s="446">
        <v>0</v>
      </c>
      <c r="D286" s="446">
        <v>10</v>
      </c>
      <c r="E286" s="408"/>
      <c r="F286" s="373" t="str">
        <f t="shared" si="34"/>
        <v>是</v>
      </c>
      <c r="G286" s="248" t="str">
        <f t="shared" si="35"/>
        <v>项</v>
      </c>
    </row>
    <row r="287" ht="36" customHeight="1" spans="1:7">
      <c r="A287" s="541">
        <v>2040223</v>
      </c>
      <c r="B287" s="404" t="s">
        <v>307</v>
      </c>
      <c r="C287" s="446">
        <v>0</v>
      </c>
      <c r="D287" s="446"/>
      <c r="E287" s="408"/>
      <c r="F287" s="373" t="str">
        <f t="shared" si="34"/>
        <v>否</v>
      </c>
      <c r="G287" s="248" t="str">
        <f t="shared" si="35"/>
        <v>项</v>
      </c>
    </row>
    <row r="288" ht="36" customHeight="1" spans="1:7">
      <c r="A288" s="541">
        <v>2040250</v>
      </c>
      <c r="B288" s="404" t="s">
        <v>145</v>
      </c>
      <c r="C288" s="446">
        <v>0</v>
      </c>
      <c r="D288" s="446"/>
      <c r="E288" s="408"/>
      <c r="F288" s="373" t="str">
        <f t="shared" si="34"/>
        <v>否</v>
      </c>
      <c r="G288" s="248" t="str">
        <f t="shared" si="35"/>
        <v>项</v>
      </c>
    </row>
    <row r="289" ht="36" customHeight="1" spans="1:7">
      <c r="A289" s="541">
        <v>2040299</v>
      </c>
      <c r="B289" s="404" t="s">
        <v>308</v>
      </c>
      <c r="C289" s="446">
        <v>39</v>
      </c>
      <c r="D289" s="446">
        <v>15</v>
      </c>
      <c r="E289" s="408">
        <f>IF(C289&gt;0,D289/C289-1,IF(C289&lt;0,-(D289/C289-1),""))</f>
        <v>-0.615</v>
      </c>
      <c r="F289" s="373" t="str">
        <f t="shared" si="34"/>
        <v>是</v>
      </c>
      <c r="G289" s="248" t="str">
        <f t="shared" si="35"/>
        <v>项</v>
      </c>
    </row>
    <row r="290" ht="36" customHeight="1" spans="1:7">
      <c r="A290" s="540">
        <v>20403</v>
      </c>
      <c r="B290" s="400" t="s">
        <v>309</v>
      </c>
      <c r="C290" s="446">
        <v>0</v>
      </c>
      <c r="D290" s="446"/>
      <c r="E290" s="413"/>
      <c r="F290" s="373" t="str">
        <f t="shared" si="34"/>
        <v>否</v>
      </c>
      <c r="G290" s="248" t="str">
        <f t="shared" si="35"/>
        <v>款</v>
      </c>
    </row>
    <row r="291" ht="36" customHeight="1" spans="1:7">
      <c r="A291" s="541">
        <v>2040301</v>
      </c>
      <c r="B291" s="404" t="s">
        <v>136</v>
      </c>
      <c r="C291" s="446">
        <v>0</v>
      </c>
      <c r="D291" s="446"/>
      <c r="E291" s="408"/>
      <c r="F291" s="373" t="str">
        <f t="shared" si="34"/>
        <v>否</v>
      </c>
      <c r="G291" s="248" t="str">
        <f t="shared" si="35"/>
        <v>项</v>
      </c>
    </row>
    <row r="292" ht="36" customHeight="1" spans="1:7">
      <c r="A292" s="541">
        <v>2040302</v>
      </c>
      <c r="B292" s="404" t="s">
        <v>137</v>
      </c>
      <c r="C292" s="446">
        <v>0</v>
      </c>
      <c r="D292" s="446"/>
      <c r="E292" s="408" t="str">
        <f>IF(C292&gt;0,D292/C292-1,IF(C292&lt;0,-(D292/C292-1),""))</f>
        <v/>
      </c>
      <c r="F292" s="373" t="str">
        <f t="shared" si="34"/>
        <v>否</v>
      </c>
      <c r="G292" s="248" t="str">
        <f t="shared" si="35"/>
        <v>项</v>
      </c>
    </row>
    <row r="293" ht="36" customHeight="1" spans="1:7">
      <c r="A293" s="541">
        <v>2040303</v>
      </c>
      <c r="B293" s="404" t="s">
        <v>138</v>
      </c>
      <c r="C293" s="446">
        <v>0</v>
      </c>
      <c r="D293" s="446"/>
      <c r="E293" s="408" t="str">
        <f>IF(C293&gt;0,D293/C293-1,IF(C293&lt;0,-(D293/C293-1),""))</f>
        <v/>
      </c>
      <c r="F293" s="373" t="str">
        <f t="shared" si="34"/>
        <v>否</v>
      </c>
      <c r="G293" s="248" t="str">
        <f t="shared" si="35"/>
        <v>项</v>
      </c>
    </row>
    <row r="294" ht="36" customHeight="1" spans="1:7">
      <c r="A294" s="541">
        <v>2040304</v>
      </c>
      <c r="B294" s="404" t="s">
        <v>310</v>
      </c>
      <c r="C294" s="446">
        <v>0</v>
      </c>
      <c r="D294" s="446"/>
      <c r="E294" s="408"/>
      <c r="F294" s="373" t="str">
        <f t="shared" si="34"/>
        <v>否</v>
      </c>
      <c r="G294" s="248" t="str">
        <f t="shared" si="35"/>
        <v>项</v>
      </c>
    </row>
    <row r="295" ht="36" customHeight="1" spans="1:7">
      <c r="A295" s="541">
        <v>2040350</v>
      </c>
      <c r="B295" s="404" t="s">
        <v>145</v>
      </c>
      <c r="C295" s="446">
        <v>0</v>
      </c>
      <c r="D295" s="446"/>
      <c r="E295" s="408"/>
      <c r="F295" s="373" t="str">
        <f t="shared" si="34"/>
        <v>否</v>
      </c>
      <c r="G295" s="248" t="str">
        <f t="shared" si="35"/>
        <v>项</v>
      </c>
    </row>
    <row r="296" ht="36" customHeight="1" spans="1:7">
      <c r="A296" s="541">
        <v>2040399</v>
      </c>
      <c r="B296" s="404" t="s">
        <v>311</v>
      </c>
      <c r="C296" s="446">
        <v>0</v>
      </c>
      <c r="D296" s="446"/>
      <c r="E296" s="408"/>
      <c r="F296" s="373" t="str">
        <f t="shared" si="34"/>
        <v>否</v>
      </c>
      <c r="G296" s="248" t="str">
        <f t="shared" si="35"/>
        <v>项</v>
      </c>
    </row>
    <row r="297" ht="36" customHeight="1" spans="1:7">
      <c r="A297" s="540">
        <v>20404</v>
      </c>
      <c r="B297" s="400" t="s">
        <v>312</v>
      </c>
      <c r="C297" s="446">
        <v>0</v>
      </c>
      <c r="D297" s="446"/>
      <c r="E297" s="413"/>
      <c r="F297" s="373" t="str">
        <f t="shared" si="34"/>
        <v>否</v>
      </c>
      <c r="G297" s="248" t="str">
        <f t="shared" si="35"/>
        <v>款</v>
      </c>
    </row>
    <row r="298" ht="36" customHeight="1" spans="1:7">
      <c r="A298" s="541">
        <v>2040401</v>
      </c>
      <c r="B298" s="404" t="s">
        <v>136</v>
      </c>
      <c r="C298" s="446">
        <v>0</v>
      </c>
      <c r="D298" s="446"/>
      <c r="E298" s="408"/>
      <c r="F298" s="373" t="str">
        <f t="shared" si="34"/>
        <v>否</v>
      </c>
      <c r="G298" s="248" t="str">
        <f t="shared" si="35"/>
        <v>项</v>
      </c>
    </row>
    <row r="299" ht="36" customHeight="1" spans="1:7">
      <c r="A299" s="541">
        <v>2040402</v>
      </c>
      <c r="B299" s="404" t="s">
        <v>137</v>
      </c>
      <c r="C299" s="446">
        <v>0</v>
      </c>
      <c r="D299" s="446"/>
      <c r="E299" s="408"/>
      <c r="F299" s="373" t="str">
        <f t="shared" si="34"/>
        <v>否</v>
      </c>
      <c r="G299" s="248" t="str">
        <f t="shared" si="35"/>
        <v>项</v>
      </c>
    </row>
    <row r="300" ht="36" customHeight="1" spans="1:7">
      <c r="A300" s="541">
        <v>2040403</v>
      </c>
      <c r="B300" s="404" t="s">
        <v>138</v>
      </c>
      <c r="C300" s="446">
        <v>0</v>
      </c>
      <c r="D300" s="446"/>
      <c r="E300" s="408"/>
      <c r="F300" s="373" t="str">
        <f t="shared" si="34"/>
        <v>否</v>
      </c>
      <c r="G300" s="248" t="str">
        <f t="shared" si="35"/>
        <v>项</v>
      </c>
    </row>
    <row r="301" ht="36" customHeight="1" spans="1:7">
      <c r="A301" s="541">
        <v>2040409</v>
      </c>
      <c r="B301" s="404" t="s">
        <v>313</v>
      </c>
      <c r="C301" s="446">
        <v>0</v>
      </c>
      <c r="D301" s="446"/>
      <c r="E301" s="408"/>
      <c r="F301" s="373" t="str">
        <f t="shared" si="34"/>
        <v>否</v>
      </c>
      <c r="G301" s="248" t="str">
        <f t="shared" si="35"/>
        <v>项</v>
      </c>
    </row>
    <row r="302" ht="36" customHeight="1" spans="1:7">
      <c r="A302" s="541">
        <v>2040410</v>
      </c>
      <c r="B302" s="404" t="s">
        <v>314</v>
      </c>
      <c r="C302" s="446">
        <v>0</v>
      </c>
      <c r="D302" s="446"/>
      <c r="E302" s="408"/>
      <c r="F302" s="373" t="str">
        <f t="shared" si="34"/>
        <v>否</v>
      </c>
      <c r="G302" s="248" t="str">
        <f t="shared" si="35"/>
        <v>项</v>
      </c>
    </row>
    <row r="303" ht="36" customHeight="1" spans="1:7">
      <c r="A303" s="541">
        <v>2040450</v>
      </c>
      <c r="B303" s="404" t="s">
        <v>145</v>
      </c>
      <c r="C303" s="446">
        <v>0</v>
      </c>
      <c r="D303" s="446"/>
      <c r="E303" s="408"/>
      <c r="F303" s="373" t="str">
        <f t="shared" si="34"/>
        <v>否</v>
      </c>
      <c r="G303" s="248" t="str">
        <f t="shared" si="35"/>
        <v>项</v>
      </c>
    </row>
    <row r="304" ht="36" customHeight="1" spans="1:7">
      <c r="A304" s="541">
        <v>2040499</v>
      </c>
      <c r="B304" s="404" t="s">
        <v>315</v>
      </c>
      <c r="C304" s="446">
        <v>0</v>
      </c>
      <c r="D304" s="446"/>
      <c r="E304" s="408"/>
      <c r="F304" s="373" t="str">
        <f t="shared" si="34"/>
        <v>否</v>
      </c>
      <c r="G304" s="248" t="str">
        <f t="shared" si="35"/>
        <v>项</v>
      </c>
    </row>
    <row r="305" ht="36" customHeight="1" spans="1:7">
      <c r="A305" s="540">
        <v>20405</v>
      </c>
      <c r="B305" s="400" t="s">
        <v>316</v>
      </c>
      <c r="C305" s="446">
        <v>0</v>
      </c>
      <c r="D305" s="446"/>
      <c r="E305" s="413"/>
      <c r="F305" s="373" t="str">
        <f t="shared" si="34"/>
        <v>否</v>
      </c>
      <c r="G305" s="248" t="str">
        <f t="shared" si="35"/>
        <v>款</v>
      </c>
    </row>
    <row r="306" ht="36" customHeight="1" spans="1:7">
      <c r="A306" s="541">
        <v>2040501</v>
      </c>
      <c r="B306" s="404" t="s">
        <v>136</v>
      </c>
      <c r="C306" s="446">
        <v>0</v>
      </c>
      <c r="D306" s="446"/>
      <c r="E306" s="408"/>
      <c r="F306" s="373" t="str">
        <f t="shared" si="34"/>
        <v>否</v>
      </c>
      <c r="G306" s="248" t="str">
        <f t="shared" si="35"/>
        <v>项</v>
      </c>
    </row>
    <row r="307" ht="36" customHeight="1" spans="1:7">
      <c r="A307" s="541">
        <v>2040502</v>
      </c>
      <c r="B307" s="404" t="s">
        <v>137</v>
      </c>
      <c r="C307" s="446">
        <v>0</v>
      </c>
      <c r="D307" s="446"/>
      <c r="E307" s="408"/>
      <c r="F307" s="373" t="str">
        <f t="shared" si="34"/>
        <v>否</v>
      </c>
      <c r="G307" s="248" t="str">
        <f t="shared" si="35"/>
        <v>项</v>
      </c>
    </row>
    <row r="308" ht="36" customHeight="1" spans="1:7">
      <c r="A308" s="541">
        <v>2040503</v>
      </c>
      <c r="B308" s="404" t="s">
        <v>138</v>
      </c>
      <c r="C308" s="446">
        <v>0</v>
      </c>
      <c r="D308" s="446"/>
      <c r="E308" s="408" t="str">
        <f>IF(C308&gt;0,D308/C308-1,IF(C308&lt;0,-(D308/C308-1),""))</f>
        <v/>
      </c>
      <c r="F308" s="373" t="str">
        <f t="shared" si="34"/>
        <v>否</v>
      </c>
      <c r="G308" s="248" t="str">
        <f t="shared" si="35"/>
        <v>项</v>
      </c>
    </row>
    <row r="309" ht="36" customHeight="1" spans="1:7">
      <c r="A309" s="541">
        <v>2040504</v>
      </c>
      <c r="B309" s="404" t="s">
        <v>317</v>
      </c>
      <c r="C309" s="446">
        <v>0</v>
      </c>
      <c r="D309" s="446"/>
      <c r="E309" s="408"/>
      <c r="F309" s="373" t="str">
        <f t="shared" si="34"/>
        <v>否</v>
      </c>
      <c r="G309" s="248" t="str">
        <f t="shared" si="35"/>
        <v>项</v>
      </c>
    </row>
    <row r="310" ht="36" customHeight="1" spans="1:7">
      <c r="A310" s="541">
        <v>2040505</v>
      </c>
      <c r="B310" s="404" t="s">
        <v>318</v>
      </c>
      <c r="C310" s="446">
        <v>0</v>
      </c>
      <c r="D310" s="446"/>
      <c r="E310" s="408"/>
      <c r="F310" s="373" t="str">
        <f t="shared" si="34"/>
        <v>否</v>
      </c>
      <c r="G310" s="248" t="str">
        <f t="shared" si="35"/>
        <v>项</v>
      </c>
    </row>
    <row r="311" ht="36" customHeight="1" spans="1:7">
      <c r="A311" s="541">
        <v>2040506</v>
      </c>
      <c r="B311" s="404" t="s">
        <v>319</v>
      </c>
      <c r="C311" s="446">
        <v>0</v>
      </c>
      <c r="D311" s="446"/>
      <c r="E311" s="408"/>
      <c r="F311" s="373" t="str">
        <f t="shared" si="34"/>
        <v>否</v>
      </c>
      <c r="G311" s="248" t="str">
        <f t="shared" si="35"/>
        <v>项</v>
      </c>
    </row>
    <row r="312" ht="36" customHeight="1" spans="1:7">
      <c r="A312" s="541">
        <v>2040550</v>
      </c>
      <c r="B312" s="404" t="s">
        <v>145</v>
      </c>
      <c r="C312" s="446">
        <v>0</v>
      </c>
      <c r="D312" s="446"/>
      <c r="E312" s="408"/>
      <c r="F312" s="373" t="str">
        <f t="shared" si="34"/>
        <v>否</v>
      </c>
      <c r="G312" s="248" t="str">
        <f t="shared" si="35"/>
        <v>项</v>
      </c>
    </row>
    <row r="313" ht="36" customHeight="1" spans="1:7">
      <c r="A313" s="541">
        <v>2040599</v>
      </c>
      <c r="B313" s="404" t="s">
        <v>320</v>
      </c>
      <c r="C313" s="446">
        <v>0</v>
      </c>
      <c r="D313" s="446"/>
      <c r="E313" s="408"/>
      <c r="F313" s="373" t="str">
        <f t="shared" si="34"/>
        <v>否</v>
      </c>
      <c r="G313" s="248" t="str">
        <f t="shared" si="35"/>
        <v>项</v>
      </c>
    </row>
    <row r="314" ht="36" customHeight="1" spans="1:7">
      <c r="A314" s="540">
        <v>20406</v>
      </c>
      <c r="B314" s="400" t="s">
        <v>321</v>
      </c>
      <c r="C314" s="446">
        <v>770</v>
      </c>
      <c r="D314" s="446">
        <v>762</v>
      </c>
      <c r="E314" s="408">
        <f t="shared" ref="E314:E318" si="38">IF(C314&gt;0,D314/C314-1,IF(C314&lt;0,-(D314/C314-1),""))</f>
        <v>-0.01</v>
      </c>
      <c r="F314" s="373" t="str">
        <f t="shared" si="34"/>
        <v>是</v>
      </c>
      <c r="G314" s="248" t="str">
        <f t="shared" si="35"/>
        <v>款</v>
      </c>
    </row>
    <row r="315" ht="36" customHeight="1" spans="1:7">
      <c r="A315" s="541">
        <v>2040601</v>
      </c>
      <c r="B315" s="404" t="s">
        <v>136</v>
      </c>
      <c r="C315" s="446">
        <v>0</v>
      </c>
      <c r="D315" s="446">
        <v>12</v>
      </c>
      <c r="E315" s="408"/>
      <c r="F315" s="373" t="str">
        <f t="shared" si="34"/>
        <v>是</v>
      </c>
      <c r="G315" s="248" t="str">
        <f t="shared" si="35"/>
        <v>项</v>
      </c>
    </row>
    <row r="316" ht="36" customHeight="1" spans="1:7">
      <c r="A316" s="541">
        <v>2040602</v>
      </c>
      <c r="B316" s="404" t="s">
        <v>137</v>
      </c>
      <c r="C316" s="446">
        <v>102</v>
      </c>
      <c r="D316" s="446">
        <v>252</v>
      </c>
      <c r="E316" s="408">
        <f t="shared" si="38"/>
        <v>1.471</v>
      </c>
      <c r="F316" s="373" t="str">
        <f t="shared" si="34"/>
        <v>是</v>
      </c>
      <c r="G316" s="248" t="str">
        <f t="shared" si="35"/>
        <v>项</v>
      </c>
    </row>
    <row r="317" ht="36" customHeight="1" spans="1:7">
      <c r="A317" s="541">
        <v>2040603</v>
      </c>
      <c r="B317" s="404" t="s">
        <v>138</v>
      </c>
      <c r="C317" s="446">
        <v>0</v>
      </c>
      <c r="D317" s="446"/>
      <c r="E317" s="408" t="str">
        <f t="shared" si="38"/>
        <v/>
      </c>
      <c r="F317" s="373" t="str">
        <f t="shared" si="34"/>
        <v>否</v>
      </c>
      <c r="G317" s="248" t="str">
        <f t="shared" si="35"/>
        <v>项</v>
      </c>
    </row>
    <row r="318" ht="36" customHeight="1" spans="1:7">
      <c r="A318" s="541">
        <v>2040604</v>
      </c>
      <c r="B318" s="404" t="s">
        <v>322</v>
      </c>
      <c r="C318" s="446">
        <v>133</v>
      </c>
      <c r="D318" s="446">
        <v>17</v>
      </c>
      <c r="E318" s="408">
        <f t="shared" si="38"/>
        <v>-0.872</v>
      </c>
      <c r="F318" s="373" t="str">
        <f t="shared" si="34"/>
        <v>是</v>
      </c>
      <c r="G318" s="248" t="str">
        <f t="shared" si="35"/>
        <v>项</v>
      </c>
    </row>
    <row r="319" ht="36" customHeight="1" spans="1:7">
      <c r="A319" s="541">
        <v>2040605</v>
      </c>
      <c r="B319" s="404" t="s">
        <v>323</v>
      </c>
      <c r="C319" s="446">
        <v>0</v>
      </c>
      <c r="D319" s="446">
        <v>15</v>
      </c>
      <c r="E319" s="408"/>
      <c r="F319" s="373" t="str">
        <f t="shared" si="34"/>
        <v>是</v>
      </c>
      <c r="G319" s="248" t="str">
        <f t="shared" si="35"/>
        <v>项</v>
      </c>
    </row>
    <row r="320" ht="36" customHeight="1" spans="1:7">
      <c r="A320" s="550">
        <v>2040606</v>
      </c>
      <c r="B320" s="404" t="s">
        <v>324</v>
      </c>
      <c r="C320" s="446">
        <v>28</v>
      </c>
      <c r="D320" s="446">
        <v>251</v>
      </c>
      <c r="E320" s="408">
        <f t="shared" ref="E320:E326" si="39">IF(C320&gt;0,D320/C320-1,IF(C320&lt;0,-(D320/C320-1),""))</f>
        <v>7.964</v>
      </c>
      <c r="F320" s="373" t="str">
        <f t="shared" si="34"/>
        <v>是</v>
      </c>
      <c r="G320" s="248" t="str">
        <f t="shared" si="35"/>
        <v>项</v>
      </c>
    </row>
    <row r="321" ht="36" customHeight="1" spans="1:7">
      <c r="A321" s="550">
        <v>2040607</v>
      </c>
      <c r="B321" s="404" t="s">
        <v>325</v>
      </c>
      <c r="C321" s="446">
        <v>0</v>
      </c>
      <c r="D321" s="446">
        <v>55</v>
      </c>
      <c r="E321" s="408"/>
      <c r="F321" s="373" t="str">
        <f t="shared" si="34"/>
        <v>是</v>
      </c>
      <c r="G321" s="248" t="str">
        <f t="shared" si="35"/>
        <v>项</v>
      </c>
    </row>
    <row r="322" ht="36" customHeight="1" spans="1:7">
      <c r="A322" s="541">
        <v>2040608</v>
      </c>
      <c r="B322" s="404" t="s">
        <v>326</v>
      </c>
      <c r="C322" s="446">
        <v>0</v>
      </c>
      <c r="D322" s="446"/>
      <c r="E322" s="408"/>
      <c r="F322" s="373" t="str">
        <f t="shared" si="34"/>
        <v>否</v>
      </c>
      <c r="G322" s="248" t="str">
        <f t="shared" si="35"/>
        <v>项</v>
      </c>
    </row>
    <row r="323" ht="36" customHeight="1" spans="1:7">
      <c r="A323" s="541">
        <v>2040609</v>
      </c>
      <c r="B323" s="404" t="s">
        <v>327</v>
      </c>
      <c r="C323" s="446">
        <v>0</v>
      </c>
      <c r="D323" s="446"/>
      <c r="E323" s="408" t="str">
        <f t="shared" si="39"/>
        <v/>
      </c>
      <c r="F323" s="373" t="str">
        <f t="shared" si="34"/>
        <v>否</v>
      </c>
      <c r="G323" s="248" t="str">
        <f t="shared" si="35"/>
        <v>项</v>
      </c>
    </row>
    <row r="324" ht="36" customHeight="1" spans="1:7">
      <c r="A324" s="541">
        <v>2040610</v>
      </c>
      <c r="B324" s="404" t="s">
        <v>328</v>
      </c>
      <c r="C324" s="446">
        <v>15</v>
      </c>
      <c r="D324" s="446">
        <v>16</v>
      </c>
      <c r="E324" s="408">
        <f t="shared" si="39"/>
        <v>0.067</v>
      </c>
      <c r="F324" s="373" t="str">
        <f t="shared" si="34"/>
        <v>是</v>
      </c>
      <c r="G324" s="248" t="str">
        <f t="shared" si="35"/>
        <v>项</v>
      </c>
    </row>
    <row r="325" ht="36" customHeight="1" spans="1:7">
      <c r="A325" s="541">
        <v>2040611</v>
      </c>
      <c r="B325" s="404" t="s">
        <v>329</v>
      </c>
      <c r="C325" s="446"/>
      <c r="D325" s="446"/>
      <c r="E325" s="408" t="str">
        <f t="shared" si="39"/>
        <v/>
      </c>
      <c r="F325" s="373" t="str">
        <f t="shared" si="34"/>
        <v>否</v>
      </c>
      <c r="G325" s="248" t="str">
        <f t="shared" si="35"/>
        <v>项</v>
      </c>
    </row>
    <row r="326" ht="36" customHeight="1" spans="1:7">
      <c r="A326" s="541">
        <v>2040612</v>
      </c>
      <c r="B326" s="404" t="s">
        <v>330</v>
      </c>
      <c r="C326" s="446">
        <v>492</v>
      </c>
      <c r="D326" s="446">
        <v>140</v>
      </c>
      <c r="E326" s="408">
        <f t="shared" si="39"/>
        <v>-0.715</v>
      </c>
      <c r="F326" s="373" t="str">
        <f t="shared" ref="F326:F389" si="40">IF(LEN(A326)=3,"是",IF(B326&lt;&gt;"",IF(SUM(C326:D326)&lt;&gt;0,"是","否"),"是"))</f>
        <v>是</v>
      </c>
      <c r="G326" s="248" t="str">
        <f t="shared" ref="G326:G389" si="41">IF(LEN(A326)=3,"类",IF(LEN(A326)=5,"款","项"))</f>
        <v>项</v>
      </c>
    </row>
    <row r="327" ht="36" customHeight="1" spans="1:7">
      <c r="A327" s="541">
        <v>2040613</v>
      </c>
      <c r="B327" s="404" t="s">
        <v>177</v>
      </c>
      <c r="C327" s="446">
        <v>0</v>
      </c>
      <c r="D327" s="446"/>
      <c r="E327" s="408"/>
      <c r="F327" s="373" t="str">
        <f t="shared" si="40"/>
        <v>否</v>
      </c>
      <c r="G327" s="248" t="str">
        <f t="shared" si="41"/>
        <v>项</v>
      </c>
    </row>
    <row r="328" ht="36" customHeight="1" spans="1:7">
      <c r="A328" s="541">
        <v>2040650</v>
      </c>
      <c r="B328" s="404" t="s">
        <v>145</v>
      </c>
      <c r="C328" s="446">
        <v>0</v>
      </c>
      <c r="D328" s="446"/>
      <c r="E328" s="408"/>
      <c r="F328" s="373" t="str">
        <f t="shared" si="40"/>
        <v>否</v>
      </c>
      <c r="G328" s="248" t="str">
        <f t="shared" si="41"/>
        <v>项</v>
      </c>
    </row>
    <row r="329" ht="36" customHeight="1" spans="1:7">
      <c r="A329" s="541">
        <v>2040699</v>
      </c>
      <c r="B329" s="404" t="s">
        <v>331</v>
      </c>
      <c r="C329" s="446">
        <v>0</v>
      </c>
      <c r="D329" s="446">
        <v>4</v>
      </c>
      <c r="E329" s="408"/>
      <c r="F329" s="373" t="str">
        <f t="shared" si="40"/>
        <v>是</v>
      </c>
      <c r="G329" s="248" t="str">
        <f t="shared" si="41"/>
        <v>项</v>
      </c>
    </row>
    <row r="330" ht="36" customHeight="1" spans="1:7">
      <c r="A330" s="540">
        <v>20407</v>
      </c>
      <c r="B330" s="400" t="s">
        <v>332</v>
      </c>
      <c r="C330" s="446">
        <v>0</v>
      </c>
      <c r="D330" s="446"/>
      <c r="E330" s="413"/>
      <c r="F330" s="373" t="str">
        <f t="shared" si="40"/>
        <v>否</v>
      </c>
      <c r="G330" s="248" t="str">
        <f t="shared" si="41"/>
        <v>款</v>
      </c>
    </row>
    <row r="331" ht="36" customHeight="1" spans="1:7">
      <c r="A331" s="541">
        <v>2040701</v>
      </c>
      <c r="B331" s="404" t="s">
        <v>136</v>
      </c>
      <c r="C331" s="446">
        <v>0</v>
      </c>
      <c r="D331" s="446"/>
      <c r="E331" s="408"/>
      <c r="F331" s="373" t="str">
        <f t="shared" si="40"/>
        <v>否</v>
      </c>
      <c r="G331" s="248" t="str">
        <f t="shared" si="41"/>
        <v>项</v>
      </c>
    </row>
    <row r="332" ht="36" customHeight="1" spans="1:7">
      <c r="A332" s="541">
        <v>2040702</v>
      </c>
      <c r="B332" s="404" t="s">
        <v>137</v>
      </c>
      <c r="C332" s="446">
        <v>0</v>
      </c>
      <c r="D332" s="446"/>
      <c r="E332" s="408" t="str">
        <f>IF(C332&gt;0,D332/C332-1,IF(C332&lt;0,-(D332/C332-1),""))</f>
        <v/>
      </c>
      <c r="F332" s="373" t="str">
        <f t="shared" si="40"/>
        <v>否</v>
      </c>
      <c r="G332" s="248" t="str">
        <f t="shared" si="41"/>
        <v>项</v>
      </c>
    </row>
    <row r="333" ht="36" customHeight="1" spans="1:7">
      <c r="A333" s="541">
        <v>2040703</v>
      </c>
      <c r="B333" s="404" t="s">
        <v>138</v>
      </c>
      <c r="C333" s="446">
        <v>0</v>
      </c>
      <c r="D333" s="446"/>
      <c r="E333" s="408" t="str">
        <f>IF(C333&gt;0,D333/C333-1,IF(C333&lt;0,-(D333/C333-1),""))</f>
        <v/>
      </c>
      <c r="F333" s="373" t="str">
        <f t="shared" si="40"/>
        <v>否</v>
      </c>
      <c r="G333" s="248" t="str">
        <f t="shared" si="41"/>
        <v>项</v>
      </c>
    </row>
    <row r="334" ht="36" customHeight="1" spans="1:7">
      <c r="A334" s="541">
        <v>2040704</v>
      </c>
      <c r="B334" s="404" t="s">
        <v>333</v>
      </c>
      <c r="C334" s="446">
        <v>0</v>
      </c>
      <c r="D334" s="446"/>
      <c r="E334" s="408"/>
      <c r="F334" s="373" t="str">
        <f t="shared" si="40"/>
        <v>否</v>
      </c>
      <c r="G334" s="248" t="str">
        <f t="shared" si="41"/>
        <v>项</v>
      </c>
    </row>
    <row r="335" ht="36" customHeight="1" spans="1:7">
      <c r="A335" s="541">
        <v>2040705</v>
      </c>
      <c r="B335" s="404" t="s">
        <v>334</v>
      </c>
      <c r="C335" s="446">
        <v>0</v>
      </c>
      <c r="D335" s="446"/>
      <c r="E335" s="408"/>
      <c r="F335" s="373" t="str">
        <f t="shared" si="40"/>
        <v>否</v>
      </c>
      <c r="G335" s="248" t="str">
        <f t="shared" si="41"/>
        <v>项</v>
      </c>
    </row>
    <row r="336" ht="36" customHeight="1" spans="1:7">
      <c r="A336" s="541">
        <v>2040706</v>
      </c>
      <c r="B336" s="404" t="s">
        <v>335</v>
      </c>
      <c r="C336" s="446">
        <v>0</v>
      </c>
      <c r="D336" s="446"/>
      <c r="E336" s="408"/>
      <c r="F336" s="373" t="str">
        <f t="shared" si="40"/>
        <v>否</v>
      </c>
      <c r="G336" s="248" t="str">
        <f t="shared" si="41"/>
        <v>项</v>
      </c>
    </row>
    <row r="337" ht="36" customHeight="1" spans="1:7">
      <c r="A337" s="541">
        <v>2040707</v>
      </c>
      <c r="B337" s="404" t="s">
        <v>177</v>
      </c>
      <c r="C337" s="446">
        <v>0</v>
      </c>
      <c r="D337" s="446"/>
      <c r="E337" s="408"/>
      <c r="F337" s="373" t="str">
        <f t="shared" si="40"/>
        <v>否</v>
      </c>
      <c r="G337" s="248" t="str">
        <f t="shared" si="41"/>
        <v>项</v>
      </c>
    </row>
    <row r="338" ht="36" customHeight="1" spans="1:7">
      <c r="A338" s="541">
        <v>2040750</v>
      </c>
      <c r="B338" s="404" t="s">
        <v>145</v>
      </c>
      <c r="C338" s="446">
        <v>0</v>
      </c>
      <c r="D338" s="446"/>
      <c r="E338" s="408" t="str">
        <f>IF(C338&gt;0,D338/C338-1,IF(C338&lt;0,-(D338/C338-1),""))</f>
        <v/>
      </c>
      <c r="F338" s="373" t="str">
        <f t="shared" si="40"/>
        <v>否</v>
      </c>
      <c r="G338" s="248" t="str">
        <f t="shared" si="41"/>
        <v>项</v>
      </c>
    </row>
    <row r="339" ht="36" customHeight="1" spans="1:7">
      <c r="A339" s="541">
        <v>2040799</v>
      </c>
      <c r="B339" s="404" t="s">
        <v>336</v>
      </c>
      <c r="C339" s="446">
        <v>0</v>
      </c>
      <c r="D339" s="446"/>
      <c r="E339" s="408"/>
      <c r="F339" s="373" t="str">
        <f t="shared" si="40"/>
        <v>否</v>
      </c>
      <c r="G339" s="248" t="str">
        <f t="shared" si="41"/>
        <v>项</v>
      </c>
    </row>
    <row r="340" ht="36" customHeight="1" spans="1:7">
      <c r="A340" s="540">
        <v>20408</v>
      </c>
      <c r="B340" s="400" t="s">
        <v>337</v>
      </c>
      <c r="C340" s="446">
        <v>0</v>
      </c>
      <c r="D340" s="446"/>
      <c r="E340" s="413"/>
      <c r="F340" s="373" t="str">
        <f t="shared" si="40"/>
        <v>否</v>
      </c>
      <c r="G340" s="248" t="str">
        <f t="shared" si="41"/>
        <v>款</v>
      </c>
    </row>
    <row r="341" ht="36" customHeight="1" spans="1:7">
      <c r="A341" s="541">
        <v>2040801</v>
      </c>
      <c r="B341" s="404" t="s">
        <v>136</v>
      </c>
      <c r="C341" s="446">
        <v>0</v>
      </c>
      <c r="D341" s="446"/>
      <c r="E341" s="408"/>
      <c r="F341" s="373" t="str">
        <f t="shared" si="40"/>
        <v>否</v>
      </c>
      <c r="G341" s="248" t="str">
        <f t="shared" si="41"/>
        <v>项</v>
      </c>
    </row>
    <row r="342" ht="36" customHeight="1" spans="1:7">
      <c r="A342" s="541">
        <v>2040802</v>
      </c>
      <c r="B342" s="404" t="s">
        <v>137</v>
      </c>
      <c r="C342" s="446">
        <v>0</v>
      </c>
      <c r="D342" s="446"/>
      <c r="E342" s="408" t="str">
        <f>IF(C342&gt;0,D342/C342-1,IF(C342&lt;0,-(D342/C342-1),""))</f>
        <v/>
      </c>
      <c r="F342" s="373" t="str">
        <f t="shared" si="40"/>
        <v>否</v>
      </c>
      <c r="G342" s="248" t="str">
        <f t="shared" si="41"/>
        <v>项</v>
      </c>
    </row>
    <row r="343" ht="36" customHeight="1" spans="1:7">
      <c r="A343" s="541">
        <v>2040803</v>
      </c>
      <c r="B343" s="404" t="s">
        <v>138</v>
      </c>
      <c r="C343" s="446">
        <v>0</v>
      </c>
      <c r="D343" s="446"/>
      <c r="E343" s="408" t="str">
        <f>IF(C343&gt;0,D343/C343-1,IF(C343&lt;0,-(D343/C343-1),""))</f>
        <v/>
      </c>
      <c r="F343" s="373" t="str">
        <f t="shared" si="40"/>
        <v>否</v>
      </c>
      <c r="G343" s="248" t="str">
        <f t="shared" si="41"/>
        <v>项</v>
      </c>
    </row>
    <row r="344" ht="36" customHeight="1" spans="1:7">
      <c r="A344" s="541">
        <v>2040804</v>
      </c>
      <c r="B344" s="404" t="s">
        <v>338</v>
      </c>
      <c r="C344" s="446">
        <v>0</v>
      </c>
      <c r="D344" s="446"/>
      <c r="E344" s="408"/>
      <c r="F344" s="373" t="str">
        <f t="shared" si="40"/>
        <v>否</v>
      </c>
      <c r="G344" s="248" t="str">
        <f t="shared" si="41"/>
        <v>项</v>
      </c>
    </row>
    <row r="345" ht="36" customHeight="1" spans="1:7">
      <c r="A345" s="541">
        <v>2040805</v>
      </c>
      <c r="B345" s="404" t="s">
        <v>339</v>
      </c>
      <c r="C345" s="446">
        <v>0</v>
      </c>
      <c r="D345" s="446"/>
      <c r="E345" s="408"/>
      <c r="F345" s="373" t="str">
        <f t="shared" si="40"/>
        <v>否</v>
      </c>
      <c r="G345" s="248" t="str">
        <f t="shared" si="41"/>
        <v>项</v>
      </c>
    </row>
    <row r="346" ht="36" customHeight="1" spans="1:7">
      <c r="A346" s="541">
        <v>2040806</v>
      </c>
      <c r="B346" s="404" t="s">
        <v>340</v>
      </c>
      <c r="C346" s="446">
        <v>0</v>
      </c>
      <c r="D346" s="446"/>
      <c r="E346" s="408"/>
      <c r="F346" s="373" t="str">
        <f t="shared" si="40"/>
        <v>否</v>
      </c>
      <c r="G346" s="248" t="str">
        <f t="shared" si="41"/>
        <v>项</v>
      </c>
    </row>
    <row r="347" ht="36" customHeight="1" spans="1:7">
      <c r="A347" s="541">
        <v>2040807</v>
      </c>
      <c r="B347" s="404" t="s">
        <v>177</v>
      </c>
      <c r="C347" s="446">
        <v>0</v>
      </c>
      <c r="D347" s="446"/>
      <c r="E347" s="408"/>
      <c r="F347" s="373" t="str">
        <f t="shared" si="40"/>
        <v>否</v>
      </c>
      <c r="G347" s="248" t="str">
        <f t="shared" si="41"/>
        <v>项</v>
      </c>
    </row>
    <row r="348" ht="36" customHeight="1" spans="1:7">
      <c r="A348" s="541">
        <v>2040850</v>
      </c>
      <c r="B348" s="404" t="s">
        <v>145</v>
      </c>
      <c r="C348" s="446">
        <v>0</v>
      </c>
      <c r="D348" s="446"/>
      <c r="E348" s="408" t="str">
        <f>IF(C348&gt;0,D348/C348-1,IF(C348&lt;0,-(D348/C348-1),""))</f>
        <v/>
      </c>
      <c r="F348" s="373" t="str">
        <f t="shared" si="40"/>
        <v>否</v>
      </c>
      <c r="G348" s="248" t="str">
        <f t="shared" si="41"/>
        <v>项</v>
      </c>
    </row>
    <row r="349" ht="36" customHeight="1" spans="1:7">
      <c r="A349" s="541">
        <v>2040899</v>
      </c>
      <c r="B349" s="404" t="s">
        <v>341</v>
      </c>
      <c r="C349" s="446">
        <v>0</v>
      </c>
      <c r="D349" s="446"/>
      <c r="E349" s="408"/>
      <c r="F349" s="373" t="str">
        <f t="shared" si="40"/>
        <v>否</v>
      </c>
      <c r="G349" s="248" t="str">
        <f t="shared" si="41"/>
        <v>项</v>
      </c>
    </row>
    <row r="350" ht="36" customHeight="1" spans="1:7">
      <c r="A350" s="540">
        <v>20409</v>
      </c>
      <c r="B350" s="400" t="s">
        <v>342</v>
      </c>
      <c r="C350" s="446">
        <v>0</v>
      </c>
      <c r="D350" s="446"/>
      <c r="E350" s="413"/>
      <c r="F350" s="373" t="str">
        <f t="shared" si="40"/>
        <v>否</v>
      </c>
      <c r="G350" s="248" t="str">
        <f t="shared" si="41"/>
        <v>款</v>
      </c>
    </row>
    <row r="351" ht="36" customHeight="1" spans="1:7">
      <c r="A351" s="541">
        <v>2040901</v>
      </c>
      <c r="B351" s="404" t="s">
        <v>136</v>
      </c>
      <c r="C351" s="446">
        <v>0</v>
      </c>
      <c r="D351" s="446"/>
      <c r="E351" s="408"/>
      <c r="F351" s="373" t="str">
        <f t="shared" si="40"/>
        <v>否</v>
      </c>
      <c r="G351" s="248" t="str">
        <f t="shared" si="41"/>
        <v>项</v>
      </c>
    </row>
    <row r="352" ht="36" customHeight="1" spans="1:7">
      <c r="A352" s="541">
        <v>2040902</v>
      </c>
      <c r="B352" s="404" t="s">
        <v>137</v>
      </c>
      <c r="C352" s="446">
        <v>0</v>
      </c>
      <c r="D352" s="446"/>
      <c r="E352" s="408" t="str">
        <f>IF(C352&gt;0,D352/C352-1,IF(C352&lt;0,-(D352/C352-1),""))</f>
        <v/>
      </c>
      <c r="F352" s="373" t="str">
        <f t="shared" si="40"/>
        <v>否</v>
      </c>
      <c r="G352" s="248" t="str">
        <f t="shared" si="41"/>
        <v>项</v>
      </c>
    </row>
    <row r="353" ht="36" customHeight="1" spans="1:7">
      <c r="A353" s="541">
        <v>2040903</v>
      </c>
      <c r="B353" s="404" t="s">
        <v>138</v>
      </c>
      <c r="C353" s="446">
        <v>0</v>
      </c>
      <c r="D353" s="446"/>
      <c r="E353" s="408" t="str">
        <f>IF(C353&gt;0,D353/C353-1,IF(C353&lt;0,-(D353/C353-1),""))</f>
        <v/>
      </c>
      <c r="F353" s="373" t="str">
        <f t="shared" si="40"/>
        <v>否</v>
      </c>
      <c r="G353" s="248" t="str">
        <f t="shared" si="41"/>
        <v>项</v>
      </c>
    </row>
    <row r="354" ht="36" customHeight="1" spans="1:7">
      <c r="A354" s="541">
        <v>2040904</v>
      </c>
      <c r="B354" s="404" t="s">
        <v>343</v>
      </c>
      <c r="C354" s="446">
        <v>0</v>
      </c>
      <c r="D354" s="446"/>
      <c r="E354" s="408" t="str">
        <f>IF(C354&gt;0,D354/C354-1,IF(C354&lt;0,-(D354/C354-1),""))</f>
        <v/>
      </c>
      <c r="F354" s="373" t="str">
        <f t="shared" si="40"/>
        <v>否</v>
      </c>
      <c r="G354" s="248" t="str">
        <f t="shared" si="41"/>
        <v>项</v>
      </c>
    </row>
    <row r="355" ht="36" customHeight="1" spans="1:7">
      <c r="A355" s="541">
        <v>2040905</v>
      </c>
      <c r="B355" s="404" t="s">
        <v>344</v>
      </c>
      <c r="C355" s="446">
        <v>0</v>
      </c>
      <c r="D355" s="446"/>
      <c r="E355" s="408" t="str">
        <f>IF(C355&gt;0,D355/C355-1,IF(C355&lt;0,-(D355/C355-1),""))</f>
        <v/>
      </c>
      <c r="F355" s="373" t="str">
        <f t="shared" si="40"/>
        <v>否</v>
      </c>
      <c r="G355" s="248" t="str">
        <f t="shared" si="41"/>
        <v>项</v>
      </c>
    </row>
    <row r="356" ht="36" customHeight="1" spans="1:7">
      <c r="A356" s="541">
        <v>2040950</v>
      </c>
      <c r="B356" s="404" t="s">
        <v>145</v>
      </c>
      <c r="C356" s="446">
        <v>0</v>
      </c>
      <c r="D356" s="446"/>
      <c r="E356" s="408"/>
      <c r="F356" s="373" t="str">
        <f t="shared" si="40"/>
        <v>否</v>
      </c>
      <c r="G356" s="248" t="str">
        <f t="shared" si="41"/>
        <v>项</v>
      </c>
    </row>
    <row r="357" ht="36" customHeight="1" spans="1:7">
      <c r="A357" s="541">
        <v>2040999</v>
      </c>
      <c r="B357" s="404" t="s">
        <v>345</v>
      </c>
      <c r="C357" s="446">
        <v>0</v>
      </c>
      <c r="D357" s="446"/>
      <c r="E357" s="408" t="str">
        <f t="shared" ref="E357:E364" si="42">IF(C357&gt;0,D357/C357-1,IF(C357&lt;0,-(D357/C357-1),""))</f>
        <v/>
      </c>
      <c r="F357" s="373" t="str">
        <f t="shared" si="40"/>
        <v>否</v>
      </c>
      <c r="G357" s="248" t="str">
        <f t="shared" si="41"/>
        <v>项</v>
      </c>
    </row>
    <row r="358" ht="36" customHeight="1" spans="1:7">
      <c r="A358" s="540">
        <v>20410</v>
      </c>
      <c r="B358" s="400" t="s">
        <v>346</v>
      </c>
      <c r="C358" s="446">
        <v>0</v>
      </c>
      <c r="D358" s="446"/>
      <c r="E358" s="413" t="str">
        <f t="shared" si="42"/>
        <v/>
      </c>
      <c r="F358" s="373" t="str">
        <f t="shared" si="40"/>
        <v>否</v>
      </c>
      <c r="G358" s="248" t="str">
        <f t="shared" si="41"/>
        <v>款</v>
      </c>
    </row>
    <row r="359" ht="36" customHeight="1" spans="1:7">
      <c r="A359" s="541">
        <v>2041001</v>
      </c>
      <c r="B359" s="404" t="s">
        <v>136</v>
      </c>
      <c r="C359" s="446">
        <v>0</v>
      </c>
      <c r="D359" s="446"/>
      <c r="E359" s="408" t="str">
        <f t="shared" si="42"/>
        <v/>
      </c>
      <c r="F359" s="373" t="str">
        <f t="shared" si="40"/>
        <v>否</v>
      </c>
      <c r="G359" s="248" t="str">
        <f t="shared" si="41"/>
        <v>项</v>
      </c>
    </row>
    <row r="360" ht="36" customHeight="1" spans="1:7">
      <c r="A360" s="541">
        <v>2041002</v>
      </c>
      <c r="B360" s="404" t="s">
        <v>137</v>
      </c>
      <c r="C360" s="446">
        <v>0</v>
      </c>
      <c r="D360" s="446"/>
      <c r="E360" s="408" t="str">
        <f t="shared" si="42"/>
        <v/>
      </c>
      <c r="F360" s="373" t="str">
        <f t="shared" si="40"/>
        <v>否</v>
      </c>
      <c r="G360" s="248" t="str">
        <f t="shared" si="41"/>
        <v>项</v>
      </c>
    </row>
    <row r="361" ht="36" customHeight="1" spans="1:7">
      <c r="A361" s="541">
        <v>2041006</v>
      </c>
      <c r="B361" s="404" t="s">
        <v>177</v>
      </c>
      <c r="C361" s="446">
        <v>0</v>
      </c>
      <c r="D361" s="446"/>
      <c r="E361" s="408" t="str">
        <f t="shared" si="42"/>
        <v/>
      </c>
      <c r="F361" s="373" t="str">
        <f t="shared" si="40"/>
        <v>否</v>
      </c>
      <c r="G361" s="248" t="str">
        <f t="shared" si="41"/>
        <v>项</v>
      </c>
    </row>
    <row r="362" ht="36" customHeight="1" spans="1:7">
      <c r="A362" s="541">
        <v>2041007</v>
      </c>
      <c r="B362" s="404" t="s">
        <v>347</v>
      </c>
      <c r="C362" s="446">
        <v>0</v>
      </c>
      <c r="D362" s="446"/>
      <c r="E362" s="408" t="str">
        <f t="shared" si="42"/>
        <v/>
      </c>
      <c r="F362" s="373" t="str">
        <f t="shared" si="40"/>
        <v>否</v>
      </c>
      <c r="G362" s="248" t="str">
        <f t="shared" si="41"/>
        <v>项</v>
      </c>
    </row>
    <row r="363" ht="36" customHeight="1" spans="1:7">
      <c r="A363" s="541">
        <v>2041099</v>
      </c>
      <c r="B363" s="404" t="s">
        <v>348</v>
      </c>
      <c r="C363" s="446">
        <v>0</v>
      </c>
      <c r="D363" s="446"/>
      <c r="E363" s="408" t="str">
        <f t="shared" si="42"/>
        <v/>
      </c>
      <c r="F363" s="373" t="str">
        <f t="shared" si="40"/>
        <v>否</v>
      </c>
      <c r="G363" s="248" t="str">
        <f t="shared" si="41"/>
        <v>项</v>
      </c>
    </row>
    <row r="364" ht="36" customHeight="1" spans="1:7">
      <c r="A364" s="540">
        <v>20499</v>
      </c>
      <c r="B364" s="400" t="s">
        <v>349</v>
      </c>
      <c r="C364" s="446">
        <v>169</v>
      </c>
      <c r="D364" s="446">
        <v>210</v>
      </c>
      <c r="E364" s="408">
        <f t="shared" si="42"/>
        <v>0.243</v>
      </c>
      <c r="F364" s="373" t="str">
        <f t="shared" si="40"/>
        <v>是</v>
      </c>
      <c r="G364" s="248" t="str">
        <f t="shared" si="41"/>
        <v>款</v>
      </c>
    </row>
    <row r="365" ht="36" customHeight="1" spans="1:7">
      <c r="A365" s="544">
        <v>2049902</v>
      </c>
      <c r="B365" s="404" t="s">
        <v>350</v>
      </c>
      <c r="C365" s="446">
        <v>0</v>
      </c>
      <c r="D365" s="446"/>
      <c r="E365" s="408"/>
      <c r="F365" s="373" t="str">
        <f t="shared" si="40"/>
        <v>否</v>
      </c>
      <c r="G365" s="248" t="str">
        <f t="shared" si="41"/>
        <v>项</v>
      </c>
    </row>
    <row r="366" ht="36" customHeight="1" spans="1:7">
      <c r="A366" s="551">
        <v>2049999</v>
      </c>
      <c r="B366" s="404" t="s">
        <v>351</v>
      </c>
      <c r="C366" s="446">
        <v>169</v>
      </c>
      <c r="D366" s="446">
        <v>210</v>
      </c>
      <c r="E366" s="408">
        <f t="shared" ref="E366:E370" si="43">IF(C366&gt;0,D366/C366-1,IF(C366&lt;0,-(D366/C366-1),""))</f>
        <v>0.243</v>
      </c>
      <c r="F366" s="373" t="str">
        <f t="shared" si="40"/>
        <v>是</v>
      </c>
      <c r="G366" s="248" t="str">
        <f t="shared" si="41"/>
        <v>项</v>
      </c>
    </row>
    <row r="367" ht="36" customHeight="1" spans="1:7">
      <c r="A367" s="552" t="s">
        <v>352</v>
      </c>
      <c r="B367" s="546" t="s">
        <v>278</v>
      </c>
      <c r="C367" s="446"/>
      <c r="D367" s="446"/>
      <c r="E367" s="413"/>
      <c r="F367" s="373" t="str">
        <f t="shared" si="40"/>
        <v>否</v>
      </c>
      <c r="G367" s="248" t="str">
        <f t="shared" si="41"/>
        <v>项</v>
      </c>
    </row>
    <row r="368" ht="36" customHeight="1" spans="1:7">
      <c r="A368" s="552" t="s">
        <v>353</v>
      </c>
      <c r="B368" s="546" t="s">
        <v>354</v>
      </c>
      <c r="C368" s="446"/>
      <c r="D368" s="446"/>
      <c r="E368" s="413"/>
      <c r="F368" s="373" t="str">
        <f t="shared" si="40"/>
        <v>否</v>
      </c>
      <c r="G368" s="248" t="str">
        <f t="shared" si="41"/>
        <v>项</v>
      </c>
    </row>
    <row r="369" ht="36" customHeight="1" spans="1:7">
      <c r="A369" s="540">
        <v>205</v>
      </c>
      <c r="B369" s="400" t="s">
        <v>77</v>
      </c>
      <c r="C369" s="446">
        <v>37156</v>
      </c>
      <c r="D369" s="446">
        <v>40067</v>
      </c>
      <c r="E369" s="408">
        <f t="shared" si="43"/>
        <v>0.078</v>
      </c>
      <c r="F369" s="373" t="str">
        <f t="shared" si="40"/>
        <v>是</v>
      </c>
      <c r="G369" s="248" t="str">
        <f t="shared" si="41"/>
        <v>类</v>
      </c>
    </row>
    <row r="370" ht="36" customHeight="1" spans="1:7">
      <c r="A370" s="540">
        <v>20501</v>
      </c>
      <c r="B370" s="400" t="s">
        <v>355</v>
      </c>
      <c r="C370" s="446">
        <v>3813</v>
      </c>
      <c r="D370" s="446">
        <v>1803</v>
      </c>
      <c r="E370" s="408">
        <f t="shared" si="43"/>
        <v>-0.527</v>
      </c>
      <c r="F370" s="373" t="str">
        <f t="shared" si="40"/>
        <v>是</v>
      </c>
      <c r="G370" s="248" t="str">
        <f t="shared" si="41"/>
        <v>款</v>
      </c>
    </row>
    <row r="371" ht="36" customHeight="1" spans="1:7">
      <c r="A371" s="541">
        <v>2050101</v>
      </c>
      <c r="B371" s="404" t="s">
        <v>136</v>
      </c>
      <c r="C371" s="446">
        <v>0</v>
      </c>
      <c r="D371" s="446"/>
      <c r="E371" s="408"/>
      <c r="F371" s="373" t="str">
        <f t="shared" si="40"/>
        <v>否</v>
      </c>
      <c r="G371" s="248" t="str">
        <f t="shared" si="41"/>
        <v>项</v>
      </c>
    </row>
    <row r="372" ht="36" customHeight="1" spans="1:7">
      <c r="A372" s="541">
        <v>2050102</v>
      </c>
      <c r="B372" s="404" t="s">
        <v>137</v>
      </c>
      <c r="C372" s="446">
        <v>3813</v>
      </c>
      <c r="D372" s="446">
        <v>1803</v>
      </c>
      <c r="E372" s="408">
        <f t="shared" ref="E372:E379" si="44">IF(C372&gt;0,D372/C372-1,IF(C372&lt;0,-(D372/C372-1),""))</f>
        <v>-0.527</v>
      </c>
      <c r="F372" s="373" t="str">
        <f t="shared" si="40"/>
        <v>是</v>
      </c>
      <c r="G372" s="248" t="str">
        <f t="shared" si="41"/>
        <v>项</v>
      </c>
    </row>
    <row r="373" ht="36" customHeight="1" spans="1:7">
      <c r="A373" s="541">
        <v>2050103</v>
      </c>
      <c r="B373" s="404" t="s">
        <v>138</v>
      </c>
      <c r="C373" s="446">
        <v>0</v>
      </c>
      <c r="D373" s="446"/>
      <c r="E373" s="408"/>
      <c r="F373" s="373" t="str">
        <f t="shared" si="40"/>
        <v>否</v>
      </c>
      <c r="G373" s="248" t="str">
        <f t="shared" si="41"/>
        <v>项</v>
      </c>
    </row>
    <row r="374" ht="36" customHeight="1" spans="1:7">
      <c r="A374" s="541">
        <v>2050199</v>
      </c>
      <c r="B374" s="404" t="s">
        <v>356</v>
      </c>
      <c r="C374" s="446">
        <v>0</v>
      </c>
      <c r="D374" s="446"/>
      <c r="E374" s="408"/>
      <c r="F374" s="373" t="str">
        <f t="shared" si="40"/>
        <v>否</v>
      </c>
      <c r="G374" s="248" t="str">
        <f t="shared" si="41"/>
        <v>项</v>
      </c>
    </row>
    <row r="375" ht="36" customHeight="1" spans="1:7">
      <c r="A375" s="540">
        <v>20502</v>
      </c>
      <c r="B375" s="400" t="s">
        <v>357</v>
      </c>
      <c r="C375" s="446">
        <v>30679</v>
      </c>
      <c r="D375" s="446">
        <v>35264</v>
      </c>
      <c r="E375" s="408">
        <f t="shared" si="44"/>
        <v>0.149</v>
      </c>
      <c r="F375" s="373" t="str">
        <f t="shared" si="40"/>
        <v>是</v>
      </c>
      <c r="G375" s="248" t="str">
        <f t="shared" si="41"/>
        <v>款</v>
      </c>
    </row>
    <row r="376" ht="36" customHeight="1" spans="1:7">
      <c r="A376" s="541">
        <v>2050201</v>
      </c>
      <c r="B376" s="404" t="s">
        <v>358</v>
      </c>
      <c r="C376" s="446">
        <v>1343</v>
      </c>
      <c r="D376" s="446">
        <v>2429</v>
      </c>
      <c r="E376" s="408">
        <f t="shared" si="44"/>
        <v>0.809</v>
      </c>
      <c r="F376" s="373" t="str">
        <f t="shared" si="40"/>
        <v>是</v>
      </c>
      <c r="G376" s="248" t="str">
        <f t="shared" si="41"/>
        <v>项</v>
      </c>
    </row>
    <row r="377" ht="36" customHeight="1" spans="1:7">
      <c r="A377" s="541">
        <v>2050202</v>
      </c>
      <c r="B377" s="404" t="s">
        <v>359</v>
      </c>
      <c r="C377" s="446">
        <v>15329</v>
      </c>
      <c r="D377" s="446">
        <v>19023</v>
      </c>
      <c r="E377" s="408">
        <f t="shared" si="44"/>
        <v>0.241</v>
      </c>
      <c r="F377" s="373" t="str">
        <f t="shared" si="40"/>
        <v>是</v>
      </c>
      <c r="G377" s="248" t="str">
        <f t="shared" si="41"/>
        <v>项</v>
      </c>
    </row>
    <row r="378" ht="36" customHeight="1" spans="1:7">
      <c r="A378" s="541">
        <v>2050203</v>
      </c>
      <c r="B378" s="404" t="s">
        <v>360</v>
      </c>
      <c r="C378" s="446">
        <v>2372</v>
      </c>
      <c r="D378" s="446">
        <v>3378</v>
      </c>
      <c r="E378" s="408">
        <f t="shared" si="44"/>
        <v>0.424</v>
      </c>
      <c r="F378" s="373" t="str">
        <f t="shared" si="40"/>
        <v>是</v>
      </c>
      <c r="G378" s="248" t="str">
        <f t="shared" si="41"/>
        <v>项</v>
      </c>
    </row>
    <row r="379" ht="36" customHeight="1" spans="1:7">
      <c r="A379" s="541">
        <v>2050204</v>
      </c>
      <c r="B379" s="404" t="s">
        <v>361</v>
      </c>
      <c r="C379" s="446">
        <v>650</v>
      </c>
      <c r="D379" s="446">
        <v>630</v>
      </c>
      <c r="E379" s="408">
        <f t="shared" si="44"/>
        <v>-0.031</v>
      </c>
      <c r="F379" s="373" t="str">
        <f t="shared" si="40"/>
        <v>是</v>
      </c>
      <c r="G379" s="248" t="str">
        <f t="shared" si="41"/>
        <v>项</v>
      </c>
    </row>
    <row r="380" ht="36" customHeight="1" spans="1:7">
      <c r="A380" s="541">
        <v>2050205</v>
      </c>
      <c r="B380" s="404" t="s">
        <v>362</v>
      </c>
      <c r="C380" s="446">
        <v>0</v>
      </c>
      <c r="D380" s="446"/>
      <c r="E380" s="408"/>
      <c r="F380" s="373" t="str">
        <f t="shared" si="40"/>
        <v>否</v>
      </c>
      <c r="G380" s="248" t="str">
        <f t="shared" si="41"/>
        <v>项</v>
      </c>
    </row>
    <row r="381" ht="36" customHeight="1" spans="1:7">
      <c r="A381" s="541">
        <v>2050206</v>
      </c>
      <c r="B381" s="404" t="s">
        <v>363</v>
      </c>
      <c r="C381" s="446">
        <v>0</v>
      </c>
      <c r="D381" s="446"/>
      <c r="E381" s="408" t="str">
        <f t="shared" ref="E381:E384" si="45">IF(C381&gt;0,D381/C381-1,IF(C381&lt;0,-(D381/C381-1),""))</f>
        <v/>
      </c>
      <c r="F381" s="373" t="str">
        <f t="shared" si="40"/>
        <v>否</v>
      </c>
      <c r="G381" s="248" t="str">
        <f t="shared" si="41"/>
        <v>项</v>
      </c>
    </row>
    <row r="382" ht="36" customHeight="1" spans="1:7">
      <c r="A382" s="541">
        <v>2050207</v>
      </c>
      <c r="B382" s="404" t="s">
        <v>364</v>
      </c>
      <c r="C382" s="446">
        <v>0</v>
      </c>
      <c r="D382" s="446"/>
      <c r="E382" s="408" t="str">
        <f t="shared" si="45"/>
        <v/>
      </c>
      <c r="F382" s="373" t="str">
        <f t="shared" si="40"/>
        <v>否</v>
      </c>
      <c r="G382" s="248" t="str">
        <f t="shared" si="41"/>
        <v>项</v>
      </c>
    </row>
    <row r="383" ht="36" customHeight="1" spans="1:7">
      <c r="A383" s="541">
        <v>2050299</v>
      </c>
      <c r="B383" s="404" t="s">
        <v>365</v>
      </c>
      <c r="C383" s="446">
        <v>10985</v>
      </c>
      <c r="D383" s="446">
        <v>9804</v>
      </c>
      <c r="E383" s="408">
        <f t="shared" si="45"/>
        <v>-0.108</v>
      </c>
      <c r="F383" s="373" t="str">
        <f t="shared" si="40"/>
        <v>是</v>
      </c>
      <c r="G383" s="248" t="str">
        <f t="shared" si="41"/>
        <v>项</v>
      </c>
    </row>
    <row r="384" ht="36" customHeight="1" spans="1:7">
      <c r="A384" s="540">
        <v>20503</v>
      </c>
      <c r="B384" s="400" t="s">
        <v>366</v>
      </c>
      <c r="C384" s="446">
        <v>162</v>
      </c>
      <c r="D384" s="446">
        <v>1633</v>
      </c>
      <c r="E384" s="408">
        <f t="shared" si="45"/>
        <v>9.08</v>
      </c>
      <c r="F384" s="373" t="str">
        <f t="shared" si="40"/>
        <v>是</v>
      </c>
      <c r="G384" s="248" t="str">
        <f t="shared" si="41"/>
        <v>款</v>
      </c>
    </row>
    <row r="385" ht="36" customHeight="1" spans="1:7">
      <c r="A385" s="541">
        <v>2050301</v>
      </c>
      <c r="B385" s="404" t="s">
        <v>367</v>
      </c>
      <c r="C385" s="446">
        <v>0</v>
      </c>
      <c r="D385" s="446"/>
      <c r="E385" s="408" t="str">
        <f t="shared" ref="E385:E389" si="46">IF(C385&gt;0,D385/C385-1,IF(C385&lt;0,-(D385/C385-1),""))</f>
        <v/>
      </c>
      <c r="F385" s="373" t="str">
        <f t="shared" si="40"/>
        <v>否</v>
      </c>
      <c r="G385" s="248" t="str">
        <f t="shared" si="41"/>
        <v>项</v>
      </c>
    </row>
    <row r="386" ht="36" customHeight="1" spans="1:7">
      <c r="A386" s="541">
        <v>2050302</v>
      </c>
      <c r="B386" s="404" t="s">
        <v>368</v>
      </c>
      <c r="C386" s="446">
        <v>62</v>
      </c>
      <c r="D386" s="446">
        <v>600</v>
      </c>
      <c r="E386" s="408">
        <f t="shared" si="46"/>
        <v>8.677</v>
      </c>
      <c r="F386" s="373" t="str">
        <f t="shared" si="40"/>
        <v>是</v>
      </c>
      <c r="G386" s="248" t="str">
        <f t="shared" si="41"/>
        <v>项</v>
      </c>
    </row>
    <row r="387" ht="36" customHeight="1" spans="1:7">
      <c r="A387" s="541">
        <v>2050303</v>
      </c>
      <c r="B387" s="404" t="s">
        <v>369</v>
      </c>
      <c r="C387" s="446">
        <v>0</v>
      </c>
      <c r="D387" s="446">
        <v>185</v>
      </c>
      <c r="E387" s="408"/>
      <c r="F387" s="373" t="str">
        <f t="shared" si="40"/>
        <v>是</v>
      </c>
      <c r="G387" s="248" t="str">
        <f t="shared" si="41"/>
        <v>项</v>
      </c>
    </row>
    <row r="388" ht="36" customHeight="1" spans="1:7">
      <c r="A388" s="541">
        <v>2050305</v>
      </c>
      <c r="B388" s="404" t="s">
        <v>370</v>
      </c>
      <c r="C388" s="446">
        <v>100</v>
      </c>
      <c r="D388" s="446"/>
      <c r="E388" s="408">
        <f t="shared" si="46"/>
        <v>-1</v>
      </c>
      <c r="F388" s="373" t="str">
        <f t="shared" si="40"/>
        <v>是</v>
      </c>
      <c r="G388" s="248" t="str">
        <f t="shared" si="41"/>
        <v>项</v>
      </c>
    </row>
    <row r="389" ht="36" customHeight="1" spans="1:7">
      <c r="A389" s="541">
        <v>2050399</v>
      </c>
      <c r="B389" s="404" t="s">
        <v>371</v>
      </c>
      <c r="C389" s="446">
        <v>0</v>
      </c>
      <c r="D389" s="446">
        <v>848</v>
      </c>
      <c r="E389" s="408" t="str">
        <f t="shared" si="46"/>
        <v/>
      </c>
      <c r="F389" s="373" t="str">
        <f t="shared" si="40"/>
        <v>是</v>
      </c>
      <c r="G389" s="248" t="str">
        <f t="shared" si="41"/>
        <v>项</v>
      </c>
    </row>
    <row r="390" ht="36" customHeight="1" spans="1:7">
      <c r="A390" s="540">
        <v>20504</v>
      </c>
      <c r="B390" s="400" t="s">
        <v>372</v>
      </c>
      <c r="C390" s="446">
        <v>0</v>
      </c>
      <c r="D390" s="446"/>
      <c r="E390" s="413"/>
      <c r="F390" s="373" t="str">
        <f t="shared" ref="F390:F453" si="47">IF(LEN(A390)=3,"是",IF(B390&lt;&gt;"",IF(SUM(C390:D390)&lt;&gt;0,"是","否"),"是"))</f>
        <v>否</v>
      </c>
      <c r="G390" s="248" t="str">
        <f t="shared" ref="G390:G453" si="48">IF(LEN(A390)=3,"类",IF(LEN(A390)=5,"款","项"))</f>
        <v>款</v>
      </c>
    </row>
    <row r="391" ht="36" customHeight="1" spans="1:7">
      <c r="A391" s="541">
        <v>2050401</v>
      </c>
      <c r="B391" s="404" t="s">
        <v>373</v>
      </c>
      <c r="C391" s="446">
        <v>0</v>
      </c>
      <c r="D391" s="446"/>
      <c r="E391" s="408" t="str">
        <f>IF(C391&gt;0,D391/C391-1,IF(C391&lt;0,-(D391/C391-1),""))</f>
        <v/>
      </c>
      <c r="F391" s="373" t="str">
        <f t="shared" si="47"/>
        <v>否</v>
      </c>
      <c r="G391" s="248" t="str">
        <f t="shared" si="48"/>
        <v>项</v>
      </c>
    </row>
    <row r="392" ht="36" customHeight="1" spans="1:7">
      <c r="A392" s="541">
        <v>2050402</v>
      </c>
      <c r="B392" s="404" t="s">
        <v>374</v>
      </c>
      <c r="C392" s="446">
        <v>0</v>
      </c>
      <c r="D392" s="446"/>
      <c r="E392" s="408"/>
      <c r="F392" s="373" t="str">
        <f t="shared" si="47"/>
        <v>否</v>
      </c>
      <c r="G392" s="248" t="str">
        <f t="shared" si="48"/>
        <v>项</v>
      </c>
    </row>
    <row r="393" ht="36" customHeight="1" spans="1:7">
      <c r="A393" s="541">
        <v>2050403</v>
      </c>
      <c r="B393" s="404" t="s">
        <v>375</v>
      </c>
      <c r="C393" s="446">
        <v>0</v>
      </c>
      <c r="D393" s="446"/>
      <c r="E393" s="408" t="str">
        <f>IF(C393&gt;0,D393/C393-1,IF(C393&lt;0,-(D393/C393-1),""))</f>
        <v/>
      </c>
      <c r="F393" s="373" t="str">
        <f t="shared" si="47"/>
        <v>否</v>
      </c>
      <c r="G393" s="248" t="str">
        <f t="shared" si="48"/>
        <v>项</v>
      </c>
    </row>
    <row r="394" ht="36" customHeight="1" spans="1:7">
      <c r="A394" s="541">
        <v>2050404</v>
      </c>
      <c r="B394" s="404" t="s">
        <v>376</v>
      </c>
      <c r="C394" s="446">
        <v>0</v>
      </c>
      <c r="D394" s="446"/>
      <c r="E394" s="408" t="str">
        <f>IF(C394&gt;0,D394/C394-1,IF(C394&lt;0,-(D394/C394-1),""))</f>
        <v/>
      </c>
      <c r="F394" s="373" t="str">
        <f t="shared" si="47"/>
        <v>否</v>
      </c>
      <c r="G394" s="248" t="str">
        <f t="shared" si="48"/>
        <v>项</v>
      </c>
    </row>
    <row r="395" ht="36" customHeight="1" spans="1:7">
      <c r="A395" s="541">
        <v>2050499</v>
      </c>
      <c r="B395" s="404" t="s">
        <v>377</v>
      </c>
      <c r="C395" s="446">
        <v>0</v>
      </c>
      <c r="D395" s="446"/>
      <c r="E395" s="408" t="str">
        <f>IF(C395&gt;0,D395/C395-1,IF(C395&lt;0,-(D395/C395-1),""))</f>
        <v/>
      </c>
      <c r="F395" s="373" t="str">
        <f t="shared" si="47"/>
        <v>否</v>
      </c>
      <c r="G395" s="248" t="str">
        <f t="shared" si="48"/>
        <v>项</v>
      </c>
    </row>
    <row r="396" ht="36" customHeight="1" spans="1:7">
      <c r="A396" s="540">
        <v>20505</v>
      </c>
      <c r="B396" s="400" t="s">
        <v>378</v>
      </c>
      <c r="C396" s="446">
        <v>0</v>
      </c>
      <c r="D396" s="446"/>
      <c r="E396" s="413"/>
      <c r="F396" s="373" t="str">
        <f t="shared" si="47"/>
        <v>否</v>
      </c>
      <c r="G396" s="248" t="str">
        <f t="shared" si="48"/>
        <v>款</v>
      </c>
    </row>
    <row r="397" ht="36" customHeight="1" spans="1:7">
      <c r="A397" s="541">
        <v>2050501</v>
      </c>
      <c r="B397" s="404" t="s">
        <v>379</v>
      </c>
      <c r="C397" s="446">
        <v>0</v>
      </c>
      <c r="D397" s="446"/>
      <c r="E397" s="408"/>
      <c r="F397" s="373" t="str">
        <f t="shared" si="47"/>
        <v>否</v>
      </c>
      <c r="G397" s="248" t="str">
        <f t="shared" si="48"/>
        <v>项</v>
      </c>
    </row>
    <row r="398" ht="36" customHeight="1" spans="1:7">
      <c r="A398" s="541">
        <v>2050502</v>
      </c>
      <c r="B398" s="404" t="s">
        <v>380</v>
      </c>
      <c r="C398" s="446">
        <v>0</v>
      </c>
      <c r="D398" s="446"/>
      <c r="E398" s="408" t="str">
        <f t="shared" ref="E398:E407" si="49">IF(C398&gt;0,D398/C398-1,IF(C398&lt;0,-(D398/C398-1),""))</f>
        <v/>
      </c>
      <c r="F398" s="373" t="str">
        <f t="shared" si="47"/>
        <v>否</v>
      </c>
      <c r="G398" s="248" t="str">
        <f t="shared" si="48"/>
        <v>项</v>
      </c>
    </row>
    <row r="399" ht="36" customHeight="1" spans="1:7">
      <c r="A399" s="541">
        <v>2050599</v>
      </c>
      <c r="B399" s="404" t="s">
        <v>381</v>
      </c>
      <c r="C399" s="446">
        <v>0</v>
      </c>
      <c r="D399" s="446"/>
      <c r="E399" s="408" t="str">
        <f t="shared" si="49"/>
        <v/>
      </c>
      <c r="F399" s="373" t="str">
        <f t="shared" si="47"/>
        <v>否</v>
      </c>
      <c r="G399" s="248" t="str">
        <f t="shared" si="48"/>
        <v>项</v>
      </c>
    </row>
    <row r="400" ht="36" customHeight="1" spans="1:7">
      <c r="A400" s="540">
        <v>20506</v>
      </c>
      <c r="B400" s="400" t="s">
        <v>382</v>
      </c>
      <c r="C400" s="446">
        <v>0</v>
      </c>
      <c r="D400" s="446"/>
      <c r="E400" s="413" t="str">
        <f t="shared" si="49"/>
        <v/>
      </c>
      <c r="F400" s="373" t="str">
        <f t="shared" si="47"/>
        <v>否</v>
      </c>
      <c r="G400" s="248" t="str">
        <f t="shared" si="48"/>
        <v>款</v>
      </c>
    </row>
    <row r="401" ht="36" customHeight="1" spans="1:7">
      <c r="A401" s="541">
        <v>2050601</v>
      </c>
      <c r="B401" s="404" t="s">
        <v>383</v>
      </c>
      <c r="C401" s="446">
        <v>0</v>
      </c>
      <c r="D401" s="446"/>
      <c r="E401" s="408" t="str">
        <f t="shared" si="49"/>
        <v/>
      </c>
      <c r="F401" s="373" t="str">
        <f t="shared" si="47"/>
        <v>否</v>
      </c>
      <c r="G401" s="248" t="str">
        <f t="shared" si="48"/>
        <v>项</v>
      </c>
    </row>
    <row r="402" ht="36" customHeight="1" spans="1:7">
      <c r="A402" s="541">
        <v>2050602</v>
      </c>
      <c r="B402" s="404" t="s">
        <v>384</v>
      </c>
      <c r="C402" s="446">
        <v>0</v>
      </c>
      <c r="D402" s="446"/>
      <c r="E402" s="408" t="str">
        <f t="shared" si="49"/>
        <v/>
      </c>
      <c r="F402" s="373" t="str">
        <f t="shared" si="47"/>
        <v>否</v>
      </c>
      <c r="G402" s="248" t="str">
        <f t="shared" si="48"/>
        <v>项</v>
      </c>
    </row>
    <row r="403" ht="36" customHeight="1" spans="1:7">
      <c r="A403" s="541">
        <v>2050699</v>
      </c>
      <c r="B403" s="404" t="s">
        <v>385</v>
      </c>
      <c r="C403" s="446">
        <v>0</v>
      </c>
      <c r="D403" s="446"/>
      <c r="E403" s="408" t="str">
        <f t="shared" si="49"/>
        <v/>
      </c>
      <c r="F403" s="373" t="str">
        <f t="shared" si="47"/>
        <v>否</v>
      </c>
      <c r="G403" s="248" t="str">
        <f t="shared" si="48"/>
        <v>项</v>
      </c>
    </row>
    <row r="404" ht="36" customHeight="1" spans="1:7">
      <c r="A404" s="540">
        <v>20507</v>
      </c>
      <c r="B404" s="400" t="s">
        <v>386</v>
      </c>
      <c r="C404" s="446">
        <v>3</v>
      </c>
      <c r="D404" s="446">
        <v>105</v>
      </c>
      <c r="E404" s="408">
        <f t="shared" si="49"/>
        <v>34</v>
      </c>
      <c r="F404" s="373" t="str">
        <f t="shared" si="47"/>
        <v>是</v>
      </c>
      <c r="G404" s="248" t="str">
        <f t="shared" si="48"/>
        <v>款</v>
      </c>
    </row>
    <row r="405" ht="36" customHeight="1" spans="1:7">
      <c r="A405" s="541">
        <v>2050701</v>
      </c>
      <c r="B405" s="404" t="s">
        <v>387</v>
      </c>
      <c r="C405" s="446">
        <v>3</v>
      </c>
      <c r="D405" s="446">
        <v>105</v>
      </c>
      <c r="E405" s="408">
        <f t="shared" si="49"/>
        <v>34</v>
      </c>
      <c r="F405" s="373" t="str">
        <f t="shared" si="47"/>
        <v>是</v>
      </c>
      <c r="G405" s="248" t="str">
        <f t="shared" si="48"/>
        <v>项</v>
      </c>
    </row>
    <row r="406" ht="36" customHeight="1" spans="1:7">
      <c r="A406" s="541">
        <v>2050702</v>
      </c>
      <c r="B406" s="404" t="s">
        <v>388</v>
      </c>
      <c r="C406" s="446">
        <v>0</v>
      </c>
      <c r="D406" s="446"/>
      <c r="E406" s="408" t="str">
        <f t="shared" si="49"/>
        <v/>
      </c>
      <c r="F406" s="373" t="str">
        <f t="shared" si="47"/>
        <v>否</v>
      </c>
      <c r="G406" s="248" t="str">
        <f t="shared" si="48"/>
        <v>项</v>
      </c>
    </row>
    <row r="407" ht="36" customHeight="1" spans="1:7">
      <c r="A407" s="541">
        <v>2050799</v>
      </c>
      <c r="B407" s="404" t="s">
        <v>389</v>
      </c>
      <c r="C407" s="446">
        <v>0</v>
      </c>
      <c r="D407" s="446"/>
      <c r="E407" s="408" t="str">
        <f t="shared" si="49"/>
        <v/>
      </c>
      <c r="F407" s="373" t="str">
        <f t="shared" si="47"/>
        <v>否</v>
      </c>
      <c r="G407" s="248" t="str">
        <f t="shared" si="48"/>
        <v>项</v>
      </c>
    </row>
    <row r="408" ht="36" customHeight="1" spans="1:7">
      <c r="A408" s="540">
        <v>20508</v>
      </c>
      <c r="B408" s="400" t="s">
        <v>390</v>
      </c>
      <c r="C408" s="446">
        <v>0</v>
      </c>
      <c r="D408" s="446"/>
      <c r="E408" s="413"/>
      <c r="F408" s="373" t="str">
        <f t="shared" si="47"/>
        <v>否</v>
      </c>
      <c r="G408" s="248" t="str">
        <f t="shared" si="48"/>
        <v>款</v>
      </c>
    </row>
    <row r="409" ht="36" customHeight="1" spans="1:7">
      <c r="A409" s="541">
        <v>2050801</v>
      </c>
      <c r="B409" s="404" t="s">
        <v>391</v>
      </c>
      <c r="C409" s="446">
        <v>0</v>
      </c>
      <c r="D409" s="446"/>
      <c r="E409" s="408"/>
      <c r="F409" s="373" t="str">
        <f t="shared" si="47"/>
        <v>否</v>
      </c>
      <c r="G409" s="248" t="str">
        <f t="shared" si="48"/>
        <v>项</v>
      </c>
    </row>
    <row r="410" ht="36" customHeight="1" spans="1:7">
      <c r="A410" s="541">
        <v>2050802</v>
      </c>
      <c r="B410" s="404" t="s">
        <v>392</v>
      </c>
      <c r="C410" s="446">
        <v>0</v>
      </c>
      <c r="D410" s="446"/>
      <c r="E410" s="408"/>
      <c r="F410" s="373" t="str">
        <f t="shared" si="47"/>
        <v>否</v>
      </c>
      <c r="G410" s="248" t="str">
        <f t="shared" si="48"/>
        <v>项</v>
      </c>
    </row>
    <row r="411" ht="36" customHeight="1" spans="1:7">
      <c r="A411" s="541">
        <v>2050803</v>
      </c>
      <c r="B411" s="404" t="s">
        <v>393</v>
      </c>
      <c r="C411" s="446">
        <v>0</v>
      </c>
      <c r="D411" s="446"/>
      <c r="E411" s="408"/>
      <c r="F411" s="373" t="str">
        <f t="shared" si="47"/>
        <v>否</v>
      </c>
      <c r="G411" s="248" t="str">
        <f t="shared" si="48"/>
        <v>项</v>
      </c>
    </row>
    <row r="412" ht="36" customHeight="1" spans="1:7">
      <c r="A412" s="541">
        <v>2050804</v>
      </c>
      <c r="B412" s="404" t="s">
        <v>394</v>
      </c>
      <c r="C412" s="446">
        <v>0</v>
      </c>
      <c r="D412" s="446"/>
      <c r="E412" s="408" t="str">
        <f t="shared" ref="E412:E414" si="50">IF(C412&gt;0,D412/C412-1,IF(C412&lt;0,-(D412/C412-1),""))</f>
        <v/>
      </c>
      <c r="F412" s="373" t="str">
        <f t="shared" si="47"/>
        <v>否</v>
      </c>
      <c r="G412" s="248" t="str">
        <f t="shared" si="48"/>
        <v>项</v>
      </c>
    </row>
    <row r="413" ht="36" customHeight="1" spans="1:7">
      <c r="A413" s="541">
        <v>2050899</v>
      </c>
      <c r="B413" s="404" t="s">
        <v>395</v>
      </c>
      <c r="C413" s="446">
        <v>0</v>
      </c>
      <c r="D413" s="446"/>
      <c r="E413" s="408" t="str">
        <f t="shared" si="50"/>
        <v/>
      </c>
      <c r="F413" s="373" t="str">
        <f t="shared" si="47"/>
        <v>否</v>
      </c>
      <c r="G413" s="248" t="str">
        <f t="shared" si="48"/>
        <v>项</v>
      </c>
    </row>
    <row r="414" ht="36" customHeight="1" spans="1:7">
      <c r="A414" s="540">
        <v>20509</v>
      </c>
      <c r="B414" s="400" t="s">
        <v>396</v>
      </c>
      <c r="C414" s="446">
        <v>758</v>
      </c>
      <c r="D414" s="446"/>
      <c r="E414" s="408">
        <f t="shared" si="50"/>
        <v>-1</v>
      </c>
      <c r="F414" s="373" t="str">
        <f t="shared" si="47"/>
        <v>是</v>
      </c>
      <c r="G414" s="248" t="str">
        <f t="shared" si="48"/>
        <v>款</v>
      </c>
    </row>
    <row r="415" s="531" customFormat="1" ht="36" customHeight="1" spans="1:7">
      <c r="A415" s="541">
        <v>2050901</v>
      </c>
      <c r="B415" s="404" t="s">
        <v>397</v>
      </c>
      <c r="C415" s="446">
        <v>0</v>
      </c>
      <c r="D415" s="446"/>
      <c r="E415" s="408" t="str">
        <f t="shared" ref="E415:E417" si="51">IF(C415&gt;0,D415/C415-1,IF(C415&lt;0,-(D415/C415-1),""))</f>
        <v/>
      </c>
      <c r="F415" s="373" t="str">
        <f t="shared" si="47"/>
        <v>否</v>
      </c>
      <c r="G415" s="248" t="str">
        <f t="shared" si="48"/>
        <v>项</v>
      </c>
    </row>
    <row r="416" ht="36" customHeight="1" spans="1:7">
      <c r="A416" s="541">
        <v>2050902</v>
      </c>
      <c r="B416" s="404" t="s">
        <v>398</v>
      </c>
      <c r="C416" s="446">
        <v>0</v>
      </c>
      <c r="D416" s="446"/>
      <c r="E416" s="408" t="str">
        <f t="shared" si="51"/>
        <v/>
      </c>
      <c r="F416" s="373" t="str">
        <f t="shared" si="47"/>
        <v>否</v>
      </c>
      <c r="G416" s="248" t="str">
        <f t="shared" si="48"/>
        <v>项</v>
      </c>
    </row>
    <row r="417" ht="36" customHeight="1" spans="1:7">
      <c r="A417" s="541">
        <v>2050903</v>
      </c>
      <c r="B417" s="404" t="s">
        <v>399</v>
      </c>
      <c r="C417" s="446">
        <v>470</v>
      </c>
      <c r="D417" s="446"/>
      <c r="E417" s="408">
        <f t="shared" si="51"/>
        <v>-1</v>
      </c>
      <c r="F417" s="373" t="str">
        <f t="shared" si="47"/>
        <v>是</v>
      </c>
      <c r="G417" s="248" t="str">
        <f t="shared" si="48"/>
        <v>项</v>
      </c>
    </row>
    <row r="418" s="531" customFormat="1" ht="36" customHeight="1" spans="1:7">
      <c r="A418" s="541">
        <v>2050904</v>
      </c>
      <c r="B418" s="404" t="s">
        <v>400</v>
      </c>
      <c r="C418" s="446">
        <v>0</v>
      </c>
      <c r="D418" s="446"/>
      <c r="E418" s="408" t="str">
        <f t="shared" ref="E418:E422" si="52">IF(C418&gt;0,D418/C418-1,IF(C418&lt;0,-(D418/C418-1),""))</f>
        <v/>
      </c>
      <c r="F418" s="373" t="str">
        <f t="shared" si="47"/>
        <v>否</v>
      </c>
      <c r="G418" s="248" t="str">
        <f t="shared" si="48"/>
        <v>项</v>
      </c>
    </row>
    <row r="419" ht="36" customHeight="1" spans="1:7">
      <c r="A419" s="541">
        <v>2050905</v>
      </c>
      <c r="B419" s="404" t="s">
        <v>401</v>
      </c>
      <c r="C419" s="446">
        <v>0</v>
      </c>
      <c r="D419" s="446"/>
      <c r="E419" s="408" t="str">
        <f t="shared" si="52"/>
        <v/>
      </c>
      <c r="F419" s="373" t="str">
        <f t="shared" si="47"/>
        <v>否</v>
      </c>
      <c r="G419" s="248" t="str">
        <f t="shared" si="48"/>
        <v>项</v>
      </c>
    </row>
    <row r="420" ht="36" customHeight="1" spans="1:7">
      <c r="A420" s="541">
        <v>2050999</v>
      </c>
      <c r="B420" s="404" t="s">
        <v>402</v>
      </c>
      <c r="C420" s="446">
        <v>288</v>
      </c>
      <c r="D420" s="446"/>
      <c r="E420" s="408">
        <f t="shared" si="52"/>
        <v>-1</v>
      </c>
      <c r="F420" s="373" t="str">
        <f t="shared" si="47"/>
        <v>是</v>
      </c>
      <c r="G420" s="248" t="str">
        <f t="shared" si="48"/>
        <v>项</v>
      </c>
    </row>
    <row r="421" ht="36" customHeight="1" spans="1:7">
      <c r="A421" s="540">
        <v>20599</v>
      </c>
      <c r="B421" s="400" t="s">
        <v>403</v>
      </c>
      <c r="C421" s="446">
        <v>1741</v>
      </c>
      <c r="D421" s="446">
        <v>1262</v>
      </c>
      <c r="E421" s="408">
        <f t="shared" si="52"/>
        <v>-0.275</v>
      </c>
      <c r="F421" s="373" t="str">
        <f t="shared" si="47"/>
        <v>是</v>
      </c>
      <c r="G421" s="248" t="str">
        <f t="shared" si="48"/>
        <v>款</v>
      </c>
    </row>
    <row r="422" ht="36" customHeight="1" spans="1:7">
      <c r="A422" s="406">
        <v>2059999</v>
      </c>
      <c r="B422" s="404" t="s">
        <v>404</v>
      </c>
      <c r="C422" s="446">
        <v>1741</v>
      </c>
      <c r="D422" s="446">
        <v>1262</v>
      </c>
      <c r="E422" s="408">
        <f t="shared" si="52"/>
        <v>-0.275</v>
      </c>
      <c r="F422" s="373" t="str">
        <f t="shared" si="47"/>
        <v>是</v>
      </c>
      <c r="G422" s="248" t="str">
        <f t="shared" si="48"/>
        <v>项</v>
      </c>
    </row>
    <row r="423" ht="36" customHeight="1" spans="1:7">
      <c r="A423" s="545" t="s">
        <v>405</v>
      </c>
      <c r="B423" s="546" t="s">
        <v>278</v>
      </c>
      <c r="C423" s="446"/>
      <c r="D423" s="446"/>
      <c r="E423" s="413"/>
      <c r="F423" s="373" t="str">
        <f t="shared" si="47"/>
        <v>否</v>
      </c>
      <c r="G423" s="248" t="str">
        <f t="shared" si="48"/>
        <v>项</v>
      </c>
    </row>
    <row r="424" ht="36" customHeight="1" spans="1:7">
      <c r="A424" s="545" t="s">
        <v>406</v>
      </c>
      <c r="B424" s="546" t="s">
        <v>407</v>
      </c>
      <c r="C424" s="446"/>
      <c r="D424" s="446"/>
      <c r="E424" s="413"/>
      <c r="F424" s="373" t="str">
        <f t="shared" si="47"/>
        <v>否</v>
      </c>
      <c r="G424" s="248" t="str">
        <f t="shared" si="48"/>
        <v>项</v>
      </c>
    </row>
    <row r="425" ht="36" customHeight="1" spans="1:7">
      <c r="A425" s="540">
        <v>206</v>
      </c>
      <c r="B425" s="400" t="s">
        <v>79</v>
      </c>
      <c r="C425" s="446">
        <v>44695</v>
      </c>
      <c r="D425" s="446">
        <v>24628</v>
      </c>
      <c r="E425" s="408">
        <f>IF(C425&gt;0,D425/C425-1,IF(C425&lt;0,-(D425/C425-1),""))</f>
        <v>-0.449</v>
      </c>
      <c r="F425" s="373" t="str">
        <f t="shared" si="47"/>
        <v>是</v>
      </c>
      <c r="G425" s="248" t="str">
        <f t="shared" si="48"/>
        <v>类</v>
      </c>
    </row>
    <row r="426" ht="36" customHeight="1" spans="1:7">
      <c r="A426" s="540">
        <v>20601</v>
      </c>
      <c r="B426" s="400" t="s">
        <v>408</v>
      </c>
      <c r="C426" s="446">
        <v>294</v>
      </c>
      <c r="D426" s="446">
        <v>149</v>
      </c>
      <c r="E426" s="408">
        <f>IF(C426&gt;0,D426/C426-1,IF(C426&lt;0,-(D426/C426-1),""))</f>
        <v>-0.493</v>
      </c>
      <c r="F426" s="373" t="str">
        <f t="shared" si="47"/>
        <v>是</v>
      </c>
      <c r="G426" s="248" t="str">
        <f t="shared" si="48"/>
        <v>款</v>
      </c>
    </row>
    <row r="427" ht="36" customHeight="1" spans="1:7">
      <c r="A427" s="541">
        <v>2060101</v>
      </c>
      <c r="B427" s="404" t="s">
        <v>136</v>
      </c>
      <c r="C427" s="446">
        <v>0</v>
      </c>
      <c r="D427" s="446"/>
      <c r="E427" s="408"/>
      <c r="F427" s="373" t="str">
        <f t="shared" si="47"/>
        <v>否</v>
      </c>
      <c r="G427" s="248" t="str">
        <f t="shared" si="48"/>
        <v>项</v>
      </c>
    </row>
    <row r="428" ht="36" customHeight="1" spans="1:7">
      <c r="A428" s="541">
        <v>2060102</v>
      </c>
      <c r="B428" s="404" t="s">
        <v>137</v>
      </c>
      <c r="C428" s="446">
        <v>294</v>
      </c>
      <c r="D428" s="446"/>
      <c r="E428" s="408">
        <f>IF(C428&gt;0,D428/C428-1,IF(C428&lt;0,-(D428/C428-1),""))</f>
        <v>-1</v>
      </c>
      <c r="F428" s="373" t="str">
        <f t="shared" si="47"/>
        <v>是</v>
      </c>
      <c r="G428" s="248" t="str">
        <f t="shared" si="48"/>
        <v>项</v>
      </c>
    </row>
    <row r="429" ht="36" customHeight="1" spans="1:7">
      <c r="A429" s="541">
        <v>2060103</v>
      </c>
      <c r="B429" s="404" t="s">
        <v>138</v>
      </c>
      <c r="C429" s="446">
        <v>0</v>
      </c>
      <c r="D429" s="446"/>
      <c r="E429" s="408"/>
      <c r="F429" s="373" t="str">
        <f t="shared" si="47"/>
        <v>否</v>
      </c>
      <c r="G429" s="248" t="str">
        <f t="shared" si="48"/>
        <v>项</v>
      </c>
    </row>
    <row r="430" ht="36" customHeight="1" spans="1:7">
      <c r="A430" s="541">
        <v>2060199</v>
      </c>
      <c r="B430" s="404" t="s">
        <v>409</v>
      </c>
      <c r="C430" s="446">
        <v>0</v>
      </c>
      <c r="D430" s="446">
        <v>149</v>
      </c>
      <c r="E430" s="408"/>
      <c r="F430" s="373" t="str">
        <f t="shared" si="47"/>
        <v>是</v>
      </c>
      <c r="G430" s="248" t="str">
        <f t="shared" si="48"/>
        <v>项</v>
      </c>
    </row>
    <row r="431" ht="36" customHeight="1" spans="1:7">
      <c r="A431" s="540">
        <v>20602</v>
      </c>
      <c r="B431" s="400" t="s">
        <v>410</v>
      </c>
      <c r="C431" s="446">
        <v>0</v>
      </c>
      <c r="D431" s="446"/>
      <c r="E431" s="413"/>
      <c r="F431" s="373" t="str">
        <f t="shared" si="47"/>
        <v>否</v>
      </c>
      <c r="G431" s="248" t="str">
        <f t="shared" si="48"/>
        <v>款</v>
      </c>
    </row>
    <row r="432" ht="36" customHeight="1" spans="1:7">
      <c r="A432" s="541">
        <v>2060201</v>
      </c>
      <c r="B432" s="404" t="s">
        <v>411</v>
      </c>
      <c r="C432" s="446">
        <v>0</v>
      </c>
      <c r="D432" s="446"/>
      <c r="E432" s="408"/>
      <c r="F432" s="373" t="str">
        <f t="shared" si="47"/>
        <v>否</v>
      </c>
      <c r="G432" s="248" t="str">
        <f t="shared" si="48"/>
        <v>项</v>
      </c>
    </row>
    <row r="433" ht="36" customHeight="1" spans="1:7">
      <c r="A433" s="541">
        <v>2060203</v>
      </c>
      <c r="B433" s="404" t="s">
        <v>412</v>
      </c>
      <c r="C433" s="446">
        <v>0</v>
      </c>
      <c r="D433" s="446"/>
      <c r="E433" s="408" t="str">
        <f>IF(C433&gt;0,D433/C433-1,IF(C433&lt;0,-(D433/C433-1),""))</f>
        <v/>
      </c>
      <c r="F433" s="373" t="str">
        <f t="shared" si="47"/>
        <v>否</v>
      </c>
      <c r="G433" s="248" t="str">
        <f t="shared" si="48"/>
        <v>项</v>
      </c>
    </row>
    <row r="434" ht="36" customHeight="1" spans="1:7">
      <c r="A434" s="541">
        <v>2060204</v>
      </c>
      <c r="B434" s="404" t="s">
        <v>413</v>
      </c>
      <c r="C434" s="446">
        <v>0</v>
      </c>
      <c r="D434" s="446"/>
      <c r="E434" s="408" t="str">
        <f>IF(C434&gt;0,D434/C434-1,IF(C434&lt;0,-(D434/C434-1),""))</f>
        <v/>
      </c>
      <c r="F434" s="373" t="str">
        <f t="shared" si="47"/>
        <v>否</v>
      </c>
      <c r="G434" s="248" t="str">
        <f t="shared" si="48"/>
        <v>项</v>
      </c>
    </row>
    <row r="435" ht="36" customHeight="1" spans="1:7">
      <c r="A435" s="541">
        <v>2060205</v>
      </c>
      <c r="B435" s="404" t="s">
        <v>414</v>
      </c>
      <c r="C435" s="446">
        <v>0</v>
      </c>
      <c r="D435" s="446"/>
      <c r="E435" s="408" t="str">
        <f>IF(C435&gt;0,D435/C435-1,IF(C435&lt;0,-(D435/C435-1),""))</f>
        <v/>
      </c>
      <c r="F435" s="373" t="str">
        <f t="shared" si="47"/>
        <v>否</v>
      </c>
      <c r="G435" s="248" t="str">
        <f t="shared" si="48"/>
        <v>项</v>
      </c>
    </row>
    <row r="436" ht="36" customHeight="1" spans="1:7">
      <c r="A436" s="541">
        <v>2060206</v>
      </c>
      <c r="B436" s="404" t="s">
        <v>415</v>
      </c>
      <c r="C436" s="446">
        <v>0</v>
      </c>
      <c r="D436" s="446"/>
      <c r="E436" s="408"/>
      <c r="F436" s="373" t="str">
        <f t="shared" si="47"/>
        <v>否</v>
      </c>
      <c r="G436" s="248" t="str">
        <f t="shared" si="48"/>
        <v>项</v>
      </c>
    </row>
    <row r="437" ht="36" customHeight="1" spans="1:7">
      <c r="A437" s="541">
        <v>2060207</v>
      </c>
      <c r="B437" s="404" t="s">
        <v>416</v>
      </c>
      <c r="C437" s="446">
        <v>0</v>
      </c>
      <c r="D437" s="446"/>
      <c r="E437" s="408" t="str">
        <f>IF(C437&gt;0,D437/C437-1,IF(C437&lt;0,-(D437/C437-1),""))</f>
        <v/>
      </c>
      <c r="F437" s="373" t="str">
        <f t="shared" si="47"/>
        <v>否</v>
      </c>
      <c r="G437" s="248" t="str">
        <f t="shared" si="48"/>
        <v>项</v>
      </c>
    </row>
    <row r="438" ht="36" customHeight="1" spans="1:7">
      <c r="A438" s="543">
        <v>2060208</v>
      </c>
      <c r="B438" s="553" t="s">
        <v>417</v>
      </c>
      <c r="C438" s="446">
        <v>0</v>
      </c>
      <c r="D438" s="446"/>
      <c r="E438" s="408" t="str">
        <f>IF(C438&gt;0,D438/C438-1,IF(C438&lt;0,-(D438/C438-1),""))</f>
        <v/>
      </c>
      <c r="F438" s="373" t="str">
        <f t="shared" si="47"/>
        <v>否</v>
      </c>
      <c r="G438" s="248" t="str">
        <f t="shared" si="48"/>
        <v>项</v>
      </c>
    </row>
    <row r="439" ht="36" customHeight="1" spans="1:7">
      <c r="A439" s="541">
        <v>2060299</v>
      </c>
      <c r="B439" s="404" t="s">
        <v>418</v>
      </c>
      <c r="C439" s="446">
        <v>0</v>
      </c>
      <c r="D439" s="446"/>
      <c r="E439" s="408"/>
      <c r="F439" s="373" t="str">
        <f t="shared" si="47"/>
        <v>否</v>
      </c>
      <c r="G439" s="248" t="str">
        <f t="shared" si="48"/>
        <v>项</v>
      </c>
    </row>
    <row r="440" ht="36" customHeight="1" spans="1:7">
      <c r="A440" s="540">
        <v>20603</v>
      </c>
      <c r="B440" s="400" t="s">
        <v>419</v>
      </c>
      <c r="C440" s="446">
        <v>0</v>
      </c>
      <c r="D440" s="446"/>
      <c r="E440" s="413"/>
      <c r="F440" s="373" t="str">
        <f t="shared" si="47"/>
        <v>否</v>
      </c>
      <c r="G440" s="248" t="str">
        <f t="shared" si="48"/>
        <v>款</v>
      </c>
    </row>
    <row r="441" ht="36" customHeight="1" spans="1:7">
      <c r="A441" s="541">
        <v>2060301</v>
      </c>
      <c r="B441" s="404" t="s">
        <v>411</v>
      </c>
      <c r="C441" s="446">
        <v>0</v>
      </c>
      <c r="D441" s="446"/>
      <c r="E441" s="408"/>
      <c r="F441" s="373" t="str">
        <f t="shared" si="47"/>
        <v>否</v>
      </c>
      <c r="G441" s="248" t="str">
        <f t="shared" si="48"/>
        <v>项</v>
      </c>
    </row>
    <row r="442" ht="36" customHeight="1" spans="1:7">
      <c r="A442" s="541">
        <v>2060302</v>
      </c>
      <c r="B442" s="404" t="s">
        <v>420</v>
      </c>
      <c r="C442" s="446">
        <v>0</v>
      </c>
      <c r="D442" s="446"/>
      <c r="E442" s="408"/>
      <c r="F442" s="373" t="str">
        <f t="shared" si="47"/>
        <v>否</v>
      </c>
      <c r="G442" s="248" t="str">
        <f t="shared" si="48"/>
        <v>项</v>
      </c>
    </row>
    <row r="443" ht="36" customHeight="1" spans="1:7">
      <c r="A443" s="541">
        <v>2060303</v>
      </c>
      <c r="B443" s="404" t="s">
        <v>421</v>
      </c>
      <c r="C443" s="446">
        <v>0</v>
      </c>
      <c r="D443" s="446"/>
      <c r="E443" s="408" t="str">
        <f t="shared" ref="E443:E446" si="53">IF(C443&gt;0,D443/C443-1,IF(C443&lt;0,-(D443/C443-1),""))</f>
        <v/>
      </c>
      <c r="F443" s="373" t="str">
        <f t="shared" si="47"/>
        <v>否</v>
      </c>
      <c r="G443" s="248" t="str">
        <f t="shared" si="48"/>
        <v>项</v>
      </c>
    </row>
    <row r="444" ht="36" customHeight="1" spans="1:7">
      <c r="A444" s="541">
        <v>2060304</v>
      </c>
      <c r="B444" s="404" t="s">
        <v>422</v>
      </c>
      <c r="C444" s="446">
        <v>0</v>
      </c>
      <c r="D444" s="446"/>
      <c r="E444" s="408" t="str">
        <f t="shared" si="53"/>
        <v/>
      </c>
      <c r="F444" s="373" t="str">
        <f t="shared" si="47"/>
        <v>否</v>
      </c>
      <c r="G444" s="248" t="str">
        <f t="shared" si="48"/>
        <v>项</v>
      </c>
    </row>
    <row r="445" ht="36" customHeight="1" spans="1:7">
      <c r="A445" s="541">
        <v>2060399</v>
      </c>
      <c r="B445" s="404" t="s">
        <v>423</v>
      </c>
      <c r="C445" s="446">
        <v>0</v>
      </c>
      <c r="D445" s="446"/>
      <c r="E445" s="408" t="str">
        <f t="shared" si="53"/>
        <v/>
      </c>
      <c r="F445" s="373" t="str">
        <f t="shared" si="47"/>
        <v>否</v>
      </c>
      <c r="G445" s="248" t="str">
        <f t="shared" si="48"/>
        <v>项</v>
      </c>
    </row>
    <row r="446" ht="36" customHeight="1" spans="1:7">
      <c r="A446" s="540">
        <v>20604</v>
      </c>
      <c r="B446" s="400" t="s">
        <v>424</v>
      </c>
      <c r="C446" s="446">
        <v>0</v>
      </c>
      <c r="D446" s="446"/>
      <c r="E446" s="408" t="str">
        <f t="shared" si="53"/>
        <v/>
      </c>
      <c r="F446" s="373" t="str">
        <f t="shared" si="47"/>
        <v>否</v>
      </c>
      <c r="G446" s="248" t="str">
        <f t="shared" si="48"/>
        <v>款</v>
      </c>
    </row>
    <row r="447" ht="36" customHeight="1" spans="1:7">
      <c r="A447" s="541">
        <v>2060401</v>
      </c>
      <c r="B447" s="404" t="s">
        <v>411</v>
      </c>
      <c r="C447" s="446">
        <v>0</v>
      </c>
      <c r="D447" s="446"/>
      <c r="E447" s="408"/>
      <c r="F447" s="373" t="str">
        <f t="shared" si="47"/>
        <v>否</v>
      </c>
      <c r="G447" s="248" t="str">
        <f t="shared" si="48"/>
        <v>项</v>
      </c>
    </row>
    <row r="448" ht="36" customHeight="1" spans="1:7">
      <c r="A448" s="541">
        <v>2060404</v>
      </c>
      <c r="B448" s="404" t="s">
        <v>425</v>
      </c>
      <c r="C448" s="446">
        <v>0</v>
      </c>
      <c r="D448" s="446"/>
      <c r="E448" s="408"/>
      <c r="F448" s="373" t="str">
        <f t="shared" si="47"/>
        <v>否</v>
      </c>
      <c r="G448" s="248" t="str">
        <f t="shared" si="48"/>
        <v>项</v>
      </c>
    </row>
    <row r="449" ht="36" customHeight="1" spans="1:7">
      <c r="A449" s="554">
        <v>2060405</v>
      </c>
      <c r="B449" s="404" t="s">
        <v>426</v>
      </c>
      <c r="C449" s="446">
        <v>0</v>
      </c>
      <c r="D449" s="446"/>
      <c r="E449" s="408"/>
      <c r="F449" s="373" t="str">
        <f t="shared" si="47"/>
        <v>否</v>
      </c>
      <c r="G449" s="248" t="str">
        <f t="shared" si="48"/>
        <v>项</v>
      </c>
    </row>
    <row r="450" ht="36" customHeight="1" spans="1:7">
      <c r="A450" s="541">
        <v>2060499</v>
      </c>
      <c r="B450" s="404" t="s">
        <v>427</v>
      </c>
      <c r="C450" s="446">
        <v>0</v>
      </c>
      <c r="D450" s="446"/>
      <c r="E450" s="408" t="str">
        <f>IF(C450&gt;0,D450/C450-1,IF(C450&lt;0,-(D450/C450-1),""))</f>
        <v/>
      </c>
      <c r="F450" s="373" t="str">
        <f t="shared" si="47"/>
        <v>否</v>
      </c>
      <c r="G450" s="248" t="str">
        <f t="shared" si="48"/>
        <v>项</v>
      </c>
    </row>
    <row r="451" ht="36" customHeight="1" spans="1:7">
      <c r="A451" s="540">
        <v>20605</v>
      </c>
      <c r="B451" s="400" t="s">
        <v>428</v>
      </c>
      <c r="C451" s="446">
        <v>0</v>
      </c>
      <c r="D451" s="446"/>
      <c r="E451" s="413"/>
      <c r="F451" s="373" t="str">
        <f t="shared" si="47"/>
        <v>否</v>
      </c>
      <c r="G451" s="248" t="str">
        <f t="shared" si="48"/>
        <v>款</v>
      </c>
    </row>
    <row r="452" ht="36" customHeight="1" spans="1:7">
      <c r="A452" s="541">
        <v>2060501</v>
      </c>
      <c r="B452" s="404" t="s">
        <v>411</v>
      </c>
      <c r="C452" s="446">
        <v>0</v>
      </c>
      <c r="D452" s="446"/>
      <c r="E452" s="408"/>
      <c r="F452" s="373" t="str">
        <f t="shared" si="47"/>
        <v>否</v>
      </c>
      <c r="G452" s="248" t="str">
        <f t="shared" si="48"/>
        <v>项</v>
      </c>
    </row>
    <row r="453" ht="36" customHeight="1" spans="1:7">
      <c r="A453" s="541">
        <v>2060502</v>
      </c>
      <c r="B453" s="404" t="s">
        <v>429</v>
      </c>
      <c r="C453" s="446">
        <v>0</v>
      </c>
      <c r="D453" s="446"/>
      <c r="E453" s="408" t="str">
        <f>IF(C453&gt;0,D453/C453-1,IF(C453&lt;0,-(D453/C453-1),""))</f>
        <v/>
      </c>
      <c r="F453" s="373" t="str">
        <f t="shared" si="47"/>
        <v>否</v>
      </c>
      <c r="G453" s="248" t="str">
        <f t="shared" si="48"/>
        <v>项</v>
      </c>
    </row>
    <row r="454" ht="36" customHeight="1" spans="1:7">
      <c r="A454" s="541">
        <v>2060503</v>
      </c>
      <c r="B454" s="404" t="s">
        <v>430</v>
      </c>
      <c r="C454" s="446">
        <v>0</v>
      </c>
      <c r="D454" s="446"/>
      <c r="E454" s="408"/>
      <c r="F454" s="373" t="str">
        <f t="shared" ref="F454:F517" si="54">IF(LEN(A454)=3,"是",IF(B454&lt;&gt;"",IF(SUM(C454:D454)&lt;&gt;0,"是","否"),"是"))</f>
        <v>否</v>
      </c>
      <c r="G454" s="248" t="str">
        <f t="shared" ref="G454:G517" si="55">IF(LEN(A454)=3,"类",IF(LEN(A454)=5,"款","项"))</f>
        <v>项</v>
      </c>
    </row>
    <row r="455" ht="36" customHeight="1" spans="1:7">
      <c r="A455" s="541">
        <v>2060599</v>
      </c>
      <c r="B455" s="404" t="s">
        <v>431</v>
      </c>
      <c r="C455" s="446">
        <v>0</v>
      </c>
      <c r="D455" s="446"/>
      <c r="E455" s="408"/>
      <c r="F455" s="373" t="str">
        <f t="shared" si="54"/>
        <v>否</v>
      </c>
      <c r="G455" s="248" t="str">
        <f t="shared" si="55"/>
        <v>项</v>
      </c>
    </row>
    <row r="456" ht="36" customHeight="1" spans="1:7">
      <c r="A456" s="540">
        <v>20606</v>
      </c>
      <c r="B456" s="400" t="s">
        <v>432</v>
      </c>
      <c r="C456" s="446">
        <v>0</v>
      </c>
      <c r="D456" s="446"/>
      <c r="E456" s="413"/>
      <c r="F456" s="373" t="str">
        <f t="shared" si="54"/>
        <v>否</v>
      </c>
      <c r="G456" s="248" t="str">
        <f t="shared" si="55"/>
        <v>款</v>
      </c>
    </row>
    <row r="457" ht="36" customHeight="1" spans="1:7">
      <c r="A457" s="541">
        <v>2060601</v>
      </c>
      <c r="B457" s="404" t="s">
        <v>433</v>
      </c>
      <c r="C457" s="446">
        <v>0</v>
      </c>
      <c r="D457" s="446"/>
      <c r="E457" s="408"/>
      <c r="F457" s="373" t="str">
        <f t="shared" si="54"/>
        <v>否</v>
      </c>
      <c r="G457" s="248" t="str">
        <f t="shared" si="55"/>
        <v>项</v>
      </c>
    </row>
    <row r="458" ht="36" customHeight="1" spans="1:7">
      <c r="A458" s="541">
        <v>2060602</v>
      </c>
      <c r="B458" s="404" t="s">
        <v>434</v>
      </c>
      <c r="C458" s="446">
        <v>0</v>
      </c>
      <c r="D458" s="446"/>
      <c r="E458" s="408"/>
      <c r="F458" s="373" t="str">
        <f t="shared" si="54"/>
        <v>否</v>
      </c>
      <c r="G458" s="248" t="str">
        <f t="shared" si="55"/>
        <v>项</v>
      </c>
    </row>
    <row r="459" ht="36" customHeight="1" spans="1:7">
      <c r="A459" s="541">
        <v>2060603</v>
      </c>
      <c r="B459" s="404" t="s">
        <v>435</v>
      </c>
      <c r="C459" s="446">
        <v>0</v>
      </c>
      <c r="D459" s="446"/>
      <c r="E459" s="408" t="str">
        <f>IF(C459&gt;0,D459/C459-1,IF(C459&lt;0,-(D459/C459-1),""))</f>
        <v/>
      </c>
      <c r="F459" s="373" t="str">
        <f t="shared" si="54"/>
        <v>否</v>
      </c>
      <c r="G459" s="248" t="str">
        <f t="shared" si="55"/>
        <v>项</v>
      </c>
    </row>
    <row r="460" ht="36" customHeight="1" spans="1:7">
      <c r="A460" s="541">
        <v>2060699</v>
      </c>
      <c r="B460" s="404" t="s">
        <v>436</v>
      </c>
      <c r="C460" s="446">
        <v>0</v>
      </c>
      <c r="D460" s="446"/>
      <c r="E460" s="408"/>
      <c r="F460" s="373" t="str">
        <f t="shared" si="54"/>
        <v>否</v>
      </c>
      <c r="G460" s="248" t="str">
        <f t="shared" si="55"/>
        <v>项</v>
      </c>
    </row>
    <row r="461" ht="36" customHeight="1" spans="1:7">
      <c r="A461" s="540">
        <v>20607</v>
      </c>
      <c r="B461" s="400" t="s">
        <v>437</v>
      </c>
      <c r="C461" s="446">
        <v>0</v>
      </c>
      <c r="D461" s="446"/>
      <c r="E461" s="413"/>
      <c r="F461" s="373" t="str">
        <f t="shared" si="54"/>
        <v>否</v>
      </c>
      <c r="G461" s="248" t="str">
        <f t="shared" si="55"/>
        <v>款</v>
      </c>
    </row>
    <row r="462" ht="36" customHeight="1" spans="1:7">
      <c r="A462" s="541">
        <v>2060701</v>
      </c>
      <c r="B462" s="404" t="s">
        <v>411</v>
      </c>
      <c r="C462" s="446">
        <v>0</v>
      </c>
      <c r="D462" s="446"/>
      <c r="E462" s="408"/>
      <c r="F462" s="373" t="str">
        <f t="shared" si="54"/>
        <v>否</v>
      </c>
      <c r="G462" s="248" t="str">
        <f t="shared" si="55"/>
        <v>项</v>
      </c>
    </row>
    <row r="463" ht="36" customHeight="1" spans="1:7">
      <c r="A463" s="541">
        <v>2060702</v>
      </c>
      <c r="B463" s="404" t="s">
        <v>438</v>
      </c>
      <c r="C463" s="446">
        <v>0</v>
      </c>
      <c r="D463" s="446"/>
      <c r="E463" s="408"/>
      <c r="F463" s="373" t="str">
        <f t="shared" si="54"/>
        <v>否</v>
      </c>
      <c r="G463" s="248" t="str">
        <f t="shared" si="55"/>
        <v>项</v>
      </c>
    </row>
    <row r="464" ht="36" customHeight="1" spans="1:7">
      <c r="A464" s="541">
        <v>2060703</v>
      </c>
      <c r="B464" s="404" t="s">
        <v>439</v>
      </c>
      <c r="C464" s="446">
        <v>0</v>
      </c>
      <c r="D464" s="446"/>
      <c r="E464" s="408"/>
      <c r="F464" s="373" t="str">
        <f t="shared" si="54"/>
        <v>否</v>
      </c>
      <c r="G464" s="248" t="str">
        <f t="shared" si="55"/>
        <v>项</v>
      </c>
    </row>
    <row r="465" ht="36" customHeight="1" spans="1:7">
      <c r="A465" s="541">
        <v>2060704</v>
      </c>
      <c r="B465" s="404" t="s">
        <v>440</v>
      </c>
      <c r="C465" s="446">
        <v>0</v>
      </c>
      <c r="D465" s="446"/>
      <c r="E465" s="408"/>
      <c r="F465" s="373" t="str">
        <f t="shared" si="54"/>
        <v>否</v>
      </c>
      <c r="G465" s="248" t="str">
        <f t="shared" si="55"/>
        <v>项</v>
      </c>
    </row>
    <row r="466" ht="36" customHeight="1" spans="1:7">
      <c r="A466" s="541">
        <v>2060705</v>
      </c>
      <c r="B466" s="404" t="s">
        <v>441</v>
      </c>
      <c r="C466" s="446">
        <v>0</v>
      </c>
      <c r="D466" s="446"/>
      <c r="E466" s="408" t="str">
        <f>IF(C466&gt;0,D466/C466-1,IF(C466&lt;0,-(D466/C466-1),""))</f>
        <v/>
      </c>
      <c r="F466" s="373" t="str">
        <f t="shared" si="54"/>
        <v>否</v>
      </c>
      <c r="G466" s="248" t="str">
        <f t="shared" si="55"/>
        <v>项</v>
      </c>
    </row>
    <row r="467" ht="36" customHeight="1" spans="1:7">
      <c r="A467" s="541">
        <v>2060799</v>
      </c>
      <c r="B467" s="404" t="s">
        <v>442</v>
      </c>
      <c r="C467" s="446">
        <v>0</v>
      </c>
      <c r="D467" s="446"/>
      <c r="E467" s="408"/>
      <c r="F467" s="373" t="str">
        <f t="shared" si="54"/>
        <v>否</v>
      </c>
      <c r="G467" s="248" t="str">
        <f t="shared" si="55"/>
        <v>项</v>
      </c>
    </row>
    <row r="468" ht="36" customHeight="1" spans="1:7">
      <c r="A468" s="540">
        <v>20608</v>
      </c>
      <c r="B468" s="400" t="s">
        <v>443</v>
      </c>
      <c r="C468" s="446">
        <v>0</v>
      </c>
      <c r="D468" s="446"/>
      <c r="E468" s="413"/>
      <c r="F468" s="373" t="str">
        <f t="shared" si="54"/>
        <v>否</v>
      </c>
      <c r="G468" s="248" t="str">
        <f t="shared" si="55"/>
        <v>款</v>
      </c>
    </row>
    <row r="469" ht="36" customHeight="1" spans="1:7">
      <c r="A469" s="541">
        <v>2060801</v>
      </c>
      <c r="B469" s="404" t="s">
        <v>444</v>
      </c>
      <c r="C469" s="446">
        <v>0</v>
      </c>
      <c r="D469" s="446"/>
      <c r="E469" s="408"/>
      <c r="F469" s="373" t="str">
        <f t="shared" si="54"/>
        <v>否</v>
      </c>
      <c r="G469" s="248" t="str">
        <f t="shared" si="55"/>
        <v>项</v>
      </c>
    </row>
    <row r="470" ht="36" customHeight="1" spans="1:7">
      <c r="A470" s="541">
        <v>2060802</v>
      </c>
      <c r="B470" s="404" t="s">
        <v>445</v>
      </c>
      <c r="C470" s="446">
        <v>0</v>
      </c>
      <c r="D470" s="446"/>
      <c r="E470" s="408"/>
      <c r="F470" s="373" t="str">
        <f t="shared" si="54"/>
        <v>否</v>
      </c>
      <c r="G470" s="248" t="str">
        <f t="shared" si="55"/>
        <v>项</v>
      </c>
    </row>
    <row r="471" ht="36" customHeight="1" spans="1:7">
      <c r="A471" s="541">
        <v>2060899</v>
      </c>
      <c r="B471" s="404" t="s">
        <v>446</v>
      </c>
      <c r="C471" s="446">
        <v>0</v>
      </c>
      <c r="D471" s="446"/>
      <c r="E471" s="408" t="str">
        <f t="shared" ref="E471:E476" si="56">IF(C471&gt;0,D471/C471-1,IF(C471&lt;0,-(D471/C471-1),""))</f>
        <v/>
      </c>
      <c r="F471" s="373" t="str">
        <f t="shared" si="54"/>
        <v>否</v>
      </c>
      <c r="G471" s="248" t="str">
        <f t="shared" si="55"/>
        <v>项</v>
      </c>
    </row>
    <row r="472" ht="36" customHeight="1" spans="1:7">
      <c r="A472" s="540">
        <v>20609</v>
      </c>
      <c r="B472" s="400" t="s">
        <v>447</v>
      </c>
      <c r="C472" s="446">
        <v>17051</v>
      </c>
      <c r="D472" s="446"/>
      <c r="E472" s="408">
        <f t="shared" si="56"/>
        <v>-1</v>
      </c>
      <c r="F472" s="373" t="str">
        <f t="shared" si="54"/>
        <v>是</v>
      </c>
      <c r="G472" s="248" t="str">
        <f t="shared" si="55"/>
        <v>款</v>
      </c>
    </row>
    <row r="473" ht="36" customHeight="1" spans="1:7">
      <c r="A473" s="541">
        <v>2060901</v>
      </c>
      <c r="B473" s="404" t="s">
        <v>448</v>
      </c>
      <c r="C473" s="446">
        <v>0</v>
      </c>
      <c r="D473" s="446"/>
      <c r="E473" s="408"/>
      <c r="F473" s="373" t="str">
        <f t="shared" si="54"/>
        <v>否</v>
      </c>
      <c r="G473" s="248" t="str">
        <f t="shared" si="55"/>
        <v>项</v>
      </c>
    </row>
    <row r="474" ht="36" customHeight="1" spans="1:7">
      <c r="A474" s="541">
        <v>2060902</v>
      </c>
      <c r="B474" s="404" t="s">
        <v>449</v>
      </c>
      <c r="C474" s="446">
        <v>0</v>
      </c>
      <c r="D474" s="446"/>
      <c r="E474" s="408"/>
      <c r="F474" s="373" t="str">
        <f t="shared" si="54"/>
        <v>否</v>
      </c>
      <c r="G474" s="248" t="str">
        <f t="shared" si="55"/>
        <v>项</v>
      </c>
    </row>
    <row r="475" ht="36" customHeight="1" spans="1:7">
      <c r="A475" s="541">
        <v>2060999</v>
      </c>
      <c r="B475" s="404" t="s">
        <v>450</v>
      </c>
      <c r="C475" s="446">
        <v>17051</v>
      </c>
      <c r="D475" s="446"/>
      <c r="E475" s="408">
        <f t="shared" si="56"/>
        <v>-1</v>
      </c>
      <c r="F475" s="373" t="str">
        <f t="shared" si="54"/>
        <v>是</v>
      </c>
      <c r="G475" s="248" t="str">
        <f t="shared" si="55"/>
        <v>项</v>
      </c>
    </row>
    <row r="476" ht="36" customHeight="1" spans="1:7">
      <c r="A476" s="540">
        <v>20699</v>
      </c>
      <c r="B476" s="400" t="s">
        <v>451</v>
      </c>
      <c r="C476" s="446">
        <v>27350</v>
      </c>
      <c r="D476" s="446">
        <v>24479</v>
      </c>
      <c r="E476" s="408">
        <f t="shared" si="56"/>
        <v>-0.105</v>
      </c>
      <c r="F476" s="373" t="str">
        <f t="shared" si="54"/>
        <v>是</v>
      </c>
      <c r="G476" s="248" t="str">
        <f t="shared" si="55"/>
        <v>款</v>
      </c>
    </row>
    <row r="477" ht="36" customHeight="1" spans="1:7">
      <c r="A477" s="541">
        <v>2069901</v>
      </c>
      <c r="B477" s="404" t="s">
        <v>452</v>
      </c>
      <c r="C477" s="446">
        <v>0</v>
      </c>
      <c r="D477" s="446"/>
      <c r="E477" s="408"/>
      <c r="F477" s="373" t="str">
        <f t="shared" si="54"/>
        <v>否</v>
      </c>
      <c r="G477" s="248" t="str">
        <f t="shared" si="55"/>
        <v>项</v>
      </c>
    </row>
    <row r="478" ht="36" customHeight="1" spans="1:7">
      <c r="A478" s="541">
        <v>2069902</v>
      </c>
      <c r="B478" s="404" t="s">
        <v>453</v>
      </c>
      <c r="C478" s="446">
        <v>0</v>
      </c>
      <c r="D478" s="446"/>
      <c r="E478" s="408" t="str">
        <f t="shared" ref="E478:E483" si="57">IF(C478&gt;0,D478/C478-1,IF(C478&lt;0,-(D478/C478-1),""))</f>
        <v/>
      </c>
      <c r="F478" s="373" t="str">
        <f t="shared" si="54"/>
        <v>否</v>
      </c>
      <c r="G478" s="248" t="str">
        <f t="shared" si="55"/>
        <v>项</v>
      </c>
    </row>
    <row r="479" ht="36" customHeight="1" spans="1:7">
      <c r="A479" s="541">
        <v>2069903</v>
      </c>
      <c r="B479" s="404" t="s">
        <v>454</v>
      </c>
      <c r="C479" s="446">
        <v>0</v>
      </c>
      <c r="D479" s="446"/>
      <c r="E479" s="408"/>
      <c r="F479" s="373" t="str">
        <f t="shared" si="54"/>
        <v>否</v>
      </c>
      <c r="G479" s="248" t="str">
        <f t="shared" si="55"/>
        <v>项</v>
      </c>
    </row>
    <row r="480" ht="36" customHeight="1" spans="1:7">
      <c r="A480" s="541">
        <v>2069999</v>
      </c>
      <c r="B480" s="404" t="s">
        <v>455</v>
      </c>
      <c r="C480" s="446">
        <v>27350</v>
      </c>
      <c r="D480" s="446">
        <v>24479</v>
      </c>
      <c r="E480" s="408">
        <f t="shared" si="57"/>
        <v>-0.105</v>
      </c>
      <c r="F480" s="373" t="str">
        <f t="shared" si="54"/>
        <v>是</v>
      </c>
      <c r="G480" s="248" t="str">
        <f t="shared" si="55"/>
        <v>项</v>
      </c>
    </row>
    <row r="481" ht="36" customHeight="1" spans="1:7">
      <c r="A481" s="555" t="s">
        <v>456</v>
      </c>
      <c r="B481" s="546" t="s">
        <v>278</v>
      </c>
      <c r="C481" s="446">
        <v>27350</v>
      </c>
      <c r="D481" s="446"/>
      <c r="E481" s="408">
        <f t="shared" si="57"/>
        <v>-1</v>
      </c>
      <c r="F481" s="373" t="str">
        <f t="shared" si="54"/>
        <v>是</v>
      </c>
      <c r="G481" s="248" t="str">
        <f t="shared" si="55"/>
        <v>项</v>
      </c>
    </row>
    <row r="482" ht="36" customHeight="1" spans="1:7">
      <c r="A482" s="540">
        <v>207</v>
      </c>
      <c r="B482" s="400" t="s">
        <v>81</v>
      </c>
      <c r="C482" s="446">
        <v>2247</v>
      </c>
      <c r="D482" s="446">
        <v>1822</v>
      </c>
      <c r="E482" s="408">
        <f t="shared" si="57"/>
        <v>-0.189</v>
      </c>
      <c r="F482" s="373" t="str">
        <f t="shared" si="54"/>
        <v>是</v>
      </c>
      <c r="G482" s="248" t="str">
        <f t="shared" si="55"/>
        <v>类</v>
      </c>
    </row>
    <row r="483" ht="36" customHeight="1" spans="1:7">
      <c r="A483" s="540">
        <v>20701</v>
      </c>
      <c r="B483" s="400" t="s">
        <v>457</v>
      </c>
      <c r="C483" s="446">
        <v>1168</v>
      </c>
      <c r="D483" s="446">
        <v>1095</v>
      </c>
      <c r="E483" s="408">
        <f t="shared" si="57"/>
        <v>-0.063</v>
      </c>
      <c r="F483" s="373" t="str">
        <f t="shared" si="54"/>
        <v>是</v>
      </c>
      <c r="G483" s="248" t="str">
        <f t="shared" si="55"/>
        <v>款</v>
      </c>
    </row>
    <row r="484" ht="36" customHeight="1" spans="1:7">
      <c r="A484" s="541">
        <v>2070101</v>
      </c>
      <c r="B484" s="404" t="s">
        <v>136</v>
      </c>
      <c r="C484" s="446">
        <v>0</v>
      </c>
      <c r="D484" s="446"/>
      <c r="E484" s="408"/>
      <c r="F484" s="373" t="str">
        <f t="shared" si="54"/>
        <v>否</v>
      </c>
      <c r="G484" s="248" t="str">
        <f t="shared" si="55"/>
        <v>项</v>
      </c>
    </row>
    <row r="485" ht="36" customHeight="1" spans="1:7">
      <c r="A485" s="541">
        <v>2070102</v>
      </c>
      <c r="B485" s="404" t="s">
        <v>137</v>
      </c>
      <c r="C485" s="446">
        <v>1133</v>
      </c>
      <c r="D485" s="446">
        <v>1022</v>
      </c>
      <c r="E485" s="408">
        <f>IF(C485&gt;0,D485/C485-1,IF(C485&lt;0,-(D485/C485-1),""))</f>
        <v>-0.098</v>
      </c>
      <c r="F485" s="373" t="str">
        <f t="shared" si="54"/>
        <v>是</v>
      </c>
      <c r="G485" s="248" t="str">
        <f t="shared" si="55"/>
        <v>项</v>
      </c>
    </row>
    <row r="486" ht="36" customHeight="1" spans="1:7">
      <c r="A486" s="541">
        <v>2070103</v>
      </c>
      <c r="B486" s="404" t="s">
        <v>138</v>
      </c>
      <c r="C486" s="446">
        <v>0</v>
      </c>
      <c r="D486" s="446"/>
      <c r="E486" s="408"/>
      <c r="F486" s="373" t="str">
        <f t="shared" si="54"/>
        <v>否</v>
      </c>
      <c r="G486" s="248" t="str">
        <f t="shared" si="55"/>
        <v>项</v>
      </c>
    </row>
    <row r="487" ht="36" customHeight="1" spans="1:7">
      <c r="A487" s="541">
        <v>2070104</v>
      </c>
      <c r="B487" s="404" t="s">
        <v>458</v>
      </c>
      <c r="C487" s="446">
        <v>0</v>
      </c>
      <c r="D487" s="446"/>
      <c r="E487" s="408"/>
      <c r="F487" s="373" t="str">
        <f t="shared" si="54"/>
        <v>否</v>
      </c>
      <c r="G487" s="248" t="str">
        <f t="shared" si="55"/>
        <v>项</v>
      </c>
    </row>
    <row r="488" ht="36" customHeight="1" spans="1:7">
      <c r="A488" s="541">
        <v>2070105</v>
      </c>
      <c r="B488" s="404" t="s">
        <v>459</v>
      </c>
      <c r="C488" s="446">
        <v>0</v>
      </c>
      <c r="D488" s="446"/>
      <c r="E488" s="408"/>
      <c r="F488" s="373" t="str">
        <f t="shared" si="54"/>
        <v>否</v>
      </c>
      <c r="G488" s="248" t="str">
        <f t="shared" si="55"/>
        <v>项</v>
      </c>
    </row>
    <row r="489" ht="36" customHeight="1" spans="1:7">
      <c r="A489" s="541">
        <v>2070106</v>
      </c>
      <c r="B489" s="404" t="s">
        <v>460</v>
      </c>
      <c r="C489" s="446">
        <v>0</v>
      </c>
      <c r="D489" s="446"/>
      <c r="E489" s="408" t="str">
        <f t="shared" ref="E489:E495" si="58">IF(C489&gt;0,D489/C489-1,IF(C489&lt;0,-(D489/C489-1),""))</f>
        <v/>
      </c>
      <c r="F489" s="373" t="str">
        <f t="shared" si="54"/>
        <v>否</v>
      </c>
      <c r="G489" s="248" t="str">
        <f t="shared" si="55"/>
        <v>项</v>
      </c>
    </row>
    <row r="490" ht="36" customHeight="1" spans="1:7">
      <c r="A490" s="541">
        <v>2070107</v>
      </c>
      <c r="B490" s="404" t="s">
        <v>461</v>
      </c>
      <c r="C490" s="446">
        <v>0</v>
      </c>
      <c r="D490" s="446"/>
      <c r="E490" s="408"/>
      <c r="F490" s="373" t="str">
        <f t="shared" si="54"/>
        <v>否</v>
      </c>
      <c r="G490" s="248" t="str">
        <f t="shared" si="55"/>
        <v>项</v>
      </c>
    </row>
    <row r="491" ht="36" customHeight="1" spans="1:7">
      <c r="A491" s="541">
        <v>2070108</v>
      </c>
      <c r="B491" s="404" t="s">
        <v>462</v>
      </c>
      <c r="C491" s="446">
        <v>0</v>
      </c>
      <c r="D491" s="446"/>
      <c r="E491" s="408"/>
      <c r="F491" s="373" t="str">
        <f t="shared" si="54"/>
        <v>否</v>
      </c>
      <c r="G491" s="248" t="str">
        <f t="shared" si="55"/>
        <v>项</v>
      </c>
    </row>
    <row r="492" ht="36" customHeight="1" spans="1:7">
      <c r="A492" s="541">
        <v>2070109</v>
      </c>
      <c r="B492" s="404" t="s">
        <v>463</v>
      </c>
      <c r="C492" s="446">
        <v>4</v>
      </c>
      <c r="D492" s="446">
        <v>3</v>
      </c>
      <c r="E492" s="408">
        <f t="shared" si="58"/>
        <v>-0.25</v>
      </c>
      <c r="F492" s="373" t="str">
        <f t="shared" si="54"/>
        <v>是</v>
      </c>
      <c r="G492" s="248" t="str">
        <f t="shared" si="55"/>
        <v>项</v>
      </c>
    </row>
    <row r="493" ht="36" customHeight="1" spans="1:7">
      <c r="A493" s="541">
        <v>2070110</v>
      </c>
      <c r="B493" s="404" t="s">
        <v>464</v>
      </c>
      <c r="C493" s="446">
        <v>0</v>
      </c>
      <c r="D493" s="446"/>
      <c r="E493" s="408"/>
      <c r="F493" s="373" t="str">
        <f t="shared" si="54"/>
        <v>否</v>
      </c>
      <c r="G493" s="248" t="str">
        <f t="shared" si="55"/>
        <v>项</v>
      </c>
    </row>
    <row r="494" ht="36" customHeight="1" spans="1:7">
      <c r="A494" s="541">
        <v>2070111</v>
      </c>
      <c r="B494" s="404" t="s">
        <v>465</v>
      </c>
      <c r="C494" s="446">
        <v>1</v>
      </c>
      <c r="D494" s="446"/>
      <c r="E494" s="408">
        <f t="shared" si="58"/>
        <v>-1</v>
      </c>
      <c r="F494" s="373" t="str">
        <f t="shared" si="54"/>
        <v>是</v>
      </c>
      <c r="G494" s="248" t="str">
        <f t="shared" si="55"/>
        <v>项</v>
      </c>
    </row>
    <row r="495" ht="36" customHeight="1" spans="1:7">
      <c r="A495" s="541">
        <v>2070112</v>
      </c>
      <c r="B495" s="404" t="s">
        <v>466</v>
      </c>
      <c r="C495" s="446">
        <v>30</v>
      </c>
      <c r="D495" s="446">
        <v>20</v>
      </c>
      <c r="E495" s="408">
        <f t="shared" si="58"/>
        <v>-0.333</v>
      </c>
      <c r="F495" s="373" t="str">
        <f t="shared" si="54"/>
        <v>是</v>
      </c>
      <c r="G495" s="248" t="str">
        <f t="shared" si="55"/>
        <v>项</v>
      </c>
    </row>
    <row r="496" ht="36" customHeight="1" spans="1:7">
      <c r="A496" s="541">
        <v>2070113</v>
      </c>
      <c r="B496" s="404" t="s">
        <v>467</v>
      </c>
      <c r="C496" s="446">
        <v>0</v>
      </c>
      <c r="D496" s="446"/>
      <c r="E496" s="408"/>
      <c r="F496" s="373" t="str">
        <f t="shared" si="54"/>
        <v>否</v>
      </c>
      <c r="G496" s="248" t="str">
        <f t="shared" si="55"/>
        <v>项</v>
      </c>
    </row>
    <row r="497" ht="36" customHeight="1" spans="1:7">
      <c r="A497" s="541">
        <v>2070114</v>
      </c>
      <c r="B497" s="404" t="s">
        <v>468</v>
      </c>
      <c r="C497" s="446">
        <v>0</v>
      </c>
      <c r="D497" s="446"/>
      <c r="E497" s="408"/>
      <c r="F497" s="373" t="str">
        <f t="shared" si="54"/>
        <v>否</v>
      </c>
      <c r="G497" s="248" t="str">
        <f t="shared" si="55"/>
        <v>项</v>
      </c>
    </row>
    <row r="498" ht="36" customHeight="1" spans="1:7">
      <c r="A498" s="541">
        <v>2070199</v>
      </c>
      <c r="B498" s="404" t="s">
        <v>469</v>
      </c>
      <c r="C498" s="446">
        <v>0</v>
      </c>
      <c r="D498" s="446">
        <v>50</v>
      </c>
      <c r="E498" s="408" t="str">
        <f t="shared" ref="E498:E503" si="59">IF(C498&gt;0,D498/C498-1,IF(C498&lt;0,-(D498/C498-1),""))</f>
        <v/>
      </c>
      <c r="F498" s="373" t="str">
        <f t="shared" si="54"/>
        <v>是</v>
      </c>
      <c r="G498" s="248" t="str">
        <f t="shared" si="55"/>
        <v>项</v>
      </c>
    </row>
    <row r="499" ht="36" customHeight="1" spans="1:7">
      <c r="A499" s="540">
        <v>20702</v>
      </c>
      <c r="B499" s="400" t="s">
        <v>470</v>
      </c>
      <c r="C499" s="446">
        <v>51</v>
      </c>
      <c r="D499" s="446">
        <v>40</v>
      </c>
      <c r="E499" s="408">
        <f t="shared" si="59"/>
        <v>-0.216</v>
      </c>
      <c r="F499" s="373" t="str">
        <f t="shared" si="54"/>
        <v>是</v>
      </c>
      <c r="G499" s="248" t="str">
        <f t="shared" si="55"/>
        <v>款</v>
      </c>
    </row>
    <row r="500" ht="36" customHeight="1" spans="1:7">
      <c r="A500" s="541">
        <v>2070201</v>
      </c>
      <c r="B500" s="404" t="s">
        <v>136</v>
      </c>
      <c r="C500" s="446">
        <v>0</v>
      </c>
      <c r="D500" s="446"/>
      <c r="E500" s="408" t="str">
        <f t="shared" si="59"/>
        <v/>
      </c>
      <c r="F500" s="373" t="str">
        <f t="shared" si="54"/>
        <v>否</v>
      </c>
      <c r="G500" s="248" t="str">
        <f t="shared" si="55"/>
        <v>项</v>
      </c>
    </row>
    <row r="501" ht="36" customHeight="1" spans="1:7">
      <c r="A501" s="541">
        <v>2070202</v>
      </c>
      <c r="B501" s="404" t="s">
        <v>137</v>
      </c>
      <c r="C501" s="446">
        <v>0</v>
      </c>
      <c r="D501" s="446"/>
      <c r="E501" s="408" t="str">
        <f t="shared" si="59"/>
        <v/>
      </c>
      <c r="F501" s="373" t="str">
        <f t="shared" si="54"/>
        <v>否</v>
      </c>
      <c r="G501" s="248" t="str">
        <f t="shared" si="55"/>
        <v>项</v>
      </c>
    </row>
    <row r="502" ht="36" customHeight="1" spans="1:7">
      <c r="A502" s="541">
        <v>2070203</v>
      </c>
      <c r="B502" s="404" t="s">
        <v>138</v>
      </c>
      <c r="C502" s="446">
        <v>0</v>
      </c>
      <c r="D502" s="446"/>
      <c r="E502" s="408" t="str">
        <f t="shared" si="59"/>
        <v/>
      </c>
      <c r="F502" s="373" t="str">
        <f t="shared" si="54"/>
        <v>否</v>
      </c>
      <c r="G502" s="248" t="str">
        <f t="shared" si="55"/>
        <v>项</v>
      </c>
    </row>
    <row r="503" ht="36" customHeight="1" spans="1:7">
      <c r="A503" s="541">
        <v>2070204</v>
      </c>
      <c r="B503" s="404" t="s">
        <v>471</v>
      </c>
      <c r="C503" s="446">
        <v>51</v>
      </c>
      <c r="D503" s="446">
        <v>40</v>
      </c>
      <c r="E503" s="408">
        <f t="shared" si="59"/>
        <v>-0.216</v>
      </c>
      <c r="F503" s="373" t="str">
        <f t="shared" si="54"/>
        <v>是</v>
      </c>
      <c r="G503" s="248" t="str">
        <f t="shared" si="55"/>
        <v>项</v>
      </c>
    </row>
    <row r="504" ht="36" customHeight="1" spans="1:7">
      <c r="A504" s="541">
        <v>2070205</v>
      </c>
      <c r="B504" s="404" t="s">
        <v>472</v>
      </c>
      <c r="C504" s="446">
        <v>0</v>
      </c>
      <c r="D504" s="446"/>
      <c r="E504" s="408"/>
      <c r="F504" s="373" t="str">
        <f t="shared" si="54"/>
        <v>否</v>
      </c>
      <c r="G504" s="248" t="str">
        <f t="shared" si="55"/>
        <v>项</v>
      </c>
    </row>
    <row r="505" ht="36" customHeight="1" spans="1:7">
      <c r="A505" s="541">
        <v>2070206</v>
      </c>
      <c r="B505" s="404" t="s">
        <v>473</v>
      </c>
      <c r="C505" s="446">
        <v>0</v>
      </c>
      <c r="D505" s="446"/>
      <c r="E505" s="408" t="str">
        <f>IF(C505&gt;0,D505/C505-1,IF(C505&lt;0,-(D505/C505-1),""))</f>
        <v/>
      </c>
      <c r="F505" s="373" t="str">
        <f t="shared" si="54"/>
        <v>否</v>
      </c>
      <c r="G505" s="248" t="str">
        <f t="shared" si="55"/>
        <v>项</v>
      </c>
    </row>
    <row r="506" ht="36" customHeight="1" spans="1:7">
      <c r="A506" s="541">
        <v>2070299</v>
      </c>
      <c r="B506" s="404" t="s">
        <v>474</v>
      </c>
      <c r="C506" s="446">
        <v>0</v>
      </c>
      <c r="D506" s="446"/>
      <c r="E506" s="408"/>
      <c r="F506" s="373" t="str">
        <f t="shared" si="54"/>
        <v>否</v>
      </c>
      <c r="G506" s="248" t="str">
        <f t="shared" si="55"/>
        <v>项</v>
      </c>
    </row>
    <row r="507" ht="36" customHeight="1" spans="1:7">
      <c r="A507" s="540">
        <v>20703</v>
      </c>
      <c r="B507" s="400" t="s">
        <v>475</v>
      </c>
      <c r="C507" s="446">
        <v>610</v>
      </c>
      <c r="D507" s="446">
        <v>332</v>
      </c>
      <c r="E507" s="408">
        <f>IF(C507&gt;0,D507/C507-1,IF(C507&lt;0,-(D507/C507-1),""))</f>
        <v>-0.456</v>
      </c>
      <c r="F507" s="373" t="str">
        <f t="shared" si="54"/>
        <v>是</v>
      </c>
      <c r="G507" s="248" t="str">
        <f t="shared" si="55"/>
        <v>款</v>
      </c>
    </row>
    <row r="508" ht="36" customHeight="1" spans="1:7">
      <c r="A508" s="541">
        <v>2070301</v>
      </c>
      <c r="B508" s="404" t="s">
        <v>136</v>
      </c>
      <c r="C508" s="446">
        <v>0</v>
      </c>
      <c r="D508" s="446"/>
      <c r="E508" s="408"/>
      <c r="F508" s="373" t="str">
        <f t="shared" si="54"/>
        <v>否</v>
      </c>
      <c r="G508" s="248" t="str">
        <f t="shared" si="55"/>
        <v>项</v>
      </c>
    </row>
    <row r="509" ht="36" customHeight="1" spans="1:7">
      <c r="A509" s="541">
        <v>2070302</v>
      </c>
      <c r="B509" s="404" t="s">
        <v>137</v>
      </c>
      <c r="C509" s="446">
        <v>313</v>
      </c>
      <c r="D509" s="446"/>
      <c r="E509" s="408">
        <f>IF(C509&gt;0,D509/C509-1,IF(C509&lt;0,-(D509/C509-1),""))</f>
        <v>-1</v>
      </c>
      <c r="F509" s="373" t="str">
        <f t="shared" si="54"/>
        <v>是</v>
      </c>
      <c r="G509" s="248" t="str">
        <f t="shared" si="55"/>
        <v>项</v>
      </c>
    </row>
    <row r="510" ht="36" customHeight="1" spans="1:7">
      <c r="A510" s="541">
        <v>2070303</v>
      </c>
      <c r="B510" s="404" t="s">
        <v>138</v>
      </c>
      <c r="C510" s="446">
        <v>0</v>
      </c>
      <c r="D510" s="446"/>
      <c r="E510" s="408"/>
      <c r="F510" s="373" t="str">
        <f t="shared" si="54"/>
        <v>否</v>
      </c>
      <c r="G510" s="248" t="str">
        <f t="shared" si="55"/>
        <v>项</v>
      </c>
    </row>
    <row r="511" ht="36" customHeight="1" spans="1:7">
      <c r="A511" s="541">
        <v>2070304</v>
      </c>
      <c r="B511" s="404" t="s">
        <v>476</v>
      </c>
      <c r="C511" s="446">
        <v>0</v>
      </c>
      <c r="D511" s="446"/>
      <c r="E511" s="408"/>
      <c r="F511" s="373" t="str">
        <f t="shared" si="54"/>
        <v>否</v>
      </c>
      <c r="G511" s="248" t="str">
        <f t="shared" si="55"/>
        <v>项</v>
      </c>
    </row>
    <row r="512" ht="36" customHeight="1" spans="1:7">
      <c r="A512" s="541">
        <v>2070305</v>
      </c>
      <c r="B512" s="404" t="s">
        <v>477</v>
      </c>
      <c r="C512" s="446">
        <v>0</v>
      </c>
      <c r="D512" s="446"/>
      <c r="E512" s="408" t="str">
        <f t="shared" ref="E512:E517" si="60">IF(C512&gt;0,D512/C512-1,IF(C512&lt;0,-(D512/C512-1),""))</f>
        <v/>
      </c>
      <c r="F512" s="373" t="str">
        <f t="shared" si="54"/>
        <v>否</v>
      </c>
      <c r="G512" s="248" t="str">
        <f t="shared" si="55"/>
        <v>项</v>
      </c>
    </row>
    <row r="513" ht="36" customHeight="1" spans="1:7">
      <c r="A513" s="541">
        <v>2070306</v>
      </c>
      <c r="B513" s="404" t="s">
        <v>478</v>
      </c>
      <c r="C513" s="446">
        <v>0</v>
      </c>
      <c r="D513" s="446"/>
      <c r="E513" s="408"/>
      <c r="F513" s="373" t="str">
        <f t="shared" si="54"/>
        <v>否</v>
      </c>
      <c r="G513" s="248" t="str">
        <f t="shared" si="55"/>
        <v>项</v>
      </c>
    </row>
    <row r="514" ht="36" customHeight="1" spans="1:7">
      <c r="A514" s="541">
        <v>2070307</v>
      </c>
      <c r="B514" s="404" t="s">
        <v>479</v>
      </c>
      <c r="C514" s="446">
        <v>0</v>
      </c>
      <c r="D514" s="446"/>
      <c r="E514" s="408"/>
      <c r="F514" s="373" t="str">
        <f t="shared" si="54"/>
        <v>否</v>
      </c>
      <c r="G514" s="248" t="str">
        <f t="shared" si="55"/>
        <v>项</v>
      </c>
    </row>
    <row r="515" ht="36" customHeight="1" spans="1:7">
      <c r="A515" s="541">
        <v>2070308</v>
      </c>
      <c r="B515" s="404" t="s">
        <v>480</v>
      </c>
      <c r="C515" s="446">
        <v>167</v>
      </c>
      <c r="D515" s="446">
        <v>152</v>
      </c>
      <c r="E515" s="408">
        <f t="shared" si="60"/>
        <v>-0.09</v>
      </c>
      <c r="F515" s="373" t="str">
        <f t="shared" si="54"/>
        <v>是</v>
      </c>
      <c r="G515" s="248" t="str">
        <f t="shared" si="55"/>
        <v>项</v>
      </c>
    </row>
    <row r="516" ht="36" customHeight="1" spans="1:7">
      <c r="A516" s="541">
        <v>2070309</v>
      </c>
      <c r="B516" s="404" t="s">
        <v>481</v>
      </c>
      <c r="C516" s="446">
        <v>0</v>
      </c>
      <c r="D516" s="446"/>
      <c r="E516" s="408"/>
      <c r="F516" s="373" t="str">
        <f t="shared" si="54"/>
        <v>否</v>
      </c>
      <c r="G516" s="248" t="str">
        <f t="shared" si="55"/>
        <v>项</v>
      </c>
    </row>
    <row r="517" ht="36" customHeight="1" spans="1:7">
      <c r="A517" s="541">
        <v>2070399</v>
      </c>
      <c r="B517" s="404" t="s">
        <v>482</v>
      </c>
      <c r="C517" s="446">
        <v>130</v>
      </c>
      <c r="D517" s="446">
        <v>180</v>
      </c>
      <c r="E517" s="408">
        <f t="shared" si="60"/>
        <v>0.385</v>
      </c>
      <c r="F517" s="373" t="str">
        <f t="shared" si="54"/>
        <v>是</v>
      </c>
      <c r="G517" s="248" t="str">
        <f t="shared" si="55"/>
        <v>项</v>
      </c>
    </row>
    <row r="518" ht="36" customHeight="1" spans="1:7">
      <c r="A518" s="540">
        <v>20706</v>
      </c>
      <c r="B518" s="400" t="s">
        <v>483</v>
      </c>
      <c r="C518" s="446">
        <v>0</v>
      </c>
      <c r="D518" s="446"/>
      <c r="E518" s="413"/>
      <c r="F518" s="373" t="str">
        <f t="shared" ref="F518:F581" si="61">IF(LEN(A518)=3,"是",IF(B518&lt;&gt;"",IF(SUM(C518:D518)&lt;&gt;0,"是","否"),"是"))</f>
        <v>否</v>
      </c>
      <c r="G518" s="248" t="str">
        <f t="shared" ref="G518:G581" si="62">IF(LEN(A518)=3,"类",IF(LEN(A518)=5,"款","项"))</f>
        <v>款</v>
      </c>
    </row>
    <row r="519" ht="36" customHeight="1" spans="1:7">
      <c r="A519" s="541">
        <v>2070601</v>
      </c>
      <c r="B519" s="404" t="s">
        <v>136</v>
      </c>
      <c r="C519" s="446">
        <v>0</v>
      </c>
      <c r="D519" s="446"/>
      <c r="E519" s="408" t="str">
        <f>IF(C519&gt;0,D519/C519-1,IF(C519&lt;0,-(D519/C519-1),""))</f>
        <v/>
      </c>
      <c r="F519" s="373" t="str">
        <f t="shared" si="61"/>
        <v>否</v>
      </c>
      <c r="G519" s="248" t="str">
        <f t="shared" si="62"/>
        <v>项</v>
      </c>
    </row>
    <row r="520" ht="36" customHeight="1" spans="1:7">
      <c r="A520" s="541">
        <v>2070602</v>
      </c>
      <c r="B520" s="404" t="s">
        <v>137</v>
      </c>
      <c r="C520" s="446">
        <v>0</v>
      </c>
      <c r="D520" s="446"/>
      <c r="E520" s="408" t="str">
        <f>IF(C520&gt;0,D520/C520-1,IF(C520&lt;0,-(D520/C520-1),""))</f>
        <v/>
      </c>
      <c r="F520" s="373" t="str">
        <f t="shared" si="61"/>
        <v>否</v>
      </c>
      <c r="G520" s="248" t="str">
        <f t="shared" si="62"/>
        <v>项</v>
      </c>
    </row>
    <row r="521" ht="36" customHeight="1" spans="1:7">
      <c r="A521" s="541">
        <v>2070603</v>
      </c>
      <c r="B521" s="404" t="s">
        <v>138</v>
      </c>
      <c r="C521" s="446">
        <v>0</v>
      </c>
      <c r="D521" s="446"/>
      <c r="E521" s="408" t="str">
        <f>IF(C521&gt;0,D521/C521-1,IF(C521&lt;0,-(D521/C521-1),""))</f>
        <v/>
      </c>
      <c r="F521" s="373" t="str">
        <f t="shared" si="61"/>
        <v>否</v>
      </c>
      <c r="G521" s="248" t="str">
        <f t="shared" si="62"/>
        <v>项</v>
      </c>
    </row>
    <row r="522" ht="36" customHeight="1" spans="1:7">
      <c r="A522" s="541">
        <v>2070604</v>
      </c>
      <c r="B522" s="404" t="s">
        <v>484</v>
      </c>
      <c r="C522" s="446">
        <v>0</v>
      </c>
      <c r="D522" s="446"/>
      <c r="E522" s="408" t="str">
        <f>IF(C522&gt;0,D522/C522-1,IF(C522&lt;0,-(D522/C522-1),""))</f>
        <v/>
      </c>
      <c r="F522" s="373" t="str">
        <f t="shared" si="61"/>
        <v>否</v>
      </c>
      <c r="G522" s="248" t="str">
        <f t="shared" si="62"/>
        <v>项</v>
      </c>
    </row>
    <row r="523" ht="36" customHeight="1" spans="1:7">
      <c r="A523" s="541">
        <v>2070605</v>
      </c>
      <c r="B523" s="404" t="s">
        <v>485</v>
      </c>
      <c r="C523" s="446">
        <v>0</v>
      </c>
      <c r="D523" s="446"/>
      <c r="E523" s="408"/>
      <c r="F523" s="373" t="str">
        <f t="shared" si="61"/>
        <v>否</v>
      </c>
      <c r="G523" s="248" t="str">
        <f t="shared" si="62"/>
        <v>项</v>
      </c>
    </row>
    <row r="524" ht="36" customHeight="1" spans="1:7">
      <c r="A524" s="541">
        <v>2070606</v>
      </c>
      <c r="B524" s="404" t="s">
        <v>486</v>
      </c>
      <c r="C524" s="446">
        <v>0</v>
      </c>
      <c r="D524" s="446"/>
      <c r="E524" s="408" t="str">
        <f>IF(C524&gt;0,D524/C524-1,IF(C524&lt;0,-(D524/C524-1),""))</f>
        <v/>
      </c>
      <c r="F524" s="373" t="str">
        <f t="shared" si="61"/>
        <v>否</v>
      </c>
      <c r="G524" s="248" t="str">
        <f t="shared" si="62"/>
        <v>项</v>
      </c>
    </row>
    <row r="525" ht="36" customHeight="1" spans="1:7">
      <c r="A525" s="541">
        <v>2070607</v>
      </c>
      <c r="B525" s="404" t="s">
        <v>487</v>
      </c>
      <c r="C525" s="446">
        <v>0</v>
      </c>
      <c r="D525" s="446"/>
      <c r="E525" s="408"/>
      <c r="F525" s="373" t="str">
        <f t="shared" si="61"/>
        <v>否</v>
      </c>
      <c r="G525" s="248" t="str">
        <f t="shared" si="62"/>
        <v>项</v>
      </c>
    </row>
    <row r="526" ht="36" customHeight="1" spans="1:7">
      <c r="A526" s="541">
        <v>2070699</v>
      </c>
      <c r="B526" s="404" t="s">
        <v>488</v>
      </c>
      <c r="C526" s="446">
        <v>0</v>
      </c>
      <c r="D526" s="446"/>
      <c r="E526" s="408" t="str">
        <f>IF(C526&gt;0,D526/C526-1,IF(C526&lt;0,-(D526/C526-1),""))</f>
        <v/>
      </c>
      <c r="F526" s="373" t="str">
        <f t="shared" si="61"/>
        <v>否</v>
      </c>
      <c r="G526" s="248" t="str">
        <f t="shared" si="62"/>
        <v>项</v>
      </c>
    </row>
    <row r="527" ht="36" customHeight="1" spans="1:7">
      <c r="A527" s="540">
        <v>20708</v>
      </c>
      <c r="B527" s="400" t="s">
        <v>489</v>
      </c>
      <c r="C527" s="446">
        <v>0</v>
      </c>
      <c r="D527" s="446"/>
      <c r="E527" s="413"/>
      <c r="F527" s="373" t="str">
        <f t="shared" si="61"/>
        <v>否</v>
      </c>
      <c r="G527" s="248" t="str">
        <f t="shared" si="62"/>
        <v>款</v>
      </c>
    </row>
    <row r="528" ht="36" customHeight="1" spans="1:7">
      <c r="A528" s="541">
        <v>2070801</v>
      </c>
      <c r="B528" s="404" t="s">
        <v>136</v>
      </c>
      <c r="C528" s="446">
        <v>0</v>
      </c>
      <c r="D528" s="446"/>
      <c r="E528" s="408"/>
      <c r="F528" s="373" t="str">
        <f t="shared" si="61"/>
        <v>否</v>
      </c>
      <c r="G528" s="248" t="str">
        <f t="shared" si="62"/>
        <v>项</v>
      </c>
    </row>
    <row r="529" ht="36" customHeight="1" spans="1:7">
      <c r="A529" s="541">
        <v>2070802</v>
      </c>
      <c r="B529" s="404" t="s">
        <v>137</v>
      </c>
      <c r="C529" s="446">
        <v>0</v>
      </c>
      <c r="D529" s="446"/>
      <c r="E529" s="408" t="str">
        <f>IF(C529&gt;0,D529/C529-1,IF(C529&lt;0,-(D529/C529-1),""))</f>
        <v/>
      </c>
      <c r="F529" s="373" t="str">
        <f t="shared" si="61"/>
        <v>否</v>
      </c>
      <c r="G529" s="248" t="str">
        <f t="shared" si="62"/>
        <v>项</v>
      </c>
    </row>
    <row r="530" ht="36" customHeight="1" spans="1:7">
      <c r="A530" s="541">
        <v>2070803</v>
      </c>
      <c r="B530" s="404" t="s">
        <v>138</v>
      </c>
      <c r="C530" s="446">
        <v>0</v>
      </c>
      <c r="D530" s="446"/>
      <c r="E530" s="408"/>
      <c r="F530" s="373" t="str">
        <f t="shared" si="61"/>
        <v>否</v>
      </c>
      <c r="G530" s="248" t="str">
        <f t="shared" si="62"/>
        <v>项</v>
      </c>
    </row>
    <row r="531" ht="36" customHeight="1" spans="1:7">
      <c r="A531" s="541">
        <v>2070804</v>
      </c>
      <c r="B531" s="404" t="s">
        <v>490</v>
      </c>
      <c r="C531" s="446">
        <v>0</v>
      </c>
      <c r="D531" s="446"/>
      <c r="E531" s="408"/>
      <c r="F531" s="373" t="str">
        <f t="shared" si="61"/>
        <v>否</v>
      </c>
      <c r="G531" s="248" t="str">
        <f t="shared" si="62"/>
        <v>项</v>
      </c>
    </row>
    <row r="532" ht="36" customHeight="1" spans="1:7">
      <c r="A532" s="541">
        <v>2070805</v>
      </c>
      <c r="B532" s="404" t="s">
        <v>491</v>
      </c>
      <c r="C532" s="446">
        <v>0</v>
      </c>
      <c r="D532" s="446"/>
      <c r="E532" s="408"/>
      <c r="F532" s="373" t="str">
        <f t="shared" si="61"/>
        <v>否</v>
      </c>
      <c r="G532" s="248" t="str">
        <f t="shared" si="62"/>
        <v>项</v>
      </c>
    </row>
    <row r="533" ht="36" customHeight="1" spans="1:7">
      <c r="A533" s="541">
        <v>2070806</v>
      </c>
      <c r="B533" s="404" t="s">
        <v>492</v>
      </c>
      <c r="C533" s="446">
        <v>0</v>
      </c>
      <c r="D533" s="446"/>
      <c r="E533" s="408"/>
      <c r="F533" s="373" t="str">
        <f t="shared" si="61"/>
        <v>否</v>
      </c>
      <c r="G533" s="248" t="str">
        <f t="shared" si="62"/>
        <v>项</v>
      </c>
    </row>
    <row r="534" ht="36" customHeight="1" spans="1:7">
      <c r="A534" s="556">
        <v>2070807</v>
      </c>
      <c r="B534" s="404" t="s">
        <v>493</v>
      </c>
      <c r="C534" s="446">
        <v>0</v>
      </c>
      <c r="D534" s="446"/>
      <c r="E534" s="408"/>
      <c r="F534" s="373" t="str">
        <f t="shared" si="61"/>
        <v>否</v>
      </c>
      <c r="G534" s="248" t="str">
        <f t="shared" si="62"/>
        <v>项</v>
      </c>
    </row>
    <row r="535" ht="36" customHeight="1" spans="1:7">
      <c r="A535" s="556">
        <v>2070808</v>
      </c>
      <c r="B535" s="404" t="s">
        <v>494</v>
      </c>
      <c r="C535" s="446">
        <v>0</v>
      </c>
      <c r="D535" s="446"/>
      <c r="E535" s="408"/>
      <c r="F535" s="373" t="str">
        <f t="shared" si="61"/>
        <v>否</v>
      </c>
      <c r="G535" s="248" t="str">
        <f t="shared" si="62"/>
        <v>项</v>
      </c>
    </row>
    <row r="536" ht="36" customHeight="1" spans="1:7">
      <c r="A536" s="541">
        <v>2070899</v>
      </c>
      <c r="B536" s="404" t="s">
        <v>495</v>
      </c>
      <c r="C536" s="446">
        <v>0</v>
      </c>
      <c r="D536" s="446"/>
      <c r="E536" s="408"/>
      <c r="F536" s="373" t="str">
        <f t="shared" si="61"/>
        <v>否</v>
      </c>
      <c r="G536" s="248" t="str">
        <f t="shared" si="62"/>
        <v>项</v>
      </c>
    </row>
    <row r="537" ht="36" customHeight="1" spans="1:7">
      <c r="A537" s="540">
        <v>20799</v>
      </c>
      <c r="B537" s="400" t="s">
        <v>496</v>
      </c>
      <c r="C537" s="446">
        <v>418</v>
      </c>
      <c r="D537" s="446">
        <v>355</v>
      </c>
      <c r="E537" s="408">
        <f t="shared" ref="E537:E540" si="63">IF(C537&gt;0,D537/C537-1,IF(C537&lt;0,-(D537/C537-1),""))</f>
        <v>-0.151</v>
      </c>
      <c r="F537" s="373" t="str">
        <f t="shared" si="61"/>
        <v>是</v>
      </c>
      <c r="G537" s="248" t="str">
        <f t="shared" si="62"/>
        <v>款</v>
      </c>
    </row>
    <row r="538" ht="36" customHeight="1" spans="1:7">
      <c r="A538" s="541">
        <v>2079902</v>
      </c>
      <c r="B538" s="404" t="s">
        <v>497</v>
      </c>
      <c r="C538" s="446">
        <v>0</v>
      </c>
      <c r="D538" s="446"/>
      <c r="E538" s="408"/>
      <c r="F538" s="373" t="str">
        <f t="shared" si="61"/>
        <v>否</v>
      </c>
      <c r="G538" s="248" t="str">
        <f t="shared" si="62"/>
        <v>项</v>
      </c>
    </row>
    <row r="539" ht="36" customHeight="1" spans="1:7">
      <c r="A539" s="541">
        <v>2079903</v>
      </c>
      <c r="B539" s="404" t="s">
        <v>498</v>
      </c>
      <c r="C539" s="446">
        <v>400</v>
      </c>
      <c r="D539" s="446">
        <v>351</v>
      </c>
      <c r="E539" s="408">
        <f t="shared" si="63"/>
        <v>-0.123</v>
      </c>
      <c r="F539" s="373" t="str">
        <f t="shared" si="61"/>
        <v>是</v>
      </c>
      <c r="G539" s="248" t="str">
        <f t="shared" si="62"/>
        <v>项</v>
      </c>
    </row>
    <row r="540" ht="36" customHeight="1" spans="1:7">
      <c r="A540" s="541">
        <v>2079999</v>
      </c>
      <c r="B540" s="404" t="s">
        <v>499</v>
      </c>
      <c r="C540" s="446">
        <v>18</v>
      </c>
      <c r="D540" s="446">
        <v>4</v>
      </c>
      <c r="E540" s="408">
        <f t="shared" si="63"/>
        <v>-0.778</v>
      </c>
      <c r="F540" s="373" t="str">
        <f t="shared" si="61"/>
        <v>是</v>
      </c>
      <c r="G540" s="248" t="str">
        <f t="shared" si="62"/>
        <v>项</v>
      </c>
    </row>
    <row r="541" ht="36" customHeight="1" spans="1:7">
      <c r="A541" s="545" t="s">
        <v>500</v>
      </c>
      <c r="B541" s="546" t="s">
        <v>278</v>
      </c>
      <c r="C541" s="446"/>
      <c r="D541" s="446"/>
      <c r="E541" s="413"/>
      <c r="F541" s="373" t="str">
        <f t="shared" si="61"/>
        <v>否</v>
      </c>
      <c r="G541" s="248" t="str">
        <f t="shared" si="62"/>
        <v>项</v>
      </c>
    </row>
    <row r="542" ht="36" customHeight="1" spans="1:7">
      <c r="A542" s="540">
        <v>208</v>
      </c>
      <c r="B542" s="400" t="s">
        <v>83</v>
      </c>
      <c r="C542" s="446">
        <v>16474</v>
      </c>
      <c r="D542" s="446">
        <v>22183</v>
      </c>
      <c r="E542" s="408">
        <f t="shared" ref="E542:E545" si="64">IF(C542&gt;0,D542/C542-1,IF(C542&lt;0,-(D542/C542-1),""))</f>
        <v>0.347</v>
      </c>
      <c r="F542" s="373" t="str">
        <f t="shared" si="61"/>
        <v>是</v>
      </c>
      <c r="G542" s="248" t="str">
        <f t="shared" si="62"/>
        <v>类</v>
      </c>
    </row>
    <row r="543" ht="36" customHeight="1" spans="1:7">
      <c r="A543" s="540">
        <v>20801</v>
      </c>
      <c r="B543" s="400" t="s">
        <v>501</v>
      </c>
      <c r="C543" s="446">
        <v>888</v>
      </c>
      <c r="D543" s="446">
        <v>1256</v>
      </c>
      <c r="E543" s="408">
        <f t="shared" si="64"/>
        <v>0.414</v>
      </c>
      <c r="F543" s="373" t="str">
        <f t="shared" si="61"/>
        <v>是</v>
      </c>
      <c r="G543" s="248" t="str">
        <f t="shared" si="62"/>
        <v>款</v>
      </c>
    </row>
    <row r="544" ht="36" customHeight="1" spans="1:7">
      <c r="A544" s="541">
        <v>2080101</v>
      </c>
      <c r="B544" s="404" t="s">
        <v>136</v>
      </c>
      <c r="C544" s="446">
        <v>0</v>
      </c>
      <c r="D544" s="446"/>
      <c r="E544" s="408"/>
      <c r="F544" s="373" t="str">
        <f t="shared" si="61"/>
        <v>否</v>
      </c>
      <c r="G544" s="248" t="str">
        <f t="shared" si="62"/>
        <v>项</v>
      </c>
    </row>
    <row r="545" ht="36" customHeight="1" spans="1:7">
      <c r="A545" s="541">
        <v>2080102</v>
      </c>
      <c r="B545" s="404" t="s">
        <v>137</v>
      </c>
      <c r="C545" s="446">
        <v>202</v>
      </c>
      <c r="D545" s="446">
        <v>402</v>
      </c>
      <c r="E545" s="408">
        <f t="shared" si="64"/>
        <v>0.99</v>
      </c>
      <c r="F545" s="373" t="str">
        <f t="shared" si="61"/>
        <v>是</v>
      </c>
      <c r="G545" s="248" t="str">
        <f t="shared" si="62"/>
        <v>项</v>
      </c>
    </row>
    <row r="546" ht="36" customHeight="1" spans="1:7">
      <c r="A546" s="541">
        <v>2080103</v>
      </c>
      <c r="B546" s="404" t="s">
        <v>138</v>
      </c>
      <c r="C546" s="446">
        <v>0</v>
      </c>
      <c r="D546" s="446"/>
      <c r="E546" s="408"/>
      <c r="F546" s="373" t="str">
        <f t="shared" si="61"/>
        <v>否</v>
      </c>
      <c r="G546" s="248" t="str">
        <f t="shared" si="62"/>
        <v>项</v>
      </c>
    </row>
    <row r="547" ht="36" customHeight="1" spans="1:7">
      <c r="A547" s="541">
        <v>2080104</v>
      </c>
      <c r="B547" s="404" t="s">
        <v>502</v>
      </c>
      <c r="C547" s="446">
        <v>0</v>
      </c>
      <c r="D547" s="446"/>
      <c r="E547" s="408" t="str">
        <f t="shared" ref="E547:E556" si="65">IF(C547&gt;0,D547/C547-1,IF(C547&lt;0,-(D547/C547-1),""))</f>
        <v/>
      </c>
      <c r="F547" s="373" t="str">
        <f t="shared" si="61"/>
        <v>否</v>
      </c>
      <c r="G547" s="248" t="str">
        <f t="shared" si="62"/>
        <v>项</v>
      </c>
    </row>
    <row r="548" ht="36" customHeight="1" spans="1:7">
      <c r="A548" s="541">
        <v>2080105</v>
      </c>
      <c r="B548" s="404" t="s">
        <v>503</v>
      </c>
      <c r="C548" s="446">
        <v>24</v>
      </c>
      <c r="D548" s="446"/>
      <c r="E548" s="408">
        <f t="shared" si="65"/>
        <v>-1</v>
      </c>
      <c r="F548" s="373" t="str">
        <f t="shared" si="61"/>
        <v>是</v>
      </c>
      <c r="G548" s="248" t="str">
        <f t="shared" si="62"/>
        <v>项</v>
      </c>
    </row>
    <row r="549" ht="36" customHeight="1" spans="1:7">
      <c r="A549" s="541">
        <v>2080106</v>
      </c>
      <c r="B549" s="404" t="s">
        <v>504</v>
      </c>
      <c r="C549" s="446">
        <v>30</v>
      </c>
      <c r="D549" s="446"/>
      <c r="E549" s="408">
        <f t="shared" si="65"/>
        <v>-1</v>
      </c>
      <c r="F549" s="373" t="str">
        <f t="shared" si="61"/>
        <v>是</v>
      </c>
      <c r="G549" s="248" t="str">
        <f t="shared" si="62"/>
        <v>项</v>
      </c>
    </row>
    <row r="550" ht="36" customHeight="1" spans="1:7">
      <c r="A550" s="541">
        <v>2080107</v>
      </c>
      <c r="B550" s="404" t="s">
        <v>505</v>
      </c>
      <c r="C550" s="446">
        <v>9</v>
      </c>
      <c r="D550" s="446">
        <v>9</v>
      </c>
      <c r="E550" s="408">
        <f t="shared" si="65"/>
        <v>0</v>
      </c>
      <c r="F550" s="373" t="str">
        <f t="shared" si="61"/>
        <v>是</v>
      </c>
      <c r="G550" s="248" t="str">
        <f t="shared" si="62"/>
        <v>项</v>
      </c>
    </row>
    <row r="551" ht="36" customHeight="1" spans="1:7">
      <c r="A551" s="541">
        <v>2080108</v>
      </c>
      <c r="B551" s="404" t="s">
        <v>177</v>
      </c>
      <c r="C551" s="446">
        <v>0</v>
      </c>
      <c r="D551" s="446"/>
      <c r="E551" s="408"/>
      <c r="F551" s="373" t="str">
        <f t="shared" si="61"/>
        <v>否</v>
      </c>
      <c r="G551" s="248" t="str">
        <f t="shared" si="62"/>
        <v>项</v>
      </c>
    </row>
    <row r="552" ht="36" customHeight="1" spans="1:7">
      <c r="A552" s="541">
        <v>2080109</v>
      </c>
      <c r="B552" s="404" t="s">
        <v>506</v>
      </c>
      <c r="C552" s="446">
        <v>527</v>
      </c>
      <c r="D552" s="446">
        <v>735</v>
      </c>
      <c r="E552" s="408">
        <f t="shared" si="65"/>
        <v>0.395</v>
      </c>
      <c r="F552" s="373" t="str">
        <f t="shared" si="61"/>
        <v>是</v>
      </c>
      <c r="G552" s="248" t="str">
        <f t="shared" si="62"/>
        <v>项</v>
      </c>
    </row>
    <row r="553" ht="36" customHeight="1" spans="1:7">
      <c r="A553" s="541">
        <v>2080110</v>
      </c>
      <c r="B553" s="404" t="s">
        <v>507</v>
      </c>
      <c r="C553" s="446">
        <v>85</v>
      </c>
      <c r="D553" s="446">
        <v>49</v>
      </c>
      <c r="E553" s="408">
        <f t="shared" si="65"/>
        <v>-0.424</v>
      </c>
      <c r="F553" s="373" t="str">
        <f t="shared" si="61"/>
        <v>是</v>
      </c>
      <c r="G553" s="248" t="str">
        <f t="shared" si="62"/>
        <v>项</v>
      </c>
    </row>
    <row r="554" ht="36" customHeight="1" spans="1:7">
      <c r="A554" s="541">
        <v>2080111</v>
      </c>
      <c r="B554" s="404" t="s">
        <v>508</v>
      </c>
      <c r="C554" s="446">
        <v>11</v>
      </c>
      <c r="D554" s="446">
        <v>14</v>
      </c>
      <c r="E554" s="408">
        <f t="shared" si="65"/>
        <v>0.273</v>
      </c>
      <c r="F554" s="373" t="str">
        <f t="shared" si="61"/>
        <v>是</v>
      </c>
      <c r="G554" s="248" t="str">
        <f t="shared" si="62"/>
        <v>项</v>
      </c>
    </row>
    <row r="555" ht="36" customHeight="1" spans="1:7">
      <c r="A555" s="541">
        <v>2080112</v>
      </c>
      <c r="B555" s="404" t="s">
        <v>509</v>
      </c>
      <c r="C555" s="446">
        <v>0</v>
      </c>
      <c r="D555" s="446">
        <v>47</v>
      </c>
      <c r="E555" s="408" t="str">
        <f t="shared" si="65"/>
        <v/>
      </c>
      <c r="F555" s="373" t="str">
        <f t="shared" si="61"/>
        <v>是</v>
      </c>
      <c r="G555" s="248" t="str">
        <f t="shared" si="62"/>
        <v>项</v>
      </c>
    </row>
    <row r="556" ht="36" customHeight="1" spans="1:7">
      <c r="A556" s="543">
        <v>2080113</v>
      </c>
      <c r="B556" s="553" t="s">
        <v>201</v>
      </c>
      <c r="C556" s="446">
        <v>0</v>
      </c>
      <c r="D556" s="446"/>
      <c r="E556" s="408" t="str">
        <f t="shared" si="65"/>
        <v/>
      </c>
      <c r="F556" s="373" t="str">
        <f t="shared" si="61"/>
        <v>否</v>
      </c>
      <c r="G556" s="248" t="str">
        <f t="shared" si="62"/>
        <v>项</v>
      </c>
    </row>
    <row r="557" ht="36" customHeight="1" spans="1:7">
      <c r="A557" s="543">
        <v>2080114</v>
      </c>
      <c r="B557" s="553" t="s">
        <v>202</v>
      </c>
      <c r="C557" s="446">
        <v>0</v>
      </c>
      <c r="D557" s="446"/>
      <c r="E557" s="408" t="str">
        <f t="shared" ref="E557:E562" si="66">IF(C557&gt;0,D557/C557-1,IF(C557&lt;0,-(D557/C557-1),""))</f>
        <v/>
      </c>
      <c r="F557" s="373" t="str">
        <f t="shared" si="61"/>
        <v>否</v>
      </c>
      <c r="G557" s="248" t="str">
        <f t="shared" si="62"/>
        <v>项</v>
      </c>
    </row>
    <row r="558" ht="36" customHeight="1" spans="1:7">
      <c r="A558" s="543">
        <v>2080115</v>
      </c>
      <c r="B558" s="553" t="s">
        <v>203</v>
      </c>
      <c r="C558" s="446">
        <v>0</v>
      </c>
      <c r="D558" s="446"/>
      <c r="E558" s="408" t="str">
        <f t="shared" si="66"/>
        <v/>
      </c>
      <c r="F558" s="373" t="str">
        <f t="shared" si="61"/>
        <v>否</v>
      </c>
      <c r="G558" s="248" t="str">
        <f t="shared" si="62"/>
        <v>项</v>
      </c>
    </row>
    <row r="559" ht="36" customHeight="1" spans="1:7">
      <c r="A559" s="543">
        <v>2080116</v>
      </c>
      <c r="B559" s="553" t="s">
        <v>204</v>
      </c>
      <c r="C559" s="446">
        <v>0</v>
      </c>
      <c r="D559" s="446"/>
      <c r="E559" s="408"/>
      <c r="F559" s="373" t="str">
        <f t="shared" si="61"/>
        <v>否</v>
      </c>
      <c r="G559" s="248" t="str">
        <f t="shared" si="62"/>
        <v>项</v>
      </c>
    </row>
    <row r="560" ht="36" customHeight="1" spans="1:7">
      <c r="A560" s="543">
        <v>2080150</v>
      </c>
      <c r="B560" s="553" t="s">
        <v>145</v>
      </c>
      <c r="C560" s="446">
        <v>0</v>
      </c>
      <c r="D560" s="446"/>
      <c r="E560" s="408" t="str">
        <f t="shared" si="66"/>
        <v/>
      </c>
      <c r="F560" s="373" t="str">
        <f t="shared" si="61"/>
        <v>否</v>
      </c>
      <c r="G560" s="248" t="str">
        <f t="shared" si="62"/>
        <v>项</v>
      </c>
    </row>
    <row r="561" ht="36" customHeight="1" spans="1:7">
      <c r="A561" s="541">
        <v>2080199</v>
      </c>
      <c r="B561" s="404" t="s">
        <v>510</v>
      </c>
      <c r="C561" s="446">
        <v>0</v>
      </c>
      <c r="D561" s="446"/>
      <c r="E561" s="408"/>
      <c r="F561" s="373" t="str">
        <f t="shared" si="61"/>
        <v>否</v>
      </c>
      <c r="G561" s="248" t="str">
        <f t="shared" si="62"/>
        <v>项</v>
      </c>
    </row>
    <row r="562" ht="36" customHeight="1" spans="1:7">
      <c r="A562" s="540">
        <v>20802</v>
      </c>
      <c r="B562" s="400" t="s">
        <v>511</v>
      </c>
      <c r="C562" s="446">
        <v>776</v>
      </c>
      <c r="D562" s="446">
        <v>344</v>
      </c>
      <c r="E562" s="408">
        <f t="shared" si="66"/>
        <v>-0.557</v>
      </c>
      <c r="F562" s="373" t="str">
        <f t="shared" si="61"/>
        <v>是</v>
      </c>
      <c r="G562" s="248" t="str">
        <f t="shared" si="62"/>
        <v>款</v>
      </c>
    </row>
    <row r="563" ht="36" customHeight="1" spans="1:7">
      <c r="A563" s="541">
        <v>2080201</v>
      </c>
      <c r="B563" s="404" t="s">
        <v>136</v>
      </c>
      <c r="C563" s="446">
        <v>0</v>
      </c>
      <c r="D563" s="446"/>
      <c r="E563" s="408"/>
      <c r="F563" s="373" t="str">
        <f t="shared" si="61"/>
        <v>否</v>
      </c>
      <c r="G563" s="248" t="str">
        <f t="shared" si="62"/>
        <v>项</v>
      </c>
    </row>
    <row r="564" ht="36" customHeight="1" spans="1:7">
      <c r="A564" s="541">
        <v>2080202</v>
      </c>
      <c r="B564" s="404" t="s">
        <v>137</v>
      </c>
      <c r="C564" s="446">
        <v>40</v>
      </c>
      <c r="D564" s="446">
        <v>112</v>
      </c>
      <c r="E564" s="408">
        <f t="shared" ref="E564:E569" si="67">IF(C564&gt;0,D564/C564-1,IF(C564&lt;0,-(D564/C564-1),""))</f>
        <v>1.8</v>
      </c>
      <c r="F564" s="373" t="str">
        <f t="shared" si="61"/>
        <v>是</v>
      </c>
      <c r="G564" s="248" t="str">
        <f t="shared" si="62"/>
        <v>项</v>
      </c>
    </row>
    <row r="565" ht="36" customHeight="1" spans="1:7">
      <c r="A565" s="541">
        <v>2080203</v>
      </c>
      <c r="B565" s="404" t="s">
        <v>138</v>
      </c>
      <c r="C565" s="446">
        <v>0</v>
      </c>
      <c r="D565" s="446"/>
      <c r="E565" s="408"/>
      <c r="F565" s="373" t="str">
        <f t="shared" si="61"/>
        <v>否</v>
      </c>
      <c r="G565" s="248" t="str">
        <f t="shared" si="62"/>
        <v>项</v>
      </c>
    </row>
    <row r="566" ht="36" customHeight="1" spans="1:7">
      <c r="A566" s="541">
        <v>2080206</v>
      </c>
      <c r="B566" s="404" t="s">
        <v>512</v>
      </c>
      <c r="C566" s="446">
        <v>25</v>
      </c>
      <c r="D566" s="446">
        <v>184</v>
      </c>
      <c r="E566" s="408">
        <f t="shared" si="67"/>
        <v>6.36</v>
      </c>
      <c r="F566" s="373" t="str">
        <f t="shared" si="61"/>
        <v>是</v>
      </c>
      <c r="G566" s="248" t="str">
        <f t="shared" si="62"/>
        <v>项</v>
      </c>
    </row>
    <row r="567" ht="36" customHeight="1" spans="1:7">
      <c r="A567" s="541">
        <v>2080207</v>
      </c>
      <c r="B567" s="404" t="s">
        <v>513</v>
      </c>
      <c r="C567" s="446">
        <v>44</v>
      </c>
      <c r="D567" s="446">
        <v>34</v>
      </c>
      <c r="E567" s="408">
        <f t="shared" si="67"/>
        <v>-0.227</v>
      </c>
      <c r="F567" s="373" t="str">
        <f t="shared" si="61"/>
        <v>是</v>
      </c>
      <c r="G567" s="248" t="str">
        <f t="shared" si="62"/>
        <v>项</v>
      </c>
    </row>
    <row r="568" ht="36" customHeight="1" spans="1:7">
      <c r="A568" s="541">
        <v>2080208</v>
      </c>
      <c r="B568" s="404" t="s">
        <v>514</v>
      </c>
      <c r="C568" s="446">
        <v>657</v>
      </c>
      <c r="D568" s="446"/>
      <c r="E568" s="408">
        <f t="shared" si="67"/>
        <v>-1</v>
      </c>
      <c r="F568" s="373" t="str">
        <f t="shared" si="61"/>
        <v>是</v>
      </c>
      <c r="G568" s="248" t="str">
        <f t="shared" si="62"/>
        <v>项</v>
      </c>
    </row>
    <row r="569" ht="36" customHeight="1" spans="1:7">
      <c r="A569" s="541">
        <v>2080299</v>
      </c>
      <c r="B569" s="404" t="s">
        <v>515</v>
      </c>
      <c r="C569" s="446">
        <v>10</v>
      </c>
      <c r="D569" s="446">
        <v>14</v>
      </c>
      <c r="E569" s="408">
        <f t="shared" si="67"/>
        <v>0.4</v>
      </c>
      <c r="F569" s="373" t="str">
        <f t="shared" si="61"/>
        <v>是</v>
      </c>
      <c r="G569" s="248" t="str">
        <f t="shared" si="62"/>
        <v>项</v>
      </c>
    </row>
    <row r="570" ht="36" customHeight="1" spans="1:7">
      <c r="A570" s="540">
        <v>20804</v>
      </c>
      <c r="B570" s="400" t="s">
        <v>516</v>
      </c>
      <c r="C570" s="446">
        <v>0</v>
      </c>
      <c r="D570" s="446"/>
      <c r="E570" s="413" t="str">
        <f t="shared" ref="E570:E574" si="68">IF(C570&gt;0,D570/C570-1,IF(C570&lt;0,-(D570/C570-1),""))</f>
        <v/>
      </c>
      <c r="F570" s="373" t="str">
        <f t="shared" si="61"/>
        <v>否</v>
      </c>
      <c r="G570" s="248" t="str">
        <f t="shared" si="62"/>
        <v>款</v>
      </c>
    </row>
    <row r="571" ht="36" customHeight="1" spans="1:7">
      <c r="A571" s="541">
        <v>2080402</v>
      </c>
      <c r="B571" s="404" t="s">
        <v>517</v>
      </c>
      <c r="C571" s="446">
        <v>0</v>
      </c>
      <c r="D571" s="446"/>
      <c r="E571" s="408" t="str">
        <f t="shared" si="68"/>
        <v/>
      </c>
      <c r="F571" s="373" t="str">
        <f t="shared" si="61"/>
        <v>否</v>
      </c>
      <c r="G571" s="248" t="str">
        <f t="shared" si="62"/>
        <v>项</v>
      </c>
    </row>
    <row r="572" ht="36" customHeight="1" spans="1:7">
      <c r="A572" s="540">
        <v>20805</v>
      </c>
      <c r="B572" s="400" t="s">
        <v>518</v>
      </c>
      <c r="C572" s="446">
        <v>7549</v>
      </c>
      <c r="D572" s="446">
        <v>8598</v>
      </c>
      <c r="E572" s="408">
        <f t="shared" si="68"/>
        <v>0.139</v>
      </c>
      <c r="F572" s="373" t="str">
        <f t="shared" si="61"/>
        <v>是</v>
      </c>
      <c r="G572" s="248" t="str">
        <f t="shared" si="62"/>
        <v>款</v>
      </c>
    </row>
    <row r="573" ht="36" customHeight="1" spans="1:7">
      <c r="A573" s="541">
        <v>2080501</v>
      </c>
      <c r="B573" s="404" t="s">
        <v>519</v>
      </c>
      <c r="C573" s="446">
        <v>611</v>
      </c>
      <c r="D573" s="446">
        <v>648</v>
      </c>
      <c r="E573" s="408">
        <f t="shared" si="68"/>
        <v>0.061</v>
      </c>
      <c r="F573" s="373" t="str">
        <f t="shared" si="61"/>
        <v>是</v>
      </c>
      <c r="G573" s="248" t="str">
        <f t="shared" si="62"/>
        <v>项</v>
      </c>
    </row>
    <row r="574" ht="36" customHeight="1" spans="1:7">
      <c r="A574" s="541">
        <v>2080502</v>
      </c>
      <c r="B574" s="404" t="s">
        <v>520</v>
      </c>
      <c r="C574" s="446">
        <v>1581</v>
      </c>
      <c r="D574" s="446">
        <v>2351</v>
      </c>
      <c r="E574" s="408">
        <f t="shared" si="68"/>
        <v>0.487</v>
      </c>
      <c r="F574" s="373" t="str">
        <f t="shared" si="61"/>
        <v>是</v>
      </c>
      <c r="G574" s="248" t="str">
        <f t="shared" si="62"/>
        <v>项</v>
      </c>
    </row>
    <row r="575" ht="36" customHeight="1" spans="1:7">
      <c r="A575" s="541">
        <v>2080503</v>
      </c>
      <c r="B575" s="404" t="s">
        <v>521</v>
      </c>
      <c r="C575" s="446">
        <v>0</v>
      </c>
      <c r="D575" s="446"/>
      <c r="E575" s="408"/>
      <c r="F575" s="373" t="str">
        <f t="shared" si="61"/>
        <v>否</v>
      </c>
      <c r="G575" s="248" t="str">
        <f t="shared" si="62"/>
        <v>项</v>
      </c>
    </row>
    <row r="576" ht="36" customHeight="1" spans="1:7">
      <c r="A576" s="541">
        <v>2080505</v>
      </c>
      <c r="B576" s="404" t="s">
        <v>522</v>
      </c>
      <c r="C576" s="446">
        <v>2711</v>
      </c>
      <c r="D576" s="446">
        <v>2857</v>
      </c>
      <c r="E576" s="408">
        <f t="shared" ref="E576:E581" si="69">IF(C576&gt;0,D576/C576-1,IF(C576&lt;0,-(D576/C576-1),""))</f>
        <v>0.054</v>
      </c>
      <c r="F576" s="373" t="str">
        <f t="shared" si="61"/>
        <v>是</v>
      </c>
      <c r="G576" s="248" t="str">
        <f t="shared" si="62"/>
        <v>项</v>
      </c>
    </row>
    <row r="577" ht="36" customHeight="1" spans="1:7">
      <c r="A577" s="541">
        <v>2080506</v>
      </c>
      <c r="B577" s="404" t="s">
        <v>523</v>
      </c>
      <c r="C577" s="446">
        <v>1334</v>
      </c>
      <c r="D577" s="446">
        <v>1438</v>
      </c>
      <c r="E577" s="408">
        <f t="shared" si="69"/>
        <v>0.078</v>
      </c>
      <c r="F577" s="373" t="str">
        <f t="shared" si="61"/>
        <v>是</v>
      </c>
      <c r="G577" s="248" t="str">
        <f t="shared" si="62"/>
        <v>项</v>
      </c>
    </row>
    <row r="578" ht="36" customHeight="1" spans="1:7">
      <c r="A578" s="541">
        <v>2080507</v>
      </c>
      <c r="B578" s="404" t="s">
        <v>524</v>
      </c>
      <c r="C578" s="446">
        <v>0</v>
      </c>
      <c r="D578" s="446">
        <v>400</v>
      </c>
      <c r="E578" s="408"/>
      <c r="F578" s="373" t="str">
        <f t="shared" si="61"/>
        <v>是</v>
      </c>
      <c r="G578" s="248" t="str">
        <f t="shared" si="62"/>
        <v>项</v>
      </c>
    </row>
    <row r="579" ht="36" customHeight="1" spans="1:7">
      <c r="A579" s="543">
        <v>2080508</v>
      </c>
      <c r="B579" s="553" t="s">
        <v>525</v>
      </c>
      <c r="C579" s="446">
        <v>0</v>
      </c>
      <c r="D579" s="446"/>
      <c r="E579" s="408" t="str">
        <f t="shared" si="69"/>
        <v/>
      </c>
      <c r="F579" s="373" t="str">
        <f t="shared" si="61"/>
        <v>否</v>
      </c>
      <c r="G579" s="248" t="str">
        <f t="shared" si="62"/>
        <v>项</v>
      </c>
    </row>
    <row r="580" ht="36" customHeight="1" spans="1:7">
      <c r="A580" s="541">
        <v>2080599</v>
      </c>
      <c r="B580" s="404" t="s">
        <v>526</v>
      </c>
      <c r="C580" s="446">
        <v>1312</v>
      </c>
      <c r="D580" s="446">
        <v>904</v>
      </c>
      <c r="E580" s="408">
        <f t="shared" si="69"/>
        <v>-0.311</v>
      </c>
      <c r="F580" s="373" t="str">
        <f t="shared" si="61"/>
        <v>是</v>
      </c>
      <c r="G580" s="248" t="str">
        <f t="shared" si="62"/>
        <v>项</v>
      </c>
    </row>
    <row r="581" ht="36" customHeight="1" spans="1:7">
      <c r="A581" s="540">
        <v>20806</v>
      </c>
      <c r="B581" s="400" t="s">
        <v>527</v>
      </c>
      <c r="C581" s="446">
        <v>0</v>
      </c>
      <c r="D581" s="446"/>
      <c r="E581" s="413" t="str">
        <f t="shared" si="69"/>
        <v/>
      </c>
      <c r="F581" s="373" t="str">
        <f t="shared" si="61"/>
        <v>否</v>
      </c>
      <c r="G581" s="248" t="str">
        <f t="shared" si="62"/>
        <v>款</v>
      </c>
    </row>
    <row r="582" ht="36" customHeight="1" spans="1:7">
      <c r="A582" s="541">
        <v>2080601</v>
      </c>
      <c r="B582" s="404" t="s">
        <v>528</v>
      </c>
      <c r="C582" s="446">
        <v>0</v>
      </c>
      <c r="D582" s="446"/>
      <c r="E582" s="408" t="str">
        <f t="shared" ref="E582:E647" si="70">IF(C582&gt;0,D582/C582-1,IF(C582&lt;0,-(D582/C582-1),""))</f>
        <v/>
      </c>
      <c r="F582" s="373" t="str">
        <f t="shared" ref="F582:F645" si="71">IF(LEN(A582)=3,"是",IF(B582&lt;&gt;"",IF(SUM(C582:D582)&lt;&gt;0,"是","否"),"是"))</f>
        <v>否</v>
      </c>
      <c r="G582" s="248" t="str">
        <f t="shared" ref="G582:G645" si="72">IF(LEN(A582)=3,"类",IF(LEN(A582)=5,"款","项"))</f>
        <v>项</v>
      </c>
    </row>
    <row r="583" ht="36" customHeight="1" spans="1:7">
      <c r="A583" s="541">
        <v>2080602</v>
      </c>
      <c r="B583" s="404" t="s">
        <v>529</v>
      </c>
      <c r="C583" s="446">
        <v>0</v>
      </c>
      <c r="D583" s="446"/>
      <c r="E583" s="408" t="str">
        <f t="shared" si="70"/>
        <v/>
      </c>
      <c r="F583" s="373" t="str">
        <f t="shared" si="71"/>
        <v>否</v>
      </c>
      <c r="G583" s="248" t="str">
        <f t="shared" si="72"/>
        <v>项</v>
      </c>
    </row>
    <row r="584" ht="36" customHeight="1" spans="1:7">
      <c r="A584" s="541">
        <v>2080699</v>
      </c>
      <c r="B584" s="404" t="s">
        <v>530</v>
      </c>
      <c r="C584" s="446">
        <v>0</v>
      </c>
      <c r="D584" s="446"/>
      <c r="E584" s="408" t="str">
        <f t="shared" si="70"/>
        <v/>
      </c>
      <c r="F584" s="373" t="str">
        <f t="shared" si="71"/>
        <v>否</v>
      </c>
      <c r="G584" s="248" t="str">
        <f t="shared" si="72"/>
        <v>项</v>
      </c>
    </row>
    <row r="585" ht="36" customHeight="1" spans="1:7">
      <c r="A585" s="540">
        <v>20807</v>
      </c>
      <c r="B585" s="400" t="s">
        <v>531</v>
      </c>
      <c r="C585" s="446">
        <v>1671</v>
      </c>
      <c r="D585" s="446">
        <v>1706</v>
      </c>
      <c r="E585" s="408">
        <f t="shared" si="70"/>
        <v>0.021</v>
      </c>
      <c r="F585" s="373" t="str">
        <f t="shared" si="71"/>
        <v>是</v>
      </c>
      <c r="G585" s="248" t="str">
        <f t="shared" si="72"/>
        <v>款</v>
      </c>
    </row>
    <row r="586" ht="36" customHeight="1" spans="1:7">
      <c r="A586" s="541">
        <v>2080701</v>
      </c>
      <c r="B586" s="404" t="s">
        <v>532</v>
      </c>
      <c r="C586" s="446">
        <v>198</v>
      </c>
      <c r="D586" s="446"/>
      <c r="E586" s="408">
        <f t="shared" si="70"/>
        <v>-1</v>
      </c>
      <c r="F586" s="373" t="str">
        <f t="shared" si="71"/>
        <v>是</v>
      </c>
      <c r="G586" s="248" t="str">
        <f t="shared" si="72"/>
        <v>项</v>
      </c>
    </row>
    <row r="587" ht="36" customHeight="1" spans="1:7">
      <c r="A587" s="541">
        <v>2080702</v>
      </c>
      <c r="B587" s="404" t="s">
        <v>533</v>
      </c>
      <c r="C587" s="446">
        <v>30</v>
      </c>
      <c r="D587" s="446">
        <v>21</v>
      </c>
      <c r="E587" s="408">
        <f t="shared" si="70"/>
        <v>-0.3</v>
      </c>
      <c r="F587" s="373" t="str">
        <f t="shared" si="71"/>
        <v>是</v>
      </c>
      <c r="G587" s="248" t="str">
        <f t="shared" si="72"/>
        <v>项</v>
      </c>
    </row>
    <row r="588" ht="36" customHeight="1" spans="1:7">
      <c r="A588" s="541">
        <v>2080704</v>
      </c>
      <c r="B588" s="404" t="s">
        <v>534</v>
      </c>
      <c r="C588" s="446">
        <v>0</v>
      </c>
      <c r="D588" s="446">
        <v>501</v>
      </c>
      <c r="E588" s="408" t="str">
        <f t="shared" si="70"/>
        <v/>
      </c>
      <c r="F588" s="373" t="str">
        <f t="shared" si="71"/>
        <v>是</v>
      </c>
      <c r="G588" s="248" t="str">
        <f t="shared" si="72"/>
        <v>项</v>
      </c>
    </row>
    <row r="589" ht="36" customHeight="1" spans="1:7">
      <c r="A589" s="541">
        <v>2080705</v>
      </c>
      <c r="B589" s="404" t="s">
        <v>535</v>
      </c>
      <c r="C589" s="446">
        <v>0</v>
      </c>
      <c r="D589" s="446"/>
      <c r="E589" s="408" t="str">
        <f t="shared" si="70"/>
        <v/>
      </c>
      <c r="F589" s="373" t="str">
        <f t="shared" si="71"/>
        <v>否</v>
      </c>
      <c r="G589" s="248" t="str">
        <f t="shared" si="72"/>
        <v>项</v>
      </c>
    </row>
    <row r="590" ht="36" customHeight="1" spans="1:7">
      <c r="A590" s="541">
        <v>2080709</v>
      </c>
      <c r="B590" s="404" t="s">
        <v>536</v>
      </c>
      <c r="C590" s="446">
        <v>0</v>
      </c>
      <c r="D590" s="446"/>
      <c r="E590" s="408" t="str">
        <f t="shared" si="70"/>
        <v/>
      </c>
      <c r="F590" s="373" t="str">
        <f t="shared" si="71"/>
        <v>否</v>
      </c>
      <c r="G590" s="248" t="str">
        <f t="shared" si="72"/>
        <v>项</v>
      </c>
    </row>
    <row r="591" ht="36" customHeight="1" spans="1:7">
      <c r="A591" s="541">
        <v>2080711</v>
      </c>
      <c r="B591" s="404" t="s">
        <v>537</v>
      </c>
      <c r="C591" s="446">
        <v>956</v>
      </c>
      <c r="D591" s="446">
        <v>634</v>
      </c>
      <c r="E591" s="408">
        <f t="shared" si="70"/>
        <v>-0.337</v>
      </c>
      <c r="F591" s="373" t="str">
        <f t="shared" si="71"/>
        <v>是</v>
      </c>
      <c r="G591" s="248" t="str">
        <f t="shared" si="72"/>
        <v>项</v>
      </c>
    </row>
    <row r="592" ht="36" customHeight="1" spans="1:7">
      <c r="A592" s="541">
        <v>2080712</v>
      </c>
      <c r="B592" s="404" t="s">
        <v>538</v>
      </c>
      <c r="C592" s="446">
        <v>0</v>
      </c>
      <c r="D592" s="446"/>
      <c r="E592" s="408" t="str">
        <f t="shared" si="70"/>
        <v/>
      </c>
      <c r="F592" s="373" t="str">
        <f t="shared" si="71"/>
        <v>否</v>
      </c>
      <c r="G592" s="248" t="str">
        <f t="shared" si="72"/>
        <v>项</v>
      </c>
    </row>
    <row r="593" ht="36" customHeight="1" spans="1:7">
      <c r="A593" s="541">
        <v>2080713</v>
      </c>
      <c r="B593" s="404" t="s">
        <v>539</v>
      </c>
      <c r="C593" s="446">
        <v>0</v>
      </c>
      <c r="D593" s="446"/>
      <c r="E593" s="408" t="str">
        <f t="shared" si="70"/>
        <v/>
      </c>
      <c r="F593" s="373" t="str">
        <f t="shared" si="71"/>
        <v>否</v>
      </c>
      <c r="G593" s="248" t="str">
        <f t="shared" si="72"/>
        <v>项</v>
      </c>
    </row>
    <row r="594" ht="36" customHeight="1" spans="1:7">
      <c r="A594" s="541">
        <v>2080799</v>
      </c>
      <c r="B594" s="404" t="s">
        <v>540</v>
      </c>
      <c r="C594" s="446">
        <v>487</v>
      </c>
      <c r="D594" s="446">
        <v>550</v>
      </c>
      <c r="E594" s="408">
        <f t="shared" si="70"/>
        <v>0.129</v>
      </c>
      <c r="F594" s="373" t="str">
        <f t="shared" si="71"/>
        <v>是</v>
      </c>
      <c r="G594" s="248" t="str">
        <f t="shared" si="72"/>
        <v>项</v>
      </c>
    </row>
    <row r="595" ht="36" customHeight="1" spans="1:7">
      <c r="A595" s="540">
        <v>20808</v>
      </c>
      <c r="B595" s="400" t="s">
        <v>541</v>
      </c>
      <c r="C595" s="446">
        <v>2016</v>
      </c>
      <c r="D595" s="446">
        <v>2744</v>
      </c>
      <c r="E595" s="408">
        <f t="shared" si="70"/>
        <v>0.361</v>
      </c>
      <c r="F595" s="373" t="str">
        <f t="shared" si="71"/>
        <v>是</v>
      </c>
      <c r="G595" s="248" t="str">
        <f t="shared" si="72"/>
        <v>款</v>
      </c>
    </row>
    <row r="596" ht="36" customHeight="1" spans="1:7">
      <c r="A596" s="541">
        <v>2080801</v>
      </c>
      <c r="B596" s="404" t="s">
        <v>542</v>
      </c>
      <c r="C596" s="446">
        <v>147</v>
      </c>
      <c r="D596" s="446">
        <v>589</v>
      </c>
      <c r="E596" s="408">
        <f t="shared" si="70"/>
        <v>3.007</v>
      </c>
      <c r="F596" s="373" t="str">
        <f t="shared" si="71"/>
        <v>是</v>
      </c>
      <c r="G596" s="248" t="str">
        <f t="shared" si="72"/>
        <v>项</v>
      </c>
    </row>
    <row r="597" ht="36" customHeight="1" spans="1:7">
      <c r="A597" s="541">
        <v>2080802</v>
      </c>
      <c r="B597" s="404" t="s">
        <v>543</v>
      </c>
      <c r="C597" s="446">
        <v>0</v>
      </c>
      <c r="D597" s="446"/>
      <c r="E597" s="408"/>
      <c r="F597" s="373" t="str">
        <f t="shared" si="71"/>
        <v>否</v>
      </c>
      <c r="G597" s="248" t="str">
        <f t="shared" si="72"/>
        <v>项</v>
      </c>
    </row>
    <row r="598" ht="36" customHeight="1" spans="1:7">
      <c r="A598" s="541">
        <v>2080803</v>
      </c>
      <c r="B598" s="404" t="s">
        <v>544</v>
      </c>
      <c r="C598" s="446">
        <v>53</v>
      </c>
      <c r="D598" s="446">
        <v>100</v>
      </c>
      <c r="E598" s="408">
        <f>IF(C598&gt;0,D598/C598-1,IF(C598&lt;0,-(D598/C598-1),""))</f>
        <v>0.887</v>
      </c>
      <c r="F598" s="373" t="str">
        <f t="shared" si="71"/>
        <v>是</v>
      </c>
      <c r="G598" s="248" t="str">
        <f t="shared" si="72"/>
        <v>项</v>
      </c>
    </row>
    <row r="599" s="477" customFormat="1" ht="36" customHeight="1" spans="1:7">
      <c r="A599" s="541">
        <v>2080804</v>
      </c>
      <c r="B599" s="404" t="s">
        <v>545</v>
      </c>
      <c r="C599" s="446"/>
      <c r="D599" s="446"/>
      <c r="E599" s="408"/>
      <c r="F599" s="373" t="str">
        <f t="shared" si="71"/>
        <v>否</v>
      </c>
      <c r="G599" s="248" t="str">
        <f t="shared" si="72"/>
        <v>项</v>
      </c>
    </row>
    <row r="600" ht="36" customHeight="1" spans="1:7">
      <c r="A600" s="541">
        <v>2080805</v>
      </c>
      <c r="B600" s="404" t="s">
        <v>546</v>
      </c>
      <c r="C600" s="446">
        <v>883</v>
      </c>
      <c r="D600" s="446">
        <v>845</v>
      </c>
      <c r="E600" s="408">
        <f t="shared" si="70"/>
        <v>-0.043</v>
      </c>
      <c r="F600" s="373" t="str">
        <f t="shared" si="71"/>
        <v>是</v>
      </c>
      <c r="G600" s="248" t="str">
        <f t="shared" si="72"/>
        <v>项</v>
      </c>
    </row>
    <row r="601" ht="36" customHeight="1" spans="1:7">
      <c r="A601" s="541">
        <v>2080806</v>
      </c>
      <c r="B601" s="404" t="s">
        <v>547</v>
      </c>
      <c r="C601" s="446">
        <v>0</v>
      </c>
      <c r="D601" s="446"/>
      <c r="E601" s="408" t="str">
        <f t="shared" si="70"/>
        <v/>
      </c>
      <c r="F601" s="373" t="str">
        <f t="shared" si="71"/>
        <v>否</v>
      </c>
      <c r="G601" s="248" t="str">
        <f t="shared" si="72"/>
        <v>项</v>
      </c>
    </row>
    <row r="602" ht="36" customHeight="1" spans="1:7">
      <c r="A602" s="541">
        <v>2080899</v>
      </c>
      <c r="B602" s="404" t="s">
        <v>548</v>
      </c>
      <c r="C602" s="446">
        <v>933</v>
      </c>
      <c r="D602" s="446">
        <v>1210</v>
      </c>
      <c r="E602" s="408">
        <f t="shared" si="70"/>
        <v>0.297</v>
      </c>
      <c r="F602" s="373" t="str">
        <f t="shared" si="71"/>
        <v>是</v>
      </c>
      <c r="G602" s="248" t="str">
        <f t="shared" si="72"/>
        <v>项</v>
      </c>
    </row>
    <row r="603" ht="36" customHeight="1" spans="1:7">
      <c r="A603" s="540">
        <v>20809</v>
      </c>
      <c r="B603" s="400" t="s">
        <v>549</v>
      </c>
      <c r="C603" s="446">
        <v>1419</v>
      </c>
      <c r="D603" s="446">
        <v>4281</v>
      </c>
      <c r="E603" s="408">
        <f t="shared" si="70"/>
        <v>2.017</v>
      </c>
      <c r="F603" s="373" t="str">
        <f t="shared" si="71"/>
        <v>是</v>
      </c>
      <c r="G603" s="248" t="str">
        <f t="shared" si="72"/>
        <v>款</v>
      </c>
    </row>
    <row r="604" s="477" customFormat="1" ht="36" customHeight="1" spans="1:7">
      <c r="A604" s="541">
        <v>2080901</v>
      </c>
      <c r="B604" s="404" t="s">
        <v>550</v>
      </c>
      <c r="C604" s="446">
        <v>68</v>
      </c>
      <c r="D604" s="446">
        <v>338</v>
      </c>
      <c r="E604" s="408">
        <f t="shared" si="70"/>
        <v>3.971</v>
      </c>
      <c r="F604" s="373" t="str">
        <f t="shared" si="71"/>
        <v>是</v>
      </c>
      <c r="G604" s="248" t="str">
        <f t="shared" si="72"/>
        <v>项</v>
      </c>
    </row>
    <row r="605" ht="36" customHeight="1" spans="1:7">
      <c r="A605" s="541">
        <v>2080902</v>
      </c>
      <c r="B605" s="404" t="s">
        <v>551</v>
      </c>
      <c r="C605" s="446">
        <v>1073</v>
      </c>
      <c r="D605" s="446">
        <v>1511</v>
      </c>
      <c r="E605" s="408">
        <f t="shared" si="70"/>
        <v>0.408</v>
      </c>
      <c r="F605" s="373" t="str">
        <f t="shared" si="71"/>
        <v>是</v>
      </c>
      <c r="G605" s="248" t="str">
        <f t="shared" si="72"/>
        <v>项</v>
      </c>
    </row>
    <row r="606" ht="36" customHeight="1" spans="1:7">
      <c r="A606" s="541">
        <v>2080903</v>
      </c>
      <c r="B606" s="404" t="s">
        <v>552</v>
      </c>
      <c r="C606" s="446">
        <v>32</v>
      </c>
      <c r="D606" s="446">
        <v>26</v>
      </c>
      <c r="E606" s="408">
        <f t="shared" si="70"/>
        <v>-0.188</v>
      </c>
      <c r="F606" s="373" t="str">
        <f t="shared" si="71"/>
        <v>是</v>
      </c>
      <c r="G606" s="248" t="str">
        <f t="shared" si="72"/>
        <v>项</v>
      </c>
    </row>
    <row r="607" ht="36" customHeight="1" spans="1:7">
      <c r="A607" s="541">
        <v>2080904</v>
      </c>
      <c r="B607" s="404" t="s">
        <v>553</v>
      </c>
      <c r="C607" s="446">
        <v>25</v>
      </c>
      <c r="D607" s="446">
        <v>24</v>
      </c>
      <c r="E607" s="408">
        <f t="shared" si="70"/>
        <v>-0.04</v>
      </c>
      <c r="F607" s="373" t="str">
        <f t="shared" si="71"/>
        <v>是</v>
      </c>
      <c r="G607" s="248" t="str">
        <f t="shared" si="72"/>
        <v>项</v>
      </c>
    </row>
    <row r="608" ht="36" customHeight="1" spans="1:7">
      <c r="A608" s="541">
        <v>2080905</v>
      </c>
      <c r="B608" s="404" t="s">
        <v>554</v>
      </c>
      <c r="C608" s="446">
        <v>181</v>
      </c>
      <c r="D608" s="446">
        <v>1582</v>
      </c>
      <c r="E608" s="408">
        <f t="shared" si="70"/>
        <v>7.74</v>
      </c>
      <c r="F608" s="373" t="str">
        <f t="shared" si="71"/>
        <v>是</v>
      </c>
      <c r="G608" s="248" t="str">
        <f t="shared" si="72"/>
        <v>项</v>
      </c>
    </row>
    <row r="609" ht="36" customHeight="1" spans="1:7">
      <c r="A609" s="541">
        <v>2080999</v>
      </c>
      <c r="B609" s="404" t="s">
        <v>555</v>
      </c>
      <c r="C609" s="446">
        <v>40</v>
      </c>
      <c r="D609" s="446">
        <v>800</v>
      </c>
      <c r="E609" s="408">
        <f t="shared" si="70"/>
        <v>19</v>
      </c>
      <c r="F609" s="373" t="str">
        <f t="shared" si="71"/>
        <v>是</v>
      </c>
      <c r="G609" s="248" t="str">
        <f t="shared" si="72"/>
        <v>项</v>
      </c>
    </row>
    <row r="610" ht="36" customHeight="1" spans="1:7">
      <c r="A610" s="540">
        <v>20810</v>
      </c>
      <c r="B610" s="400" t="s">
        <v>556</v>
      </c>
      <c r="C610" s="446">
        <v>581</v>
      </c>
      <c r="D610" s="446">
        <v>781</v>
      </c>
      <c r="E610" s="408">
        <f t="shared" si="70"/>
        <v>0.344</v>
      </c>
      <c r="F610" s="373" t="str">
        <f t="shared" si="71"/>
        <v>是</v>
      </c>
      <c r="G610" s="248" t="str">
        <f t="shared" si="72"/>
        <v>款</v>
      </c>
    </row>
    <row r="611" ht="36" customHeight="1" spans="1:7">
      <c r="A611" s="541">
        <v>2081001</v>
      </c>
      <c r="B611" s="404" t="s">
        <v>557</v>
      </c>
      <c r="C611" s="446">
        <v>22</v>
      </c>
      <c r="D611" s="446">
        <v>33</v>
      </c>
      <c r="E611" s="408">
        <f t="shared" si="70"/>
        <v>0.5</v>
      </c>
      <c r="F611" s="373" t="str">
        <f t="shared" si="71"/>
        <v>是</v>
      </c>
      <c r="G611" s="248" t="str">
        <f t="shared" si="72"/>
        <v>项</v>
      </c>
    </row>
    <row r="612" ht="36" customHeight="1" spans="1:7">
      <c r="A612" s="541">
        <v>2081002</v>
      </c>
      <c r="B612" s="404" t="s">
        <v>558</v>
      </c>
      <c r="C612" s="446">
        <v>210</v>
      </c>
      <c r="D612" s="446">
        <v>271</v>
      </c>
      <c r="E612" s="408">
        <f t="shared" si="70"/>
        <v>0.29</v>
      </c>
      <c r="F612" s="373" t="str">
        <f t="shared" si="71"/>
        <v>是</v>
      </c>
      <c r="G612" s="248" t="str">
        <f t="shared" si="72"/>
        <v>项</v>
      </c>
    </row>
    <row r="613" ht="36" customHeight="1" spans="1:7">
      <c r="A613" s="541">
        <v>2081003</v>
      </c>
      <c r="B613" s="404" t="s">
        <v>559</v>
      </c>
      <c r="C613" s="446">
        <v>0</v>
      </c>
      <c r="D613" s="446"/>
      <c r="E613" s="408"/>
      <c r="F613" s="373" t="str">
        <f t="shared" si="71"/>
        <v>否</v>
      </c>
      <c r="G613" s="248" t="str">
        <f t="shared" si="72"/>
        <v>项</v>
      </c>
    </row>
    <row r="614" ht="36" customHeight="1" spans="1:7">
      <c r="A614" s="541">
        <v>2081004</v>
      </c>
      <c r="B614" s="404" t="s">
        <v>560</v>
      </c>
      <c r="C614" s="446">
        <v>89</v>
      </c>
      <c r="D614" s="446">
        <v>100</v>
      </c>
      <c r="E614" s="408">
        <f>IF(C614&gt;0,D614/C614-1,IF(C614&lt;0,-(D614/C614-1),""))</f>
        <v>0.124</v>
      </c>
      <c r="F614" s="373" t="str">
        <f t="shared" si="71"/>
        <v>是</v>
      </c>
      <c r="G614" s="248" t="str">
        <f t="shared" si="72"/>
        <v>项</v>
      </c>
    </row>
    <row r="615" ht="36" customHeight="1" spans="1:7">
      <c r="A615" s="541">
        <v>2081005</v>
      </c>
      <c r="B615" s="404" t="s">
        <v>561</v>
      </c>
      <c r="C615" s="446">
        <v>0</v>
      </c>
      <c r="D615" s="446"/>
      <c r="E615" s="408" t="str">
        <f t="shared" si="70"/>
        <v/>
      </c>
      <c r="F615" s="373" t="str">
        <f t="shared" si="71"/>
        <v>否</v>
      </c>
      <c r="G615" s="248" t="str">
        <f t="shared" si="72"/>
        <v>项</v>
      </c>
    </row>
    <row r="616" ht="36" customHeight="1" spans="1:7">
      <c r="A616" s="541">
        <v>2081006</v>
      </c>
      <c r="B616" s="404" t="s">
        <v>562</v>
      </c>
      <c r="C616" s="446">
        <v>260</v>
      </c>
      <c r="D616" s="446">
        <v>377</v>
      </c>
      <c r="E616" s="408">
        <f t="shared" si="70"/>
        <v>0.45</v>
      </c>
      <c r="F616" s="373" t="str">
        <f t="shared" si="71"/>
        <v>是</v>
      </c>
      <c r="G616" s="248" t="str">
        <f t="shared" si="72"/>
        <v>项</v>
      </c>
    </row>
    <row r="617" ht="36" customHeight="1" spans="1:7">
      <c r="A617" s="541">
        <v>2081099</v>
      </c>
      <c r="B617" s="404" t="s">
        <v>563</v>
      </c>
      <c r="C617" s="446">
        <v>0</v>
      </c>
      <c r="D617" s="446"/>
      <c r="E617" s="408" t="str">
        <f t="shared" si="70"/>
        <v/>
      </c>
      <c r="F617" s="373" t="str">
        <f t="shared" si="71"/>
        <v>否</v>
      </c>
      <c r="G617" s="248" t="str">
        <f t="shared" si="72"/>
        <v>项</v>
      </c>
    </row>
    <row r="618" ht="36" customHeight="1" spans="1:7">
      <c r="A618" s="540">
        <v>20811</v>
      </c>
      <c r="B618" s="400" t="s">
        <v>564</v>
      </c>
      <c r="C618" s="446">
        <v>213</v>
      </c>
      <c r="D618" s="446">
        <v>202</v>
      </c>
      <c r="E618" s="408">
        <f t="shared" si="70"/>
        <v>-0.052</v>
      </c>
      <c r="F618" s="373" t="str">
        <f t="shared" si="71"/>
        <v>是</v>
      </c>
      <c r="G618" s="248" t="str">
        <f t="shared" si="72"/>
        <v>款</v>
      </c>
    </row>
    <row r="619" ht="36" customHeight="1" spans="1:7">
      <c r="A619" s="541">
        <v>2081101</v>
      </c>
      <c r="B619" s="404" t="s">
        <v>136</v>
      </c>
      <c r="C619" s="446">
        <v>0</v>
      </c>
      <c r="D619" s="446"/>
      <c r="E619" s="408"/>
      <c r="F619" s="373" t="str">
        <f t="shared" si="71"/>
        <v>否</v>
      </c>
      <c r="G619" s="248" t="str">
        <f t="shared" si="72"/>
        <v>项</v>
      </c>
    </row>
    <row r="620" ht="36" customHeight="1" spans="1:7">
      <c r="A620" s="541">
        <v>2081102</v>
      </c>
      <c r="B620" s="404" t="s">
        <v>137</v>
      </c>
      <c r="C620" s="446">
        <v>0</v>
      </c>
      <c r="D620" s="446"/>
      <c r="E620" s="408" t="str">
        <f t="shared" si="70"/>
        <v/>
      </c>
      <c r="F620" s="373" t="str">
        <f t="shared" si="71"/>
        <v>否</v>
      </c>
      <c r="G620" s="248" t="str">
        <f t="shared" si="72"/>
        <v>项</v>
      </c>
    </row>
    <row r="621" ht="36" customHeight="1" spans="1:7">
      <c r="A621" s="541">
        <v>2081103</v>
      </c>
      <c r="B621" s="404" t="s">
        <v>138</v>
      </c>
      <c r="C621" s="446">
        <v>0</v>
      </c>
      <c r="D621" s="446"/>
      <c r="E621" s="408"/>
      <c r="F621" s="373" t="str">
        <f t="shared" si="71"/>
        <v>否</v>
      </c>
      <c r="G621" s="248" t="str">
        <f t="shared" si="72"/>
        <v>项</v>
      </c>
    </row>
    <row r="622" ht="36" customHeight="1" spans="1:7">
      <c r="A622" s="541">
        <v>2081104</v>
      </c>
      <c r="B622" s="404" t="s">
        <v>565</v>
      </c>
      <c r="C622" s="446">
        <v>23</v>
      </c>
      <c r="D622" s="446">
        <v>34</v>
      </c>
      <c r="E622" s="408">
        <f>IF(C622&gt;0,D622/C622-1,IF(C622&lt;0,-(D622/C622-1),""))</f>
        <v>0.478</v>
      </c>
      <c r="F622" s="373" t="str">
        <f t="shared" si="71"/>
        <v>是</v>
      </c>
      <c r="G622" s="248" t="str">
        <f t="shared" si="72"/>
        <v>项</v>
      </c>
    </row>
    <row r="623" ht="36" customHeight="1" spans="1:7">
      <c r="A623" s="541">
        <v>2081105</v>
      </c>
      <c r="B623" s="404" t="s">
        <v>566</v>
      </c>
      <c r="C623" s="446">
        <v>37</v>
      </c>
      <c r="D623" s="446">
        <v>20</v>
      </c>
      <c r="E623" s="408">
        <f>IF(C623&gt;0,D623/C623-1,IF(C623&lt;0,-(D623/C623-1),""))</f>
        <v>-0.459</v>
      </c>
      <c r="F623" s="373" t="str">
        <f t="shared" si="71"/>
        <v>是</v>
      </c>
      <c r="G623" s="248" t="str">
        <f t="shared" si="72"/>
        <v>项</v>
      </c>
    </row>
    <row r="624" ht="36" customHeight="1" spans="1:7">
      <c r="A624" s="541">
        <v>2081106</v>
      </c>
      <c r="B624" s="404" t="s">
        <v>567</v>
      </c>
      <c r="C624" s="446">
        <v>0</v>
      </c>
      <c r="D624" s="446"/>
      <c r="E624" s="408"/>
      <c r="F624" s="373" t="str">
        <f t="shared" si="71"/>
        <v>否</v>
      </c>
      <c r="G624" s="248" t="str">
        <f t="shared" si="72"/>
        <v>项</v>
      </c>
    </row>
    <row r="625" ht="36" customHeight="1" spans="1:7">
      <c r="A625" s="541">
        <v>2081107</v>
      </c>
      <c r="B625" s="404" t="s">
        <v>568</v>
      </c>
      <c r="C625" s="446">
        <v>65</v>
      </c>
      <c r="D625" s="446">
        <v>60</v>
      </c>
      <c r="E625" s="408">
        <f t="shared" si="70"/>
        <v>-0.077</v>
      </c>
      <c r="F625" s="373" t="str">
        <f t="shared" si="71"/>
        <v>是</v>
      </c>
      <c r="G625" s="248" t="str">
        <f t="shared" si="72"/>
        <v>项</v>
      </c>
    </row>
    <row r="626" ht="36" customHeight="1" spans="1:7">
      <c r="A626" s="541">
        <v>2081199</v>
      </c>
      <c r="B626" s="404" t="s">
        <v>569</v>
      </c>
      <c r="C626" s="446">
        <v>88</v>
      </c>
      <c r="D626" s="446">
        <v>88</v>
      </c>
      <c r="E626" s="408">
        <f t="shared" si="70"/>
        <v>0</v>
      </c>
      <c r="F626" s="373" t="str">
        <f t="shared" si="71"/>
        <v>是</v>
      </c>
      <c r="G626" s="248" t="str">
        <f t="shared" si="72"/>
        <v>项</v>
      </c>
    </row>
    <row r="627" ht="36" customHeight="1" spans="1:7">
      <c r="A627" s="540">
        <v>20816</v>
      </c>
      <c r="B627" s="400" t="s">
        <v>570</v>
      </c>
      <c r="C627" s="446">
        <v>0</v>
      </c>
      <c r="D627" s="446"/>
      <c r="E627" s="413"/>
      <c r="F627" s="373" t="str">
        <f t="shared" si="71"/>
        <v>否</v>
      </c>
      <c r="G627" s="248" t="str">
        <f t="shared" si="72"/>
        <v>款</v>
      </c>
    </row>
    <row r="628" ht="36" customHeight="1" spans="1:7">
      <c r="A628" s="541">
        <v>2081601</v>
      </c>
      <c r="B628" s="404" t="s">
        <v>136</v>
      </c>
      <c r="C628" s="446">
        <v>0</v>
      </c>
      <c r="D628" s="446"/>
      <c r="E628" s="408"/>
      <c r="F628" s="373" t="str">
        <f t="shared" si="71"/>
        <v>否</v>
      </c>
      <c r="G628" s="248" t="str">
        <f t="shared" si="72"/>
        <v>项</v>
      </c>
    </row>
    <row r="629" ht="36" customHeight="1" spans="1:7">
      <c r="A629" s="541">
        <v>2081602</v>
      </c>
      <c r="B629" s="404" t="s">
        <v>137</v>
      </c>
      <c r="C629" s="446">
        <v>0</v>
      </c>
      <c r="D629" s="446"/>
      <c r="E629" s="408" t="str">
        <f t="shared" si="70"/>
        <v/>
      </c>
      <c r="F629" s="373" t="str">
        <f t="shared" si="71"/>
        <v>否</v>
      </c>
      <c r="G629" s="248" t="str">
        <f t="shared" si="72"/>
        <v>项</v>
      </c>
    </row>
    <row r="630" ht="36" customHeight="1" spans="1:7">
      <c r="A630" s="541">
        <v>2081603</v>
      </c>
      <c r="B630" s="404" t="s">
        <v>138</v>
      </c>
      <c r="C630" s="446">
        <v>0</v>
      </c>
      <c r="D630" s="446"/>
      <c r="E630" s="408" t="str">
        <f t="shared" si="70"/>
        <v/>
      </c>
      <c r="F630" s="373" t="str">
        <f t="shared" si="71"/>
        <v>否</v>
      </c>
      <c r="G630" s="248" t="str">
        <f t="shared" si="72"/>
        <v>项</v>
      </c>
    </row>
    <row r="631" ht="36" customHeight="1" spans="1:7">
      <c r="A631" s="541">
        <v>2081699</v>
      </c>
      <c r="B631" s="404" t="s">
        <v>571</v>
      </c>
      <c r="C631" s="446">
        <v>0</v>
      </c>
      <c r="D631" s="446"/>
      <c r="E631" s="408"/>
      <c r="F631" s="373" t="str">
        <f t="shared" si="71"/>
        <v>否</v>
      </c>
      <c r="G631" s="248" t="str">
        <f t="shared" si="72"/>
        <v>项</v>
      </c>
    </row>
    <row r="632" ht="36" customHeight="1" spans="1:7">
      <c r="A632" s="540">
        <v>20819</v>
      </c>
      <c r="B632" s="400" t="s">
        <v>572</v>
      </c>
      <c r="C632" s="446">
        <v>46</v>
      </c>
      <c r="D632" s="446">
        <v>203</v>
      </c>
      <c r="E632" s="413">
        <f t="shared" si="70"/>
        <v>3.413</v>
      </c>
      <c r="F632" s="373" t="str">
        <f t="shared" si="71"/>
        <v>是</v>
      </c>
      <c r="G632" s="248" t="str">
        <f t="shared" si="72"/>
        <v>款</v>
      </c>
    </row>
    <row r="633" ht="36" customHeight="1" spans="1:7">
      <c r="A633" s="541">
        <v>2081901</v>
      </c>
      <c r="B633" s="404" t="s">
        <v>573</v>
      </c>
      <c r="C633" s="446">
        <v>46</v>
      </c>
      <c r="D633" s="446">
        <v>203</v>
      </c>
      <c r="E633" s="408">
        <f t="shared" si="70"/>
        <v>3.413</v>
      </c>
      <c r="F633" s="373" t="str">
        <f t="shared" si="71"/>
        <v>是</v>
      </c>
      <c r="G633" s="248" t="str">
        <f t="shared" si="72"/>
        <v>项</v>
      </c>
    </row>
    <row r="634" ht="36" customHeight="1" spans="1:7">
      <c r="A634" s="541">
        <v>2081902</v>
      </c>
      <c r="B634" s="404" t="s">
        <v>574</v>
      </c>
      <c r="C634" s="446">
        <v>0</v>
      </c>
      <c r="D634" s="446"/>
      <c r="E634" s="408" t="str">
        <f t="shared" si="70"/>
        <v/>
      </c>
      <c r="F634" s="373" t="str">
        <f t="shared" si="71"/>
        <v>否</v>
      </c>
      <c r="G634" s="248" t="str">
        <f t="shared" si="72"/>
        <v>项</v>
      </c>
    </row>
    <row r="635" ht="36" customHeight="1" spans="1:7">
      <c r="A635" s="540">
        <v>20820</v>
      </c>
      <c r="B635" s="400" t="s">
        <v>575</v>
      </c>
      <c r="C635" s="446">
        <v>27</v>
      </c>
      <c r="D635" s="446">
        <v>31</v>
      </c>
      <c r="E635" s="408">
        <f t="shared" si="70"/>
        <v>0.148</v>
      </c>
      <c r="F635" s="373" t="str">
        <f t="shared" si="71"/>
        <v>是</v>
      </c>
      <c r="G635" s="248" t="str">
        <f t="shared" si="72"/>
        <v>款</v>
      </c>
    </row>
    <row r="636" ht="36" customHeight="1" spans="1:7">
      <c r="A636" s="541">
        <v>2082001</v>
      </c>
      <c r="B636" s="404" t="s">
        <v>576</v>
      </c>
      <c r="C636" s="446">
        <v>15</v>
      </c>
      <c r="D636" s="446">
        <v>19</v>
      </c>
      <c r="E636" s="408">
        <f t="shared" si="70"/>
        <v>0.267</v>
      </c>
      <c r="F636" s="373" t="str">
        <f t="shared" si="71"/>
        <v>是</v>
      </c>
      <c r="G636" s="248" t="str">
        <f t="shared" si="72"/>
        <v>项</v>
      </c>
    </row>
    <row r="637" ht="36" customHeight="1" spans="1:7">
      <c r="A637" s="541">
        <v>2082002</v>
      </c>
      <c r="B637" s="404" t="s">
        <v>577</v>
      </c>
      <c r="C637" s="446">
        <v>12</v>
      </c>
      <c r="D637" s="446">
        <v>12</v>
      </c>
      <c r="E637" s="408">
        <f t="shared" si="70"/>
        <v>0</v>
      </c>
      <c r="F637" s="373" t="str">
        <f t="shared" si="71"/>
        <v>是</v>
      </c>
      <c r="G637" s="248" t="str">
        <f t="shared" si="72"/>
        <v>项</v>
      </c>
    </row>
    <row r="638" ht="36" customHeight="1" spans="1:7">
      <c r="A638" s="540">
        <v>20821</v>
      </c>
      <c r="B638" s="400" t="s">
        <v>578</v>
      </c>
      <c r="C638" s="446">
        <v>0</v>
      </c>
      <c r="D638" s="446">
        <v>15</v>
      </c>
      <c r="E638" s="413" t="str">
        <f t="shared" si="70"/>
        <v/>
      </c>
      <c r="F638" s="373" t="str">
        <f t="shared" si="71"/>
        <v>是</v>
      </c>
      <c r="G638" s="248" t="str">
        <f t="shared" si="72"/>
        <v>款</v>
      </c>
    </row>
    <row r="639" ht="36" customHeight="1" spans="1:7">
      <c r="A639" s="541">
        <v>2082101</v>
      </c>
      <c r="B639" s="404" t="s">
        <v>579</v>
      </c>
      <c r="C639" s="446">
        <v>0</v>
      </c>
      <c r="D639" s="446">
        <v>15</v>
      </c>
      <c r="E639" s="408" t="str">
        <f t="shared" si="70"/>
        <v/>
      </c>
      <c r="F639" s="373" t="str">
        <f t="shared" si="71"/>
        <v>是</v>
      </c>
      <c r="G639" s="248" t="str">
        <f t="shared" si="72"/>
        <v>项</v>
      </c>
    </row>
    <row r="640" ht="36" customHeight="1" spans="1:7">
      <c r="A640" s="541">
        <v>2082102</v>
      </c>
      <c r="B640" s="404" t="s">
        <v>580</v>
      </c>
      <c r="C640" s="446">
        <v>0</v>
      </c>
      <c r="D640" s="446"/>
      <c r="E640" s="408" t="str">
        <f t="shared" si="70"/>
        <v/>
      </c>
      <c r="F640" s="373" t="str">
        <f t="shared" si="71"/>
        <v>否</v>
      </c>
      <c r="G640" s="248" t="str">
        <f t="shared" si="72"/>
        <v>项</v>
      </c>
    </row>
    <row r="641" ht="36" customHeight="1" spans="1:7">
      <c r="A641" s="540">
        <v>20824</v>
      </c>
      <c r="B641" s="400" t="s">
        <v>581</v>
      </c>
      <c r="C641" s="446">
        <v>0</v>
      </c>
      <c r="D641" s="446"/>
      <c r="E641" s="413" t="str">
        <f t="shared" si="70"/>
        <v/>
      </c>
      <c r="F641" s="373" t="str">
        <f t="shared" si="71"/>
        <v>否</v>
      </c>
      <c r="G641" s="248" t="str">
        <f t="shared" si="72"/>
        <v>款</v>
      </c>
    </row>
    <row r="642" ht="36" customHeight="1" spans="1:7">
      <c r="A642" s="541">
        <v>2082401</v>
      </c>
      <c r="B642" s="404" t="s">
        <v>582</v>
      </c>
      <c r="C642" s="446">
        <v>0</v>
      </c>
      <c r="D642" s="446"/>
      <c r="E642" s="408" t="str">
        <f t="shared" si="70"/>
        <v/>
      </c>
      <c r="F642" s="373" t="str">
        <f t="shared" si="71"/>
        <v>否</v>
      </c>
      <c r="G642" s="248" t="str">
        <f t="shared" si="72"/>
        <v>项</v>
      </c>
    </row>
    <row r="643" ht="36" customHeight="1" spans="1:7">
      <c r="A643" s="541">
        <v>2082402</v>
      </c>
      <c r="B643" s="404" t="s">
        <v>583</v>
      </c>
      <c r="C643" s="446">
        <v>0</v>
      </c>
      <c r="D643" s="446"/>
      <c r="E643" s="408" t="str">
        <f t="shared" si="70"/>
        <v/>
      </c>
      <c r="F643" s="373" t="str">
        <f t="shared" si="71"/>
        <v>否</v>
      </c>
      <c r="G643" s="248" t="str">
        <f t="shared" si="72"/>
        <v>项</v>
      </c>
    </row>
    <row r="644" ht="36" customHeight="1" spans="1:7">
      <c r="A644" s="540">
        <v>20825</v>
      </c>
      <c r="B644" s="400" t="s">
        <v>584</v>
      </c>
      <c r="C644" s="446">
        <v>17</v>
      </c>
      <c r="D644" s="446"/>
      <c r="E644" s="413">
        <f t="shared" si="70"/>
        <v>-1</v>
      </c>
      <c r="F644" s="373" t="str">
        <f t="shared" si="71"/>
        <v>是</v>
      </c>
      <c r="G644" s="248" t="str">
        <f t="shared" si="72"/>
        <v>款</v>
      </c>
    </row>
    <row r="645" ht="36" customHeight="1" spans="1:7">
      <c r="A645" s="541">
        <v>2082501</v>
      </c>
      <c r="B645" s="404" t="s">
        <v>585</v>
      </c>
      <c r="C645" s="446">
        <v>17</v>
      </c>
      <c r="D645" s="446"/>
      <c r="E645" s="408">
        <f t="shared" si="70"/>
        <v>-1</v>
      </c>
      <c r="F645" s="373" t="str">
        <f t="shared" si="71"/>
        <v>是</v>
      </c>
      <c r="G645" s="248" t="str">
        <f t="shared" si="72"/>
        <v>项</v>
      </c>
    </row>
    <row r="646" ht="36" customHeight="1" spans="1:7">
      <c r="A646" s="541">
        <v>2082502</v>
      </c>
      <c r="B646" s="404" t="s">
        <v>586</v>
      </c>
      <c r="C646" s="446">
        <v>0</v>
      </c>
      <c r="D646" s="446"/>
      <c r="E646" s="408" t="str">
        <f t="shared" si="70"/>
        <v/>
      </c>
      <c r="F646" s="373" t="str">
        <f t="shared" ref="F646:F709" si="73">IF(LEN(A646)=3,"是",IF(B646&lt;&gt;"",IF(SUM(C646:D646)&lt;&gt;0,"是","否"),"是"))</f>
        <v>否</v>
      </c>
      <c r="G646" s="248" t="str">
        <f t="shared" ref="G646:G709" si="74">IF(LEN(A646)=3,"类",IF(LEN(A646)=5,"款","项"))</f>
        <v>项</v>
      </c>
    </row>
    <row r="647" ht="36" customHeight="1" spans="1:7">
      <c r="A647" s="540">
        <v>20826</v>
      </c>
      <c r="B647" s="400" t="s">
        <v>587</v>
      </c>
      <c r="C647" s="446">
        <v>77</v>
      </c>
      <c r="D647" s="446">
        <v>141</v>
      </c>
      <c r="E647" s="408">
        <f t="shared" si="70"/>
        <v>0.831</v>
      </c>
      <c r="F647" s="373" t="str">
        <f t="shared" si="73"/>
        <v>是</v>
      </c>
      <c r="G647" s="248" t="str">
        <f t="shared" si="74"/>
        <v>款</v>
      </c>
    </row>
    <row r="648" ht="36" customHeight="1" spans="1:7">
      <c r="A648" s="541">
        <v>2082601</v>
      </c>
      <c r="B648" s="404" t="s">
        <v>588</v>
      </c>
      <c r="C648" s="446">
        <v>0</v>
      </c>
      <c r="D648" s="446"/>
      <c r="E648" s="408"/>
      <c r="F648" s="373" t="str">
        <f t="shared" si="73"/>
        <v>否</v>
      </c>
      <c r="G648" s="248" t="str">
        <f t="shared" si="74"/>
        <v>项</v>
      </c>
    </row>
    <row r="649" ht="36" customHeight="1" spans="1:7">
      <c r="A649" s="541">
        <v>2082602</v>
      </c>
      <c r="B649" s="404" t="s">
        <v>589</v>
      </c>
      <c r="C649" s="446">
        <v>77</v>
      </c>
      <c r="D649" s="446">
        <v>141</v>
      </c>
      <c r="E649" s="408">
        <f t="shared" ref="E649:E656" si="75">IF(C649&gt;0,D649/C649-1,IF(C649&lt;0,-(D649/C649-1),""))</f>
        <v>0.831</v>
      </c>
      <c r="F649" s="373" t="str">
        <f t="shared" si="73"/>
        <v>是</v>
      </c>
      <c r="G649" s="248" t="str">
        <f t="shared" si="74"/>
        <v>项</v>
      </c>
    </row>
    <row r="650" ht="36" customHeight="1" spans="1:7">
      <c r="A650" s="541">
        <v>2082699</v>
      </c>
      <c r="B650" s="404" t="s">
        <v>590</v>
      </c>
      <c r="C650" s="446">
        <v>0</v>
      </c>
      <c r="D650" s="446"/>
      <c r="E650" s="408" t="str">
        <f t="shared" si="75"/>
        <v/>
      </c>
      <c r="F650" s="373" t="str">
        <f t="shared" si="73"/>
        <v>否</v>
      </c>
      <c r="G650" s="248" t="str">
        <f t="shared" si="74"/>
        <v>项</v>
      </c>
    </row>
    <row r="651" ht="36" customHeight="1" spans="1:7">
      <c r="A651" s="540">
        <v>20827</v>
      </c>
      <c r="B651" s="400" t="s">
        <v>591</v>
      </c>
      <c r="C651" s="446">
        <v>0</v>
      </c>
      <c r="D651" s="446">
        <v>23</v>
      </c>
      <c r="E651" s="413" t="str">
        <f t="shared" si="75"/>
        <v/>
      </c>
      <c r="F651" s="373" t="str">
        <f t="shared" si="73"/>
        <v>是</v>
      </c>
      <c r="G651" s="248" t="str">
        <f t="shared" si="74"/>
        <v>款</v>
      </c>
    </row>
    <row r="652" ht="36" customHeight="1" spans="1:7">
      <c r="A652" s="541">
        <v>2082701</v>
      </c>
      <c r="B652" s="404" t="s">
        <v>592</v>
      </c>
      <c r="C652" s="446">
        <v>0</v>
      </c>
      <c r="D652" s="446"/>
      <c r="E652" s="408" t="str">
        <f t="shared" si="75"/>
        <v/>
      </c>
      <c r="F652" s="373" t="str">
        <f t="shared" si="73"/>
        <v>否</v>
      </c>
      <c r="G652" s="248" t="str">
        <f t="shared" si="74"/>
        <v>项</v>
      </c>
    </row>
    <row r="653" ht="36" customHeight="1" spans="1:7">
      <c r="A653" s="541">
        <v>2082702</v>
      </c>
      <c r="B653" s="404" t="s">
        <v>593</v>
      </c>
      <c r="C653" s="446">
        <v>0</v>
      </c>
      <c r="D653" s="446"/>
      <c r="E653" s="408" t="str">
        <f t="shared" si="75"/>
        <v/>
      </c>
      <c r="F653" s="373" t="str">
        <f t="shared" si="73"/>
        <v>否</v>
      </c>
      <c r="G653" s="248" t="str">
        <f t="shared" si="74"/>
        <v>项</v>
      </c>
    </row>
    <row r="654" ht="36" customHeight="1" spans="1:7">
      <c r="A654" s="541">
        <v>2082703</v>
      </c>
      <c r="B654" s="404" t="s">
        <v>594</v>
      </c>
      <c r="C654" s="446">
        <v>0</v>
      </c>
      <c r="D654" s="446"/>
      <c r="E654" s="408" t="str">
        <f t="shared" si="75"/>
        <v/>
      </c>
      <c r="F654" s="373" t="str">
        <f t="shared" si="73"/>
        <v>否</v>
      </c>
      <c r="G654" s="248" t="str">
        <f t="shared" si="74"/>
        <v>项</v>
      </c>
    </row>
    <row r="655" ht="36" customHeight="1" spans="1:7">
      <c r="A655" s="541">
        <v>2082799</v>
      </c>
      <c r="B655" s="404" t="s">
        <v>595</v>
      </c>
      <c r="C655" s="446">
        <v>0</v>
      </c>
      <c r="D655" s="446">
        <v>23</v>
      </c>
      <c r="E655" s="408" t="str">
        <f t="shared" si="75"/>
        <v/>
      </c>
      <c r="F655" s="373" t="str">
        <f t="shared" si="73"/>
        <v>是</v>
      </c>
      <c r="G655" s="248" t="str">
        <f t="shared" si="74"/>
        <v>项</v>
      </c>
    </row>
    <row r="656" ht="36" customHeight="1" spans="1:7">
      <c r="A656" s="540">
        <v>20828</v>
      </c>
      <c r="B656" s="400" t="s">
        <v>596</v>
      </c>
      <c r="C656" s="446">
        <v>101</v>
      </c>
      <c r="D656" s="446">
        <v>96</v>
      </c>
      <c r="E656" s="408">
        <f t="shared" si="75"/>
        <v>-0.05</v>
      </c>
      <c r="F656" s="373" t="str">
        <f t="shared" si="73"/>
        <v>是</v>
      </c>
      <c r="G656" s="248" t="str">
        <f t="shared" si="74"/>
        <v>款</v>
      </c>
    </row>
    <row r="657" ht="36" customHeight="1" spans="1:7">
      <c r="A657" s="541">
        <v>2082801</v>
      </c>
      <c r="B657" s="404" t="s">
        <v>136</v>
      </c>
      <c r="C657" s="446">
        <v>0</v>
      </c>
      <c r="D657" s="446"/>
      <c r="E657" s="408"/>
      <c r="F657" s="373" t="str">
        <f t="shared" si="73"/>
        <v>否</v>
      </c>
      <c r="G657" s="248" t="str">
        <f t="shared" si="74"/>
        <v>项</v>
      </c>
    </row>
    <row r="658" ht="36" customHeight="1" spans="1:7">
      <c r="A658" s="541">
        <v>2082802</v>
      </c>
      <c r="B658" s="404" t="s">
        <v>137</v>
      </c>
      <c r="C658" s="446">
        <v>2</v>
      </c>
      <c r="D658" s="446">
        <v>2</v>
      </c>
      <c r="E658" s="408">
        <f t="shared" ref="E658:E660" si="76">IF(C658&gt;0,D658/C658-1,IF(C658&lt;0,-(D658/C658-1),""))</f>
        <v>0</v>
      </c>
      <c r="F658" s="373" t="str">
        <f t="shared" si="73"/>
        <v>是</v>
      </c>
      <c r="G658" s="248" t="str">
        <f t="shared" si="74"/>
        <v>项</v>
      </c>
    </row>
    <row r="659" ht="36" customHeight="1" spans="1:7">
      <c r="A659" s="541">
        <v>2082803</v>
      </c>
      <c r="B659" s="404" t="s">
        <v>138</v>
      </c>
      <c r="C659" s="446">
        <v>0</v>
      </c>
      <c r="D659" s="446"/>
      <c r="E659" s="408" t="str">
        <f t="shared" si="76"/>
        <v/>
      </c>
      <c r="F659" s="373" t="str">
        <f t="shared" si="73"/>
        <v>否</v>
      </c>
      <c r="G659" s="248" t="str">
        <f t="shared" si="74"/>
        <v>项</v>
      </c>
    </row>
    <row r="660" ht="36" customHeight="1" spans="1:7">
      <c r="A660" s="541">
        <v>2082804</v>
      </c>
      <c r="B660" s="404" t="s">
        <v>597</v>
      </c>
      <c r="C660" s="446">
        <v>99</v>
      </c>
      <c r="D660" s="446">
        <v>94</v>
      </c>
      <c r="E660" s="408">
        <f t="shared" si="76"/>
        <v>-0.051</v>
      </c>
      <c r="F660" s="373" t="str">
        <f t="shared" si="73"/>
        <v>是</v>
      </c>
      <c r="G660" s="248" t="str">
        <f t="shared" si="74"/>
        <v>项</v>
      </c>
    </row>
    <row r="661" ht="36" customHeight="1" spans="1:7">
      <c r="A661" s="541">
        <v>2082805</v>
      </c>
      <c r="B661" s="404" t="s">
        <v>598</v>
      </c>
      <c r="C661" s="446">
        <v>0</v>
      </c>
      <c r="D661" s="446"/>
      <c r="E661" s="408"/>
      <c r="F661" s="373" t="str">
        <f t="shared" si="73"/>
        <v>否</v>
      </c>
      <c r="G661" s="248" t="str">
        <f t="shared" si="74"/>
        <v>项</v>
      </c>
    </row>
    <row r="662" ht="36" customHeight="1" spans="1:7">
      <c r="A662" s="541">
        <v>2082850</v>
      </c>
      <c r="B662" s="404" t="s">
        <v>145</v>
      </c>
      <c r="C662" s="446">
        <v>0</v>
      </c>
      <c r="D662" s="446"/>
      <c r="E662" s="408"/>
      <c r="F662" s="373" t="str">
        <f t="shared" si="73"/>
        <v>否</v>
      </c>
      <c r="G662" s="248" t="str">
        <f t="shared" si="74"/>
        <v>项</v>
      </c>
    </row>
    <row r="663" ht="36" customHeight="1" spans="1:7">
      <c r="A663" s="541">
        <v>2082899</v>
      </c>
      <c r="B663" s="404" t="s">
        <v>599</v>
      </c>
      <c r="C663" s="446">
        <v>0</v>
      </c>
      <c r="D663" s="446"/>
      <c r="E663" s="408"/>
      <c r="F663" s="373" t="str">
        <f t="shared" si="73"/>
        <v>否</v>
      </c>
      <c r="G663" s="248" t="str">
        <f t="shared" si="74"/>
        <v>项</v>
      </c>
    </row>
    <row r="664" ht="36" customHeight="1" spans="1:7">
      <c r="A664" s="540">
        <v>20830</v>
      </c>
      <c r="B664" s="400" t="s">
        <v>600</v>
      </c>
      <c r="C664" s="446">
        <v>0</v>
      </c>
      <c r="D664" s="446"/>
      <c r="E664" s="413" t="str">
        <f t="shared" ref="E664:E668" si="77">IF(C664&gt;0,D664/C664-1,IF(C664&lt;0,-(D664/C664-1),""))</f>
        <v/>
      </c>
      <c r="F664" s="373" t="str">
        <f t="shared" si="73"/>
        <v>否</v>
      </c>
      <c r="G664" s="248" t="str">
        <f t="shared" si="74"/>
        <v>款</v>
      </c>
    </row>
    <row r="665" ht="36" customHeight="1" spans="1:7">
      <c r="A665" s="541">
        <v>2083001</v>
      </c>
      <c r="B665" s="404" t="s">
        <v>601</v>
      </c>
      <c r="C665" s="446">
        <v>0</v>
      </c>
      <c r="D665" s="446"/>
      <c r="E665" s="408" t="str">
        <f t="shared" si="77"/>
        <v/>
      </c>
      <c r="F665" s="373" t="str">
        <f t="shared" si="73"/>
        <v>否</v>
      </c>
      <c r="G665" s="248" t="str">
        <f t="shared" si="74"/>
        <v>项</v>
      </c>
    </row>
    <row r="666" ht="36" customHeight="1" spans="1:7">
      <c r="A666" s="541">
        <v>2083099</v>
      </c>
      <c r="B666" s="404" t="s">
        <v>602</v>
      </c>
      <c r="C666" s="446">
        <v>0</v>
      </c>
      <c r="D666" s="446"/>
      <c r="E666" s="408" t="str">
        <f t="shared" si="77"/>
        <v/>
      </c>
      <c r="F666" s="373" t="str">
        <f t="shared" si="73"/>
        <v>否</v>
      </c>
      <c r="G666" s="248" t="str">
        <f t="shared" si="74"/>
        <v>项</v>
      </c>
    </row>
    <row r="667" ht="36" customHeight="1" spans="1:7">
      <c r="A667" s="540">
        <v>20899</v>
      </c>
      <c r="B667" s="400" t="s">
        <v>603</v>
      </c>
      <c r="C667" s="446">
        <v>1093</v>
      </c>
      <c r="D667" s="446">
        <v>1762</v>
      </c>
      <c r="E667" s="408">
        <f t="shared" si="77"/>
        <v>0.612</v>
      </c>
      <c r="F667" s="373" t="str">
        <f t="shared" si="73"/>
        <v>是</v>
      </c>
      <c r="G667" s="248" t="str">
        <f t="shared" si="74"/>
        <v>款</v>
      </c>
    </row>
    <row r="668" ht="36" customHeight="1" spans="1:7">
      <c r="A668" s="406">
        <v>2089999</v>
      </c>
      <c r="B668" s="404" t="s">
        <v>604</v>
      </c>
      <c r="C668" s="446">
        <v>1093</v>
      </c>
      <c r="D668" s="446">
        <v>1762</v>
      </c>
      <c r="E668" s="408">
        <f t="shared" si="77"/>
        <v>0.612</v>
      </c>
      <c r="F668" s="373" t="str">
        <f t="shared" si="73"/>
        <v>是</v>
      </c>
      <c r="G668" s="248" t="str">
        <f t="shared" si="74"/>
        <v>项</v>
      </c>
    </row>
    <row r="669" ht="36" customHeight="1" spans="1:7">
      <c r="A669" s="411" t="s">
        <v>605</v>
      </c>
      <c r="B669" s="546" t="s">
        <v>278</v>
      </c>
      <c r="C669" s="446"/>
      <c r="D669" s="446"/>
      <c r="E669" s="413"/>
      <c r="F669" s="373" t="str">
        <f t="shared" si="73"/>
        <v>否</v>
      </c>
      <c r="G669" s="248" t="str">
        <f t="shared" si="74"/>
        <v>项</v>
      </c>
    </row>
    <row r="670" ht="36" customHeight="1" spans="1:7">
      <c r="A670" s="411" t="s">
        <v>606</v>
      </c>
      <c r="B670" s="546" t="s">
        <v>607</v>
      </c>
      <c r="C670" s="446"/>
      <c r="D670" s="446"/>
      <c r="E670" s="413"/>
      <c r="F670" s="373" t="str">
        <f t="shared" si="73"/>
        <v>否</v>
      </c>
      <c r="G670" s="248" t="str">
        <f t="shared" si="74"/>
        <v>项</v>
      </c>
    </row>
    <row r="671" ht="36" customHeight="1" spans="1:7">
      <c r="A671" s="540">
        <v>210</v>
      </c>
      <c r="B671" s="400" t="s">
        <v>85</v>
      </c>
      <c r="C671" s="446">
        <v>8125</v>
      </c>
      <c r="D671" s="446">
        <v>8920</v>
      </c>
      <c r="E671" s="408">
        <f t="shared" ref="E671:E674" si="78">IF(C671&gt;0,D671/C671-1,IF(C671&lt;0,-(D671/C671-1),""))</f>
        <v>0.098</v>
      </c>
      <c r="F671" s="373" t="str">
        <f t="shared" si="73"/>
        <v>是</v>
      </c>
      <c r="G671" s="248" t="str">
        <f t="shared" si="74"/>
        <v>类</v>
      </c>
    </row>
    <row r="672" ht="36" customHeight="1" spans="1:7">
      <c r="A672" s="540">
        <v>21001</v>
      </c>
      <c r="B672" s="400" t="s">
        <v>608</v>
      </c>
      <c r="C672" s="446">
        <v>243</v>
      </c>
      <c r="D672" s="446">
        <v>345</v>
      </c>
      <c r="E672" s="408">
        <f t="shared" si="78"/>
        <v>0.42</v>
      </c>
      <c r="F672" s="373" t="str">
        <f t="shared" si="73"/>
        <v>是</v>
      </c>
      <c r="G672" s="248" t="str">
        <f t="shared" si="74"/>
        <v>款</v>
      </c>
    </row>
    <row r="673" ht="36" customHeight="1" spans="1:7">
      <c r="A673" s="541">
        <v>2100101</v>
      </c>
      <c r="B673" s="404" t="s">
        <v>136</v>
      </c>
      <c r="C673" s="446">
        <v>0</v>
      </c>
      <c r="D673" s="446"/>
      <c r="E673" s="408"/>
      <c r="F673" s="373" t="str">
        <f t="shared" si="73"/>
        <v>否</v>
      </c>
      <c r="G673" s="248" t="str">
        <f t="shared" si="74"/>
        <v>项</v>
      </c>
    </row>
    <row r="674" ht="36" customHeight="1" spans="1:7">
      <c r="A674" s="541">
        <v>2100102</v>
      </c>
      <c r="B674" s="404" t="s">
        <v>137</v>
      </c>
      <c r="C674" s="446">
        <v>190</v>
      </c>
      <c r="D674" s="446">
        <v>295</v>
      </c>
      <c r="E674" s="408">
        <f t="shared" si="78"/>
        <v>0.553</v>
      </c>
      <c r="F674" s="373" t="str">
        <f t="shared" si="73"/>
        <v>是</v>
      </c>
      <c r="G674" s="248" t="str">
        <f t="shared" si="74"/>
        <v>项</v>
      </c>
    </row>
    <row r="675" ht="36" customHeight="1" spans="1:7">
      <c r="A675" s="541">
        <v>2100103</v>
      </c>
      <c r="B675" s="404" t="s">
        <v>138</v>
      </c>
      <c r="C675" s="446">
        <v>0</v>
      </c>
      <c r="D675" s="446"/>
      <c r="E675" s="408"/>
      <c r="F675" s="373" t="str">
        <f t="shared" si="73"/>
        <v>否</v>
      </c>
      <c r="G675" s="248" t="str">
        <f t="shared" si="74"/>
        <v>项</v>
      </c>
    </row>
    <row r="676" ht="36" customHeight="1" spans="1:7">
      <c r="A676" s="541">
        <v>2100199</v>
      </c>
      <c r="B676" s="404" t="s">
        <v>609</v>
      </c>
      <c r="C676" s="446">
        <v>53</v>
      </c>
      <c r="D676" s="446">
        <v>50</v>
      </c>
      <c r="E676" s="408">
        <f t="shared" ref="E676:E678" si="79">IF(C676&gt;0,D676/C676-1,IF(C676&lt;0,-(D676/C676-1),""))</f>
        <v>-0.057</v>
      </c>
      <c r="F676" s="373" t="str">
        <f t="shared" si="73"/>
        <v>是</v>
      </c>
      <c r="G676" s="248" t="str">
        <f t="shared" si="74"/>
        <v>项</v>
      </c>
    </row>
    <row r="677" ht="36" customHeight="1" spans="1:7">
      <c r="A677" s="540">
        <v>21002</v>
      </c>
      <c r="B677" s="400" t="s">
        <v>610</v>
      </c>
      <c r="C677" s="446">
        <v>1293</v>
      </c>
      <c r="D677" s="446">
        <v>413</v>
      </c>
      <c r="E677" s="408">
        <f t="shared" si="79"/>
        <v>-0.681</v>
      </c>
      <c r="F677" s="373" t="str">
        <f t="shared" si="73"/>
        <v>是</v>
      </c>
      <c r="G677" s="248" t="str">
        <f t="shared" si="74"/>
        <v>款</v>
      </c>
    </row>
    <row r="678" ht="36" customHeight="1" spans="1:7">
      <c r="A678" s="541">
        <v>2100201</v>
      </c>
      <c r="B678" s="404" t="s">
        <v>611</v>
      </c>
      <c r="C678" s="446">
        <v>1293</v>
      </c>
      <c r="D678" s="446">
        <v>413</v>
      </c>
      <c r="E678" s="408">
        <f t="shared" si="79"/>
        <v>-0.681</v>
      </c>
      <c r="F678" s="373" t="str">
        <f t="shared" si="73"/>
        <v>是</v>
      </c>
      <c r="G678" s="248" t="str">
        <f t="shared" si="74"/>
        <v>项</v>
      </c>
    </row>
    <row r="679" ht="36" customHeight="1" spans="1:7">
      <c r="A679" s="541">
        <v>2100202</v>
      </c>
      <c r="B679" s="404" t="s">
        <v>612</v>
      </c>
      <c r="C679" s="446">
        <v>0</v>
      </c>
      <c r="D679" s="446"/>
      <c r="E679" s="408"/>
      <c r="F679" s="373" t="str">
        <f t="shared" si="73"/>
        <v>否</v>
      </c>
      <c r="G679" s="248" t="str">
        <f t="shared" si="74"/>
        <v>项</v>
      </c>
    </row>
    <row r="680" ht="36" customHeight="1" spans="1:7">
      <c r="A680" s="541">
        <v>2100203</v>
      </c>
      <c r="B680" s="404" t="s">
        <v>613</v>
      </c>
      <c r="C680" s="446">
        <v>0</v>
      </c>
      <c r="D680" s="446"/>
      <c r="E680" s="408"/>
      <c r="F680" s="373" t="str">
        <f t="shared" si="73"/>
        <v>否</v>
      </c>
      <c r="G680" s="248" t="str">
        <f t="shared" si="74"/>
        <v>项</v>
      </c>
    </row>
    <row r="681" ht="36" customHeight="1" spans="1:7">
      <c r="A681" s="541">
        <v>2100204</v>
      </c>
      <c r="B681" s="404" t="s">
        <v>614</v>
      </c>
      <c r="C681" s="446">
        <v>0</v>
      </c>
      <c r="D681" s="446"/>
      <c r="E681" s="408" t="str">
        <f>IF(C681&gt;0,D681/C681-1,IF(C681&lt;0,-(D681/C681-1),""))</f>
        <v/>
      </c>
      <c r="F681" s="373" t="str">
        <f t="shared" si="73"/>
        <v>否</v>
      </c>
      <c r="G681" s="248" t="str">
        <f t="shared" si="74"/>
        <v>项</v>
      </c>
    </row>
    <row r="682" ht="36" customHeight="1" spans="1:7">
      <c r="A682" s="541">
        <v>2100205</v>
      </c>
      <c r="B682" s="404" t="s">
        <v>615</v>
      </c>
      <c r="C682" s="446">
        <v>0</v>
      </c>
      <c r="D682" s="446"/>
      <c r="E682" s="408" t="str">
        <f>IF(C682&gt;0,D682/C682-1,IF(C682&lt;0,-(D682/C682-1),""))</f>
        <v/>
      </c>
      <c r="F682" s="373" t="str">
        <f t="shared" si="73"/>
        <v>否</v>
      </c>
      <c r="G682" s="248" t="str">
        <f t="shared" si="74"/>
        <v>项</v>
      </c>
    </row>
    <row r="683" ht="36" customHeight="1" spans="1:7">
      <c r="A683" s="541">
        <v>2100206</v>
      </c>
      <c r="B683" s="404" t="s">
        <v>616</v>
      </c>
      <c r="C683" s="446">
        <v>0</v>
      </c>
      <c r="D683" s="446"/>
      <c r="E683" s="408" t="str">
        <f>IF(C683&gt;0,D683/C683-1,IF(C683&lt;0,-(D683/C683-1),""))</f>
        <v/>
      </c>
      <c r="F683" s="373" t="str">
        <f t="shared" si="73"/>
        <v>否</v>
      </c>
      <c r="G683" s="248" t="str">
        <f t="shared" si="74"/>
        <v>项</v>
      </c>
    </row>
    <row r="684" ht="36" customHeight="1" spans="1:7">
      <c r="A684" s="541">
        <v>2100207</v>
      </c>
      <c r="B684" s="404" t="s">
        <v>617</v>
      </c>
      <c r="C684" s="446">
        <v>0</v>
      </c>
      <c r="D684" s="446"/>
      <c r="E684" s="408" t="str">
        <f>IF(C684&gt;0,D684/C684-1,IF(C684&lt;0,-(D684/C684-1),""))</f>
        <v/>
      </c>
      <c r="F684" s="373" t="str">
        <f t="shared" si="73"/>
        <v>否</v>
      </c>
      <c r="G684" s="248" t="str">
        <f t="shared" si="74"/>
        <v>项</v>
      </c>
    </row>
    <row r="685" ht="36" customHeight="1" spans="1:7">
      <c r="A685" s="541">
        <v>2100208</v>
      </c>
      <c r="B685" s="404" t="s">
        <v>618</v>
      </c>
      <c r="C685" s="446">
        <v>0</v>
      </c>
      <c r="D685" s="446"/>
      <c r="E685" s="408"/>
      <c r="F685" s="373" t="str">
        <f t="shared" si="73"/>
        <v>否</v>
      </c>
      <c r="G685" s="248" t="str">
        <f t="shared" si="74"/>
        <v>项</v>
      </c>
    </row>
    <row r="686" ht="36" customHeight="1" spans="1:7">
      <c r="A686" s="541">
        <v>2100209</v>
      </c>
      <c r="B686" s="404" t="s">
        <v>619</v>
      </c>
      <c r="C686" s="446">
        <v>0</v>
      </c>
      <c r="D686" s="446"/>
      <c r="E686" s="408" t="str">
        <f t="shared" ref="E686:E691" si="80">IF(C686&gt;0,D686/C686-1,IF(C686&lt;0,-(D686/C686-1),""))</f>
        <v/>
      </c>
      <c r="F686" s="373" t="str">
        <f t="shared" si="73"/>
        <v>否</v>
      </c>
      <c r="G686" s="248" t="str">
        <f t="shared" si="74"/>
        <v>项</v>
      </c>
    </row>
    <row r="687" ht="36" customHeight="1" spans="1:7">
      <c r="A687" s="541">
        <v>2100210</v>
      </c>
      <c r="B687" s="404" t="s">
        <v>620</v>
      </c>
      <c r="C687" s="446">
        <v>0</v>
      </c>
      <c r="D687" s="446"/>
      <c r="E687" s="408"/>
      <c r="F687" s="373" t="str">
        <f t="shared" si="73"/>
        <v>否</v>
      </c>
      <c r="G687" s="248" t="str">
        <f t="shared" si="74"/>
        <v>项</v>
      </c>
    </row>
    <row r="688" ht="36" customHeight="1" spans="1:7">
      <c r="A688" s="541">
        <v>2100211</v>
      </c>
      <c r="B688" s="404" t="s">
        <v>621</v>
      </c>
      <c r="C688" s="446">
        <v>0</v>
      </c>
      <c r="D688" s="446"/>
      <c r="E688" s="408" t="str">
        <f t="shared" si="80"/>
        <v/>
      </c>
      <c r="F688" s="373" t="str">
        <f t="shared" si="73"/>
        <v>否</v>
      </c>
      <c r="G688" s="248" t="str">
        <f t="shared" si="74"/>
        <v>项</v>
      </c>
    </row>
    <row r="689" ht="36" customHeight="1" spans="1:7">
      <c r="A689" s="541">
        <v>2100212</v>
      </c>
      <c r="B689" s="404" t="s">
        <v>622</v>
      </c>
      <c r="C689" s="446">
        <v>0</v>
      </c>
      <c r="D689" s="446"/>
      <c r="E689" s="408"/>
      <c r="F689" s="373" t="str">
        <f t="shared" si="73"/>
        <v>否</v>
      </c>
      <c r="G689" s="248" t="str">
        <f t="shared" si="74"/>
        <v>项</v>
      </c>
    </row>
    <row r="690" ht="36" customHeight="1" spans="1:7">
      <c r="A690" s="541">
        <v>2100299</v>
      </c>
      <c r="B690" s="404" t="s">
        <v>623</v>
      </c>
      <c r="C690" s="446">
        <v>0</v>
      </c>
      <c r="D690" s="446"/>
      <c r="E690" s="408" t="str">
        <f t="shared" si="80"/>
        <v/>
      </c>
      <c r="F690" s="373" t="str">
        <f t="shared" si="73"/>
        <v>否</v>
      </c>
      <c r="G690" s="248" t="str">
        <f t="shared" si="74"/>
        <v>项</v>
      </c>
    </row>
    <row r="691" ht="36" customHeight="1" spans="1:7">
      <c r="A691" s="540">
        <v>21003</v>
      </c>
      <c r="B691" s="400" t="s">
        <v>624</v>
      </c>
      <c r="C691" s="446">
        <v>779</v>
      </c>
      <c r="D691" s="446">
        <v>730</v>
      </c>
      <c r="E691" s="408">
        <f t="shared" si="80"/>
        <v>-0.063</v>
      </c>
      <c r="F691" s="373" t="str">
        <f t="shared" si="73"/>
        <v>是</v>
      </c>
      <c r="G691" s="248" t="str">
        <f t="shared" si="74"/>
        <v>款</v>
      </c>
    </row>
    <row r="692" ht="36" customHeight="1" spans="1:7">
      <c r="A692" s="541">
        <v>2100301</v>
      </c>
      <c r="B692" s="404" t="s">
        <v>625</v>
      </c>
      <c r="C692" s="446">
        <v>779</v>
      </c>
      <c r="D692" s="446">
        <v>728</v>
      </c>
      <c r="E692" s="408">
        <f t="shared" ref="E692:E696" si="81">IF(C692&gt;0,D692/C692-1,IF(C692&lt;0,-(D692/C692-1),""))</f>
        <v>-0.065</v>
      </c>
      <c r="F692" s="373" t="str">
        <f t="shared" si="73"/>
        <v>是</v>
      </c>
      <c r="G692" s="248" t="str">
        <f t="shared" si="74"/>
        <v>项</v>
      </c>
    </row>
    <row r="693" ht="36" customHeight="1" spans="1:7">
      <c r="A693" s="541">
        <v>2100302</v>
      </c>
      <c r="B693" s="404" t="s">
        <v>626</v>
      </c>
      <c r="C693" s="446">
        <v>0</v>
      </c>
      <c r="D693" s="446"/>
      <c r="E693" s="408" t="str">
        <f t="shared" si="81"/>
        <v/>
      </c>
      <c r="F693" s="373" t="str">
        <f t="shared" si="73"/>
        <v>否</v>
      </c>
      <c r="G693" s="248" t="str">
        <f t="shared" si="74"/>
        <v>项</v>
      </c>
    </row>
    <row r="694" ht="36" customHeight="1" spans="1:7">
      <c r="A694" s="541">
        <v>2100399</v>
      </c>
      <c r="B694" s="404" t="s">
        <v>627</v>
      </c>
      <c r="C694" s="446">
        <v>0</v>
      </c>
      <c r="D694" s="446">
        <v>2</v>
      </c>
      <c r="E694" s="408" t="str">
        <f t="shared" si="81"/>
        <v/>
      </c>
      <c r="F694" s="373" t="str">
        <f t="shared" si="73"/>
        <v>是</v>
      </c>
      <c r="G694" s="248" t="str">
        <f t="shared" si="74"/>
        <v>项</v>
      </c>
    </row>
    <row r="695" ht="36" customHeight="1" spans="1:7">
      <c r="A695" s="540">
        <v>21004</v>
      </c>
      <c r="B695" s="400" t="s">
        <v>628</v>
      </c>
      <c r="C695" s="446">
        <v>649</v>
      </c>
      <c r="D695" s="446">
        <v>3338</v>
      </c>
      <c r="E695" s="408">
        <f t="shared" si="81"/>
        <v>4.143</v>
      </c>
      <c r="F695" s="373" t="str">
        <f t="shared" si="73"/>
        <v>是</v>
      </c>
      <c r="G695" s="248" t="str">
        <f t="shared" si="74"/>
        <v>款</v>
      </c>
    </row>
    <row r="696" ht="36" customHeight="1" spans="1:7">
      <c r="A696" s="541">
        <v>2100401</v>
      </c>
      <c r="B696" s="404" t="s">
        <v>629</v>
      </c>
      <c r="C696" s="446">
        <v>225</v>
      </c>
      <c r="D696" s="446">
        <v>160</v>
      </c>
      <c r="E696" s="408">
        <f t="shared" si="81"/>
        <v>-0.289</v>
      </c>
      <c r="F696" s="373" t="str">
        <f t="shared" si="73"/>
        <v>是</v>
      </c>
      <c r="G696" s="248" t="str">
        <f t="shared" si="74"/>
        <v>项</v>
      </c>
    </row>
    <row r="697" ht="36" customHeight="1" spans="1:7">
      <c r="A697" s="541">
        <v>2100402</v>
      </c>
      <c r="B697" s="404" t="s">
        <v>630</v>
      </c>
      <c r="C697" s="446">
        <v>0</v>
      </c>
      <c r="D697" s="446">
        <v>85</v>
      </c>
      <c r="E697" s="408"/>
      <c r="F697" s="373" t="str">
        <f t="shared" si="73"/>
        <v>是</v>
      </c>
      <c r="G697" s="248" t="str">
        <f t="shared" si="74"/>
        <v>项</v>
      </c>
    </row>
    <row r="698" ht="36" customHeight="1" spans="1:7">
      <c r="A698" s="541">
        <v>2100403</v>
      </c>
      <c r="B698" s="404" t="s">
        <v>631</v>
      </c>
      <c r="C698" s="446">
        <v>0</v>
      </c>
      <c r="D698" s="446"/>
      <c r="E698" s="408"/>
      <c r="F698" s="373" t="str">
        <f t="shared" si="73"/>
        <v>否</v>
      </c>
      <c r="G698" s="248" t="str">
        <f t="shared" si="74"/>
        <v>项</v>
      </c>
    </row>
    <row r="699" ht="36" customHeight="1" spans="1:7">
      <c r="A699" s="541">
        <v>2100404</v>
      </c>
      <c r="B699" s="404" t="s">
        <v>632</v>
      </c>
      <c r="C699" s="446">
        <v>0</v>
      </c>
      <c r="D699" s="446"/>
      <c r="E699" s="408" t="str">
        <f t="shared" ref="E699:E705" si="82">IF(C699&gt;0,D699/C699-1,IF(C699&lt;0,-(D699/C699-1),""))</f>
        <v/>
      </c>
      <c r="F699" s="373" t="str">
        <f t="shared" si="73"/>
        <v>否</v>
      </c>
      <c r="G699" s="248" t="str">
        <f t="shared" si="74"/>
        <v>项</v>
      </c>
    </row>
    <row r="700" ht="36" customHeight="1" spans="1:7">
      <c r="A700" s="541">
        <v>2100405</v>
      </c>
      <c r="B700" s="404" t="s">
        <v>633</v>
      </c>
      <c r="C700" s="446">
        <v>0</v>
      </c>
      <c r="D700" s="446"/>
      <c r="E700" s="408"/>
      <c r="F700" s="373" t="str">
        <f t="shared" si="73"/>
        <v>否</v>
      </c>
      <c r="G700" s="248" t="str">
        <f t="shared" si="74"/>
        <v>项</v>
      </c>
    </row>
    <row r="701" ht="36" customHeight="1" spans="1:7">
      <c r="A701" s="541">
        <v>2100406</v>
      </c>
      <c r="B701" s="404" t="s">
        <v>634</v>
      </c>
      <c r="C701" s="446">
        <v>0</v>
      </c>
      <c r="D701" s="446"/>
      <c r="E701" s="408" t="str">
        <f t="shared" si="82"/>
        <v/>
      </c>
      <c r="F701" s="373" t="str">
        <f t="shared" si="73"/>
        <v>否</v>
      </c>
      <c r="G701" s="248" t="str">
        <f t="shared" si="74"/>
        <v>项</v>
      </c>
    </row>
    <row r="702" ht="36" customHeight="1" spans="1:7">
      <c r="A702" s="541">
        <v>2100407</v>
      </c>
      <c r="B702" s="404" t="s">
        <v>635</v>
      </c>
      <c r="C702" s="446">
        <v>0</v>
      </c>
      <c r="D702" s="446"/>
      <c r="E702" s="408" t="str">
        <f t="shared" si="82"/>
        <v/>
      </c>
      <c r="F702" s="373" t="str">
        <f t="shared" si="73"/>
        <v>否</v>
      </c>
      <c r="G702" s="248" t="str">
        <f t="shared" si="74"/>
        <v>项</v>
      </c>
    </row>
    <row r="703" ht="36" customHeight="1" spans="1:7">
      <c r="A703" s="541">
        <v>2100408</v>
      </c>
      <c r="B703" s="404" t="s">
        <v>636</v>
      </c>
      <c r="C703" s="446">
        <v>254</v>
      </c>
      <c r="D703" s="446">
        <v>205</v>
      </c>
      <c r="E703" s="408">
        <f t="shared" si="82"/>
        <v>-0.193</v>
      </c>
      <c r="F703" s="373" t="str">
        <f t="shared" si="73"/>
        <v>是</v>
      </c>
      <c r="G703" s="248" t="str">
        <f t="shared" si="74"/>
        <v>项</v>
      </c>
    </row>
    <row r="704" ht="36" customHeight="1" spans="1:7">
      <c r="A704" s="541">
        <v>2100409</v>
      </c>
      <c r="B704" s="404" t="s">
        <v>637</v>
      </c>
      <c r="C704" s="446">
        <v>18</v>
      </c>
      <c r="D704" s="446">
        <v>17</v>
      </c>
      <c r="E704" s="408">
        <f t="shared" si="82"/>
        <v>-0.056</v>
      </c>
      <c r="F704" s="373" t="str">
        <f t="shared" si="73"/>
        <v>是</v>
      </c>
      <c r="G704" s="248" t="str">
        <f t="shared" si="74"/>
        <v>项</v>
      </c>
    </row>
    <row r="705" ht="36" customHeight="1" spans="1:7">
      <c r="A705" s="541">
        <v>2100410</v>
      </c>
      <c r="B705" s="404" t="s">
        <v>638</v>
      </c>
      <c r="C705" s="446">
        <v>142</v>
      </c>
      <c r="D705" s="446">
        <v>2349</v>
      </c>
      <c r="E705" s="408">
        <f t="shared" si="82"/>
        <v>15.542</v>
      </c>
      <c r="F705" s="373" t="str">
        <f t="shared" si="73"/>
        <v>是</v>
      </c>
      <c r="G705" s="248" t="str">
        <f t="shared" si="74"/>
        <v>项</v>
      </c>
    </row>
    <row r="706" ht="36" customHeight="1" spans="1:7">
      <c r="A706" s="541">
        <v>2100499</v>
      </c>
      <c r="B706" s="404" t="s">
        <v>639</v>
      </c>
      <c r="C706" s="446">
        <v>10</v>
      </c>
      <c r="D706" s="446">
        <v>522</v>
      </c>
      <c r="E706" s="408">
        <f t="shared" ref="E706:E710" si="83">IF(C706&gt;0,D706/C706-1,IF(C706&lt;0,-(D706/C706-1),""))</f>
        <v>51.2</v>
      </c>
      <c r="F706" s="373" t="str">
        <f t="shared" si="73"/>
        <v>是</v>
      </c>
      <c r="G706" s="248" t="str">
        <f t="shared" si="74"/>
        <v>项</v>
      </c>
    </row>
    <row r="707" ht="36" customHeight="1" spans="1:7">
      <c r="A707" s="540">
        <v>21006</v>
      </c>
      <c r="B707" s="400" t="s">
        <v>640</v>
      </c>
      <c r="C707" s="446">
        <v>0</v>
      </c>
      <c r="D707" s="446"/>
      <c r="E707" s="413"/>
      <c r="F707" s="373" t="str">
        <f t="shared" si="73"/>
        <v>否</v>
      </c>
      <c r="G707" s="248" t="str">
        <f t="shared" si="74"/>
        <v>款</v>
      </c>
    </row>
    <row r="708" ht="36" customHeight="1" spans="1:7">
      <c r="A708" s="541">
        <v>2100601</v>
      </c>
      <c r="B708" s="404" t="s">
        <v>641</v>
      </c>
      <c r="C708" s="446">
        <v>0</v>
      </c>
      <c r="D708" s="446"/>
      <c r="E708" s="408"/>
      <c r="F708" s="373" t="str">
        <f t="shared" si="73"/>
        <v>否</v>
      </c>
      <c r="G708" s="248" t="str">
        <f t="shared" si="74"/>
        <v>项</v>
      </c>
    </row>
    <row r="709" ht="36" customHeight="1" spans="1:7">
      <c r="A709" s="541">
        <v>2100699</v>
      </c>
      <c r="B709" s="404" t="s">
        <v>642</v>
      </c>
      <c r="C709" s="446">
        <v>0</v>
      </c>
      <c r="D709" s="446"/>
      <c r="E709" s="408" t="str">
        <f t="shared" si="83"/>
        <v/>
      </c>
      <c r="F709" s="373" t="str">
        <f t="shared" si="73"/>
        <v>否</v>
      </c>
      <c r="G709" s="248" t="str">
        <f t="shared" si="74"/>
        <v>项</v>
      </c>
    </row>
    <row r="710" ht="36" customHeight="1" spans="1:7">
      <c r="A710" s="540">
        <v>21007</v>
      </c>
      <c r="B710" s="400" t="s">
        <v>643</v>
      </c>
      <c r="C710" s="446">
        <v>415</v>
      </c>
      <c r="D710" s="446">
        <v>857</v>
      </c>
      <c r="E710" s="408">
        <f t="shared" si="83"/>
        <v>1.065</v>
      </c>
      <c r="F710" s="373" t="str">
        <f t="shared" ref="F710:F773" si="84">IF(LEN(A710)=3,"是",IF(B710&lt;&gt;"",IF(SUM(C710:D710)&lt;&gt;0,"是","否"),"是"))</f>
        <v>是</v>
      </c>
      <c r="G710" s="248" t="str">
        <f t="shared" ref="G710:G773" si="85">IF(LEN(A710)=3,"类",IF(LEN(A710)=5,"款","项"))</f>
        <v>款</v>
      </c>
    </row>
    <row r="711" ht="36" customHeight="1" spans="1:7">
      <c r="A711" s="541">
        <v>2100716</v>
      </c>
      <c r="B711" s="404" t="s">
        <v>644</v>
      </c>
      <c r="C711" s="446">
        <v>0</v>
      </c>
      <c r="D711" s="446"/>
      <c r="E711" s="408"/>
      <c r="F711" s="373" t="str">
        <f t="shared" si="84"/>
        <v>否</v>
      </c>
      <c r="G711" s="248" t="str">
        <f t="shared" si="85"/>
        <v>项</v>
      </c>
    </row>
    <row r="712" ht="36" customHeight="1" spans="1:7">
      <c r="A712" s="541">
        <v>2100717</v>
      </c>
      <c r="B712" s="404" t="s">
        <v>645</v>
      </c>
      <c r="C712" s="446">
        <v>0</v>
      </c>
      <c r="D712" s="446">
        <v>250</v>
      </c>
      <c r="E712" s="408"/>
      <c r="F712" s="373" t="str">
        <f t="shared" si="84"/>
        <v>是</v>
      </c>
      <c r="G712" s="248" t="str">
        <f t="shared" si="85"/>
        <v>项</v>
      </c>
    </row>
    <row r="713" ht="36" customHeight="1" spans="1:7">
      <c r="A713" s="541">
        <v>2100799</v>
      </c>
      <c r="B713" s="404" t="s">
        <v>646</v>
      </c>
      <c r="C713" s="446">
        <v>415</v>
      </c>
      <c r="D713" s="446">
        <v>607</v>
      </c>
      <c r="E713" s="408">
        <f t="shared" ref="E713:E721" si="86">IF(C713&gt;0,D713/C713-1,IF(C713&lt;0,-(D713/C713-1),""))</f>
        <v>0.463</v>
      </c>
      <c r="F713" s="373" t="str">
        <f t="shared" si="84"/>
        <v>是</v>
      </c>
      <c r="G713" s="248" t="str">
        <f t="shared" si="85"/>
        <v>项</v>
      </c>
    </row>
    <row r="714" ht="36" customHeight="1" spans="1:7">
      <c r="A714" s="540">
        <v>21011</v>
      </c>
      <c r="B714" s="400" t="s">
        <v>647</v>
      </c>
      <c r="C714" s="446">
        <v>2179</v>
      </c>
      <c r="D714" s="446">
        <v>2308</v>
      </c>
      <c r="E714" s="408">
        <f t="shared" si="86"/>
        <v>0.059</v>
      </c>
      <c r="F714" s="373" t="str">
        <f t="shared" si="84"/>
        <v>是</v>
      </c>
      <c r="G714" s="248" t="str">
        <f t="shared" si="85"/>
        <v>款</v>
      </c>
    </row>
    <row r="715" ht="36" customHeight="1" spans="1:7">
      <c r="A715" s="541">
        <v>2101101</v>
      </c>
      <c r="B715" s="404" t="s">
        <v>648</v>
      </c>
      <c r="C715" s="446">
        <v>926</v>
      </c>
      <c r="D715" s="446">
        <v>830</v>
      </c>
      <c r="E715" s="408">
        <f t="shared" si="86"/>
        <v>-0.104</v>
      </c>
      <c r="F715" s="373" t="str">
        <f t="shared" si="84"/>
        <v>是</v>
      </c>
      <c r="G715" s="248" t="str">
        <f t="shared" si="85"/>
        <v>项</v>
      </c>
    </row>
    <row r="716" ht="36" customHeight="1" spans="1:7">
      <c r="A716" s="541">
        <v>2101102</v>
      </c>
      <c r="B716" s="404" t="s">
        <v>649</v>
      </c>
      <c r="C716" s="446">
        <v>1038</v>
      </c>
      <c r="D716" s="446">
        <v>1271</v>
      </c>
      <c r="E716" s="408">
        <f t="shared" si="86"/>
        <v>0.224</v>
      </c>
      <c r="F716" s="373" t="str">
        <f t="shared" si="84"/>
        <v>是</v>
      </c>
      <c r="G716" s="248" t="str">
        <f t="shared" si="85"/>
        <v>项</v>
      </c>
    </row>
    <row r="717" ht="36" customHeight="1" spans="1:7">
      <c r="A717" s="541">
        <v>2101103</v>
      </c>
      <c r="B717" s="404" t="s">
        <v>650</v>
      </c>
      <c r="C717" s="446">
        <v>207</v>
      </c>
      <c r="D717" s="446">
        <v>197</v>
      </c>
      <c r="E717" s="408">
        <f t="shared" si="86"/>
        <v>-0.048</v>
      </c>
      <c r="F717" s="373" t="str">
        <f t="shared" si="84"/>
        <v>是</v>
      </c>
      <c r="G717" s="248" t="str">
        <f t="shared" si="85"/>
        <v>项</v>
      </c>
    </row>
    <row r="718" ht="36" customHeight="1" spans="1:7">
      <c r="A718" s="541">
        <v>2101199</v>
      </c>
      <c r="B718" s="404" t="s">
        <v>651</v>
      </c>
      <c r="C718" s="446">
        <v>8</v>
      </c>
      <c r="D718" s="446">
        <v>10</v>
      </c>
      <c r="E718" s="408">
        <f t="shared" si="86"/>
        <v>0.25</v>
      </c>
      <c r="F718" s="373" t="str">
        <f t="shared" si="84"/>
        <v>是</v>
      </c>
      <c r="G718" s="248" t="str">
        <f t="shared" si="85"/>
        <v>项</v>
      </c>
    </row>
    <row r="719" ht="36" customHeight="1" spans="1:7">
      <c r="A719" s="540">
        <v>21012</v>
      </c>
      <c r="B719" s="400" t="s">
        <v>652</v>
      </c>
      <c r="C719" s="446">
        <v>866</v>
      </c>
      <c r="D719" s="446">
        <v>613</v>
      </c>
      <c r="E719" s="408">
        <f t="shared" si="86"/>
        <v>-0.292</v>
      </c>
      <c r="F719" s="373" t="str">
        <f t="shared" si="84"/>
        <v>是</v>
      </c>
      <c r="G719" s="248" t="str">
        <f t="shared" si="85"/>
        <v>款</v>
      </c>
    </row>
    <row r="720" ht="36" customHeight="1" spans="1:7">
      <c r="A720" s="541">
        <v>2101201</v>
      </c>
      <c r="B720" s="404" t="s">
        <v>653</v>
      </c>
      <c r="C720" s="446">
        <v>8</v>
      </c>
      <c r="D720" s="446">
        <v>31</v>
      </c>
      <c r="E720" s="408">
        <f t="shared" si="86"/>
        <v>2.875</v>
      </c>
      <c r="F720" s="373" t="str">
        <f t="shared" si="84"/>
        <v>是</v>
      </c>
      <c r="G720" s="248" t="str">
        <f t="shared" si="85"/>
        <v>项</v>
      </c>
    </row>
    <row r="721" ht="36" customHeight="1" spans="1:7">
      <c r="A721" s="541">
        <v>2101202</v>
      </c>
      <c r="B721" s="404" t="s">
        <v>654</v>
      </c>
      <c r="C721" s="446">
        <v>831</v>
      </c>
      <c r="D721" s="446">
        <v>582</v>
      </c>
      <c r="E721" s="408">
        <f t="shared" si="86"/>
        <v>-0.3</v>
      </c>
      <c r="F721" s="373" t="str">
        <f t="shared" si="84"/>
        <v>是</v>
      </c>
      <c r="G721" s="248" t="str">
        <f t="shared" si="85"/>
        <v>项</v>
      </c>
    </row>
    <row r="722" ht="36" customHeight="1" spans="1:7">
      <c r="A722" s="541">
        <v>2101299</v>
      </c>
      <c r="B722" s="404" t="s">
        <v>655</v>
      </c>
      <c r="C722" s="446">
        <v>27</v>
      </c>
      <c r="D722" s="446"/>
      <c r="E722" s="408">
        <f t="shared" ref="E722:E729" si="87">IF(C722&gt;0,D722/C722-1,IF(C722&lt;0,-(D722/C722-1),""))</f>
        <v>-1</v>
      </c>
      <c r="F722" s="373" t="str">
        <f t="shared" si="84"/>
        <v>是</v>
      </c>
      <c r="G722" s="248" t="str">
        <f t="shared" si="85"/>
        <v>项</v>
      </c>
    </row>
    <row r="723" ht="36" customHeight="1" spans="1:7">
      <c r="A723" s="540">
        <v>21013</v>
      </c>
      <c r="B723" s="400" t="s">
        <v>656</v>
      </c>
      <c r="C723" s="446">
        <v>0</v>
      </c>
      <c r="D723" s="446">
        <v>300</v>
      </c>
      <c r="E723" s="413" t="str">
        <f t="shared" si="87"/>
        <v/>
      </c>
      <c r="F723" s="373" t="str">
        <f t="shared" si="84"/>
        <v>是</v>
      </c>
      <c r="G723" s="248" t="str">
        <f t="shared" si="85"/>
        <v>款</v>
      </c>
    </row>
    <row r="724" ht="36" customHeight="1" spans="1:7">
      <c r="A724" s="541">
        <v>2101301</v>
      </c>
      <c r="B724" s="404" t="s">
        <v>657</v>
      </c>
      <c r="C724" s="446">
        <v>0</v>
      </c>
      <c r="D724" s="446"/>
      <c r="E724" s="408" t="str">
        <f t="shared" si="87"/>
        <v/>
      </c>
      <c r="F724" s="373" t="str">
        <f t="shared" si="84"/>
        <v>否</v>
      </c>
      <c r="G724" s="248" t="str">
        <f t="shared" si="85"/>
        <v>项</v>
      </c>
    </row>
    <row r="725" ht="36" customHeight="1" spans="1:7">
      <c r="A725" s="541">
        <v>2101302</v>
      </c>
      <c r="B725" s="404" t="s">
        <v>658</v>
      </c>
      <c r="C725" s="446">
        <v>0</v>
      </c>
      <c r="D725" s="446"/>
      <c r="E725" s="408" t="str">
        <f t="shared" si="87"/>
        <v/>
      </c>
      <c r="F725" s="373" t="str">
        <f t="shared" si="84"/>
        <v>否</v>
      </c>
      <c r="G725" s="248" t="str">
        <f t="shared" si="85"/>
        <v>项</v>
      </c>
    </row>
    <row r="726" ht="36" customHeight="1" spans="1:7">
      <c r="A726" s="541">
        <v>2101399</v>
      </c>
      <c r="B726" s="404" t="s">
        <v>659</v>
      </c>
      <c r="C726" s="446">
        <v>0</v>
      </c>
      <c r="D726" s="446">
        <v>300</v>
      </c>
      <c r="E726" s="408" t="str">
        <f t="shared" si="87"/>
        <v/>
      </c>
      <c r="F726" s="373" t="str">
        <f t="shared" si="84"/>
        <v>是</v>
      </c>
      <c r="G726" s="248" t="str">
        <f t="shared" si="85"/>
        <v>项</v>
      </c>
    </row>
    <row r="727" ht="36" customHeight="1" spans="1:7">
      <c r="A727" s="540">
        <v>21014</v>
      </c>
      <c r="B727" s="400" t="s">
        <v>660</v>
      </c>
      <c r="C727" s="446">
        <v>23</v>
      </c>
      <c r="D727" s="446">
        <v>16</v>
      </c>
      <c r="E727" s="413">
        <f t="shared" si="87"/>
        <v>-0.304</v>
      </c>
      <c r="F727" s="373" t="str">
        <f t="shared" si="84"/>
        <v>是</v>
      </c>
      <c r="G727" s="248" t="str">
        <f t="shared" si="85"/>
        <v>款</v>
      </c>
    </row>
    <row r="728" ht="36" customHeight="1" spans="1:7">
      <c r="A728" s="541">
        <v>2101401</v>
      </c>
      <c r="B728" s="404" t="s">
        <v>661</v>
      </c>
      <c r="C728" s="446">
        <v>23</v>
      </c>
      <c r="D728" s="446">
        <v>16</v>
      </c>
      <c r="E728" s="408">
        <f t="shared" si="87"/>
        <v>-0.304</v>
      </c>
      <c r="F728" s="373" t="str">
        <f t="shared" si="84"/>
        <v>是</v>
      </c>
      <c r="G728" s="248" t="str">
        <f t="shared" si="85"/>
        <v>项</v>
      </c>
    </row>
    <row r="729" ht="36" customHeight="1" spans="1:7">
      <c r="A729" s="541">
        <v>2101499</v>
      </c>
      <c r="B729" s="404" t="s">
        <v>662</v>
      </c>
      <c r="C729" s="446">
        <v>0</v>
      </c>
      <c r="D729" s="446"/>
      <c r="E729" s="408" t="str">
        <f t="shared" si="87"/>
        <v/>
      </c>
      <c r="F729" s="373" t="str">
        <f t="shared" si="84"/>
        <v>否</v>
      </c>
      <c r="G729" s="248" t="str">
        <f t="shared" si="85"/>
        <v>项</v>
      </c>
    </row>
    <row r="730" ht="36" customHeight="1" spans="1:7">
      <c r="A730" s="540">
        <v>21015</v>
      </c>
      <c r="B730" s="400" t="s">
        <v>663</v>
      </c>
      <c r="C730" s="446">
        <v>0</v>
      </c>
      <c r="D730" s="446"/>
      <c r="E730" s="413"/>
      <c r="F730" s="373" t="str">
        <f t="shared" si="84"/>
        <v>否</v>
      </c>
      <c r="G730" s="248" t="str">
        <f t="shared" si="85"/>
        <v>款</v>
      </c>
    </row>
    <row r="731" ht="36" customHeight="1" spans="1:7">
      <c r="A731" s="541">
        <v>2101501</v>
      </c>
      <c r="B731" s="404" t="s">
        <v>136</v>
      </c>
      <c r="C731" s="446">
        <v>0</v>
      </c>
      <c r="D731" s="446"/>
      <c r="E731" s="408"/>
      <c r="F731" s="373" t="str">
        <f t="shared" si="84"/>
        <v>否</v>
      </c>
      <c r="G731" s="248" t="str">
        <f t="shared" si="85"/>
        <v>项</v>
      </c>
    </row>
    <row r="732" ht="36" customHeight="1" spans="1:7">
      <c r="A732" s="541">
        <v>2101502</v>
      </c>
      <c r="B732" s="404" t="s">
        <v>137</v>
      </c>
      <c r="C732" s="446">
        <v>0</v>
      </c>
      <c r="D732" s="446"/>
      <c r="E732" s="408" t="str">
        <f>IF(C732&gt;0,D732/C732-1,IF(C732&lt;0,-(D732/C732-1),""))</f>
        <v/>
      </c>
      <c r="F732" s="373" t="str">
        <f t="shared" si="84"/>
        <v>否</v>
      </c>
      <c r="G732" s="248" t="str">
        <f t="shared" si="85"/>
        <v>项</v>
      </c>
    </row>
    <row r="733" ht="36" customHeight="1" spans="1:7">
      <c r="A733" s="541">
        <v>2101503</v>
      </c>
      <c r="B733" s="404" t="s">
        <v>138</v>
      </c>
      <c r="C733" s="446">
        <v>0</v>
      </c>
      <c r="D733" s="446"/>
      <c r="E733" s="408" t="str">
        <f>IF(C733&gt;0,D733/C733-1,IF(C733&lt;0,-(D733/C733-1),""))</f>
        <v/>
      </c>
      <c r="F733" s="373" t="str">
        <f t="shared" si="84"/>
        <v>否</v>
      </c>
      <c r="G733" s="248" t="str">
        <f t="shared" si="85"/>
        <v>项</v>
      </c>
    </row>
    <row r="734" ht="36" customHeight="1" spans="1:7">
      <c r="A734" s="541">
        <v>2101504</v>
      </c>
      <c r="B734" s="404" t="s">
        <v>177</v>
      </c>
      <c r="C734" s="446">
        <v>0</v>
      </c>
      <c r="D734" s="446"/>
      <c r="E734" s="408" t="str">
        <f>IF(C734&gt;0,D734/C734-1,IF(C734&lt;0,-(D734/C734-1),""))</f>
        <v/>
      </c>
      <c r="F734" s="373" t="str">
        <f t="shared" si="84"/>
        <v>否</v>
      </c>
      <c r="G734" s="248" t="str">
        <f t="shared" si="85"/>
        <v>项</v>
      </c>
    </row>
    <row r="735" ht="36" customHeight="1" spans="1:7">
      <c r="A735" s="541">
        <v>2101505</v>
      </c>
      <c r="B735" s="404" t="s">
        <v>664</v>
      </c>
      <c r="C735" s="446">
        <v>0</v>
      </c>
      <c r="D735" s="446"/>
      <c r="E735" s="408"/>
      <c r="F735" s="373" t="str">
        <f t="shared" si="84"/>
        <v>否</v>
      </c>
      <c r="G735" s="248" t="str">
        <f t="shared" si="85"/>
        <v>项</v>
      </c>
    </row>
    <row r="736" ht="36" customHeight="1" spans="1:7">
      <c r="A736" s="541">
        <v>2101506</v>
      </c>
      <c r="B736" s="404" t="s">
        <v>665</v>
      </c>
      <c r="C736" s="446">
        <v>0</v>
      </c>
      <c r="D736" s="446"/>
      <c r="E736" s="408"/>
      <c r="F736" s="373" t="str">
        <f t="shared" si="84"/>
        <v>否</v>
      </c>
      <c r="G736" s="248" t="str">
        <f t="shared" si="85"/>
        <v>项</v>
      </c>
    </row>
    <row r="737" ht="36" customHeight="1" spans="1:7">
      <c r="A737" s="541">
        <v>2101550</v>
      </c>
      <c r="B737" s="404" t="s">
        <v>145</v>
      </c>
      <c r="C737" s="446">
        <v>0</v>
      </c>
      <c r="D737" s="446"/>
      <c r="E737" s="408"/>
      <c r="F737" s="373" t="str">
        <f t="shared" si="84"/>
        <v>否</v>
      </c>
      <c r="G737" s="248" t="str">
        <f t="shared" si="85"/>
        <v>项</v>
      </c>
    </row>
    <row r="738" ht="36" customHeight="1" spans="1:7">
      <c r="A738" s="541">
        <v>2101599</v>
      </c>
      <c r="B738" s="404" t="s">
        <v>666</v>
      </c>
      <c r="C738" s="446">
        <v>0</v>
      </c>
      <c r="D738" s="446"/>
      <c r="E738" s="408" t="str">
        <f t="shared" ref="E738:E742" si="88">IF(C738&gt;0,D738/C738-1,IF(C738&lt;0,-(D738/C738-1),""))</f>
        <v/>
      </c>
      <c r="F738" s="373" t="str">
        <f t="shared" si="84"/>
        <v>否</v>
      </c>
      <c r="G738" s="248" t="str">
        <f t="shared" si="85"/>
        <v>项</v>
      </c>
    </row>
    <row r="739" ht="36" customHeight="1" spans="1:7">
      <c r="A739" s="540">
        <v>21016</v>
      </c>
      <c r="B739" s="400" t="s">
        <v>667</v>
      </c>
      <c r="C739" s="446">
        <v>36</v>
      </c>
      <c r="D739" s="446"/>
      <c r="E739" s="413">
        <f t="shared" si="88"/>
        <v>-1</v>
      </c>
      <c r="F739" s="373" t="str">
        <f t="shared" si="84"/>
        <v>是</v>
      </c>
      <c r="G739" s="248" t="str">
        <f t="shared" si="85"/>
        <v>款</v>
      </c>
    </row>
    <row r="740" ht="36" customHeight="1" spans="1:7">
      <c r="A740" s="541">
        <v>2101601</v>
      </c>
      <c r="B740" s="404" t="s">
        <v>668</v>
      </c>
      <c r="C740" s="446">
        <v>36</v>
      </c>
      <c r="D740" s="446"/>
      <c r="E740" s="408">
        <f t="shared" si="88"/>
        <v>-1</v>
      </c>
      <c r="F740" s="373" t="str">
        <f t="shared" si="84"/>
        <v>是</v>
      </c>
      <c r="G740" s="248" t="str">
        <f t="shared" si="85"/>
        <v>项</v>
      </c>
    </row>
    <row r="741" ht="36" customHeight="1" spans="1:7">
      <c r="A741" s="540">
        <v>21099</v>
      </c>
      <c r="B741" s="400" t="s">
        <v>669</v>
      </c>
      <c r="C741" s="446">
        <v>1642</v>
      </c>
      <c r="D741" s="446"/>
      <c r="E741" s="408">
        <f t="shared" si="88"/>
        <v>-1</v>
      </c>
      <c r="F741" s="373" t="str">
        <f t="shared" si="84"/>
        <v>是</v>
      </c>
      <c r="G741" s="248" t="str">
        <f t="shared" si="85"/>
        <v>款</v>
      </c>
    </row>
    <row r="742" ht="36" customHeight="1" spans="1:7">
      <c r="A742" s="544">
        <v>2109999</v>
      </c>
      <c r="B742" s="404" t="s">
        <v>670</v>
      </c>
      <c r="C742" s="446">
        <v>1642</v>
      </c>
      <c r="D742" s="446"/>
      <c r="E742" s="408">
        <f t="shared" si="88"/>
        <v>-1</v>
      </c>
      <c r="F742" s="373" t="str">
        <f t="shared" si="84"/>
        <v>是</v>
      </c>
      <c r="G742" s="248" t="str">
        <f t="shared" si="85"/>
        <v>项</v>
      </c>
    </row>
    <row r="743" ht="36" customHeight="1" spans="1:7">
      <c r="A743" s="545" t="s">
        <v>671</v>
      </c>
      <c r="B743" s="546" t="s">
        <v>278</v>
      </c>
      <c r="C743" s="446"/>
      <c r="D743" s="446"/>
      <c r="E743" s="413"/>
      <c r="F743" s="373" t="str">
        <f t="shared" si="84"/>
        <v>否</v>
      </c>
      <c r="G743" s="248" t="str">
        <f t="shared" si="85"/>
        <v>项</v>
      </c>
    </row>
    <row r="744" ht="36" customHeight="1" spans="1:7">
      <c r="A744" s="545" t="s">
        <v>672</v>
      </c>
      <c r="B744" s="546" t="s">
        <v>354</v>
      </c>
      <c r="C744" s="446"/>
      <c r="D744" s="446"/>
      <c r="E744" s="413"/>
      <c r="F744" s="373" t="str">
        <f t="shared" si="84"/>
        <v>否</v>
      </c>
      <c r="G744" s="248" t="str">
        <f t="shared" si="85"/>
        <v>项</v>
      </c>
    </row>
    <row r="745" ht="36" customHeight="1" spans="1:7">
      <c r="A745" s="540">
        <v>211</v>
      </c>
      <c r="B745" s="400" t="s">
        <v>87</v>
      </c>
      <c r="C745" s="549">
        <f>SUM(C746,C756,C760,C769,C774,C781,C787,C790,C793,C795,C797,C803,C805,C807,C822)</f>
        <v>7330</v>
      </c>
      <c r="D745" s="549">
        <v>10150</v>
      </c>
      <c r="E745" s="408">
        <f t="shared" ref="E745:E748" si="89">IF(C745&gt;0,D745/C745-1,IF(C745&lt;0,-(D745/C745-1),""))</f>
        <v>0.385</v>
      </c>
      <c r="F745" s="373" t="str">
        <f t="shared" si="84"/>
        <v>是</v>
      </c>
      <c r="G745" s="248" t="str">
        <f t="shared" si="85"/>
        <v>类</v>
      </c>
    </row>
    <row r="746" ht="36" customHeight="1" spans="1:7">
      <c r="A746" s="540">
        <v>21101</v>
      </c>
      <c r="B746" s="400" t="s">
        <v>673</v>
      </c>
      <c r="C746" s="549">
        <f>SUM(C747:C755)</f>
        <v>652</v>
      </c>
      <c r="D746" s="549">
        <v>780</v>
      </c>
      <c r="E746" s="408">
        <f t="shared" si="89"/>
        <v>0.196</v>
      </c>
      <c r="F746" s="373" t="str">
        <f t="shared" si="84"/>
        <v>是</v>
      </c>
      <c r="G746" s="248" t="str">
        <f t="shared" si="85"/>
        <v>款</v>
      </c>
    </row>
    <row r="747" ht="36" customHeight="1" spans="1:7">
      <c r="A747" s="541">
        <v>2110101</v>
      </c>
      <c r="B747" s="404" t="s">
        <v>136</v>
      </c>
      <c r="C747" s="446"/>
      <c r="D747" s="446"/>
      <c r="E747" s="408"/>
      <c r="F747" s="373" t="str">
        <f t="shared" si="84"/>
        <v>否</v>
      </c>
      <c r="G747" s="248" t="str">
        <f t="shared" si="85"/>
        <v>项</v>
      </c>
    </row>
    <row r="748" ht="36" customHeight="1" spans="1:7">
      <c r="A748" s="541">
        <v>2110102</v>
      </c>
      <c r="B748" s="404" t="s">
        <v>137</v>
      </c>
      <c r="C748" s="446">
        <v>505</v>
      </c>
      <c r="D748" s="446"/>
      <c r="E748" s="408">
        <f t="shared" si="89"/>
        <v>-1</v>
      </c>
      <c r="F748" s="373" t="str">
        <f t="shared" si="84"/>
        <v>是</v>
      </c>
      <c r="G748" s="248" t="str">
        <f t="shared" si="85"/>
        <v>项</v>
      </c>
    </row>
    <row r="749" ht="36" customHeight="1" spans="1:7">
      <c r="A749" s="541">
        <v>2110103</v>
      </c>
      <c r="B749" s="404" t="s">
        <v>138</v>
      </c>
      <c r="C749" s="446"/>
      <c r="D749" s="446"/>
      <c r="E749" s="408"/>
      <c r="F749" s="373" t="str">
        <f t="shared" si="84"/>
        <v>否</v>
      </c>
      <c r="G749" s="248" t="str">
        <f t="shared" si="85"/>
        <v>项</v>
      </c>
    </row>
    <row r="750" ht="36" customHeight="1" spans="1:7">
      <c r="A750" s="541">
        <v>2110104</v>
      </c>
      <c r="B750" s="404" t="s">
        <v>674</v>
      </c>
      <c r="C750" s="446"/>
      <c r="D750" s="446"/>
      <c r="E750" s="408"/>
      <c r="F750" s="373" t="str">
        <f t="shared" si="84"/>
        <v>否</v>
      </c>
      <c r="G750" s="248" t="str">
        <f t="shared" si="85"/>
        <v>项</v>
      </c>
    </row>
    <row r="751" ht="36" customHeight="1" spans="1:7">
      <c r="A751" s="541">
        <v>2110105</v>
      </c>
      <c r="B751" s="404" t="s">
        <v>675</v>
      </c>
      <c r="C751" s="446"/>
      <c r="D751" s="446"/>
      <c r="E751" s="408"/>
      <c r="F751" s="373" t="str">
        <f t="shared" si="84"/>
        <v>否</v>
      </c>
      <c r="G751" s="248" t="str">
        <f t="shared" si="85"/>
        <v>项</v>
      </c>
    </row>
    <row r="752" ht="36" customHeight="1" spans="1:7">
      <c r="A752" s="541">
        <v>2110106</v>
      </c>
      <c r="B752" s="404" t="s">
        <v>676</v>
      </c>
      <c r="C752" s="446"/>
      <c r="D752" s="446"/>
      <c r="E752" s="408"/>
      <c r="F752" s="373" t="str">
        <f t="shared" si="84"/>
        <v>否</v>
      </c>
      <c r="G752" s="248" t="str">
        <f t="shared" si="85"/>
        <v>项</v>
      </c>
    </row>
    <row r="753" ht="36" customHeight="1" spans="1:7">
      <c r="A753" s="541">
        <v>2110107</v>
      </c>
      <c r="B753" s="404" t="s">
        <v>677</v>
      </c>
      <c r="C753" s="446"/>
      <c r="D753" s="446"/>
      <c r="E753" s="408"/>
      <c r="F753" s="373" t="str">
        <f t="shared" si="84"/>
        <v>否</v>
      </c>
      <c r="G753" s="248" t="str">
        <f t="shared" si="85"/>
        <v>项</v>
      </c>
    </row>
    <row r="754" ht="36" customHeight="1" spans="1:7">
      <c r="A754" s="541">
        <v>2110108</v>
      </c>
      <c r="B754" s="404" t="s">
        <v>678</v>
      </c>
      <c r="C754" s="446">
        <v>26</v>
      </c>
      <c r="D754" s="446">
        <v>40</v>
      </c>
      <c r="E754" s="408">
        <f>IF(C754&gt;0,D754/C754-1,IF(C754&lt;0,-(D754/C754-1),""))</f>
        <v>0.538</v>
      </c>
      <c r="F754" s="373" t="str">
        <f t="shared" si="84"/>
        <v>是</v>
      </c>
      <c r="G754" s="248" t="str">
        <f t="shared" si="85"/>
        <v>项</v>
      </c>
    </row>
    <row r="755" ht="36" customHeight="1" spans="1:7">
      <c r="A755" s="541">
        <v>2110199</v>
      </c>
      <c r="B755" s="404" t="s">
        <v>679</v>
      </c>
      <c r="C755" s="446">
        <v>121</v>
      </c>
      <c r="D755" s="446">
        <v>740</v>
      </c>
      <c r="E755" s="408">
        <f>IF(C755&gt;0,D755/C755-1,IF(C755&lt;0,-(D755/C755-1),""))</f>
        <v>5.116</v>
      </c>
      <c r="F755" s="373" t="str">
        <f t="shared" si="84"/>
        <v>是</v>
      </c>
      <c r="G755" s="248" t="str">
        <f t="shared" si="85"/>
        <v>项</v>
      </c>
    </row>
    <row r="756" ht="36" customHeight="1" spans="1:7">
      <c r="A756" s="540">
        <v>21102</v>
      </c>
      <c r="B756" s="400" t="s">
        <v>680</v>
      </c>
      <c r="C756" s="446"/>
      <c r="D756" s="446"/>
      <c r="E756" s="413"/>
      <c r="F756" s="373" t="str">
        <f t="shared" si="84"/>
        <v>否</v>
      </c>
      <c r="G756" s="248" t="str">
        <f t="shared" si="85"/>
        <v>款</v>
      </c>
    </row>
    <row r="757" ht="36" customHeight="1" spans="1:7">
      <c r="A757" s="541">
        <v>2110203</v>
      </c>
      <c r="B757" s="404" t="s">
        <v>681</v>
      </c>
      <c r="C757" s="446"/>
      <c r="D757" s="446"/>
      <c r="E757" s="408"/>
      <c r="F757" s="373" t="str">
        <f t="shared" si="84"/>
        <v>否</v>
      </c>
      <c r="G757" s="248" t="str">
        <f t="shared" si="85"/>
        <v>项</v>
      </c>
    </row>
    <row r="758" ht="36" customHeight="1" spans="1:7">
      <c r="A758" s="541">
        <v>2110204</v>
      </c>
      <c r="B758" s="404" t="s">
        <v>682</v>
      </c>
      <c r="C758" s="446"/>
      <c r="D758" s="446"/>
      <c r="E758" s="408"/>
      <c r="F758" s="373" t="str">
        <f t="shared" si="84"/>
        <v>否</v>
      </c>
      <c r="G758" s="248" t="str">
        <f t="shared" si="85"/>
        <v>项</v>
      </c>
    </row>
    <row r="759" ht="36" customHeight="1" spans="1:7">
      <c r="A759" s="541">
        <v>2110299</v>
      </c>
      <c r="B759" s="404" t="s">
        <v>683</v>
      </c>
      <c r="C759" s="446">
        <v>0</v>
      </c>
      <c r="D759" s="446"/>
      <c r="E759" s="408"/>
      <c r="F759" s="373" t="str">
        <f t="shared" si="84"/>
        <v>否</v>
      </c>
      <c r="G759" s="248" t="str">
        <f t="shared" si="85"/>
        <v>项</v>
      </c>
    </row>
    <row r="760" ht="36" customHeight="1" spans="1:7">
      <c r="A760" s="540">
        <v>21103</v>
      </c>
      <c r="B760" s="400" t="s">
        <v>684</v>
      </c>
      <c r="C760" s="549">
        <f>SUM(C761:C768)</f>
        <v>4998</v>
      </c>
      <c r="D760" s="549">
        <v>6926</v>
      </c>
      <c r="E760" s="408">
        <f>IF(C760&gt;0,D760/C760-1,IF(C760&lt;0,-(D760/C760-1),""))</f>
        <v>0.386</v>
      </c>
      <c r="F760" s="373" t="str">
        <f t="shared" si="84"/>
        <v>是</v>
      </c>
      <c r="G760" s="248" t="str">
        <f t="shared" si="85"/>
        <v>款</v>
      </c>
    </row>
    <row r="761" ht="36" customHeight="1" spans="1:7">
      <c r="A761" s="541">
        <v>2110301</v>
      </c>
      <c r="B761" s="404" t="s">
        <v>685</v>
      </c>
      <c r="C761" s="446">
        <v>0</v>
      </c>
      <c r="D761" s="446"/>
      <c r="E761" s="408"/>
      <c r="F761" s="373" t="str">
        <f t="shared" si="84"/>
        <v>否</v>
      </c>
      <c r="G761" s="248" t="str">
        <f t="shared" si="85"/>
        <v>项</v>
      </c>
    </row>
    <row r="762" ht="36" customHeight="1" spans="1:7">
      <c r="A762" s="541">
        <v>2110302</v>
      </c>
      <c r="B762" s="404" t="s">
        <v>686</v>
      </c>
      <c r="C762" s="446">
        <v>4998</v>
      </c>
      <c r="D762" s="446">
        <v>6926</v>
      </c>
      <c r="E762" s="408">
        <f>IF(C762&gt;0,D762/C762-1,IF(C762&lt;0,-(D762/C762-1),""))</f>
        <v>0.386</v>
      </c>
      <c r="F762" s="373" t="str">
        <f t="shared" si="84"/>
        <v>是</v>
      </c>
      <c r="G762" s="248" t="str">
        <f t="shared" si="85"/>
        <v>项</v>
      </c>
    </row>
    <row r="763" ht="36" customHeight="1" spans="1:7">
      <c r="A763" s="541">
        <v>2110303</v>
      </c>
      <c r="B763" s="404" t="s">
        <v>687</v>
      </c>
      <c r="C763" s="446">
        <v>0</v>
      </c>
      <c r="D763" s="446"/>
      <c r="E763" s="408" t="str">
        <f>IF(C763&gt;0,D763/C763-1,IF(C763&lt;0,-(D763/C763-1),""))</f>
        <v/>
      </c>
      <c r="F763" s="373" t="str">
        <f t="shared" si="84"/>
        <v>否</v>
      </c>
      <c r="G763" s="248" t="str">
        <f t="shared" si="85"/>
        <v>项</v>
      </c>
    </row>
    <row r="764" ht="36" customHeight="1" spans="1:7">
      <c r="A764" s="541">
        <v>2110304</v>
      </c>
      <c r="B764" s="404" t="s">
        <v>688</v>
      </c>
      <c r="C764" s="446">
        <v>0</v>
      </c>
      <c r="D764" s="446"/>
      <c r="E764" s="408"/>
      <c r="F764" s="373" t="str">
        <f t="shared" si="84"/>
        <v>否</v>
      </c>
      <c r="G764" s="248" t="str">
        <f t="shared" si="85"/>
        <v>项</v>
      </c>
    </row>
    <row r="765" ht="36" customHeight="1" spans="1:7">
      <c r="A765" s="541">
        <v>2110305</v>
      </c>
      <c r="B765" s="404" t="s">
        <v>689</v>
      </c>
      <c r="C765" s="446">
        <v>0</v>
      </c>
      <c r="D765" s="446"/>
      <c r="E765" s="408" t="str">
        <f t="shared" ref="E765:E769" si="90">IF(C765&gt;0,D765/C765-1,IF(C765&lt;0,-(D765/C765-1),""))</f>
        <v/>
      </c>
      <c r="F765" s="373" t="str">
        <f t="shared" si="84"/>
        <v>否</v>
      </c>
      <c r="G765" s="248" t="str">
        <f t="shared" si="85"/>
        <v>项</v>
      </c>
    </row>
    <row r="766" ht="36" customHeight="1" spans="1:7">
      <c r="A766" s="541">
        <v>2110306</v>
      </c>
      <c r="B766" s="404" t="s">
        <v>690</v>
      </c>
      <c r="C766" s="446">
        <v>0</v>
      </c>
      <c r="D766" s="446"/>
      <c r="E766" s="408" t="str">
        <f t="shared" si="90"/>
        <v/>
      </c>
      <c r="F766" s="373" t="str">
        <f t="shared" si="84"/>
        <v>否</v>
      </c>
      <c r="G766" s="248" t="str">
        <f t="shared" si="85"/>
        <v>项</v>
      </c>
    </row>
    <row r="767" ht="36" customHeight="1" spans="1:7">
      <c r="A767" s="548">
        <v>2110307</v>
      </c>
      <c r="B767" s="404" t="s">
        <v>691</v>
      </c>
      <c r="C767" s="446">
        <v>0</v>
      </c>
      <c r="D767" s="446"/>
      <c r="E767" s="408" t="str">
        <f t="shared" si="90"/>
        <v/>
      </c>
      <c r="F767" s="373" t="str">
        <f t="shared" si="84"/>
        <v>否</v>
      </c>
      <c r="G767" s="248" t="str">
        <f t="shared" si="85"/>
        <v>项</v>
      </c>
    </row>
    <row r="768" ht="36" customHeight="1" spans="1:7">
      <c r="A768" s="541">
        <v>2110399</v>
      </c>
      <c r="B768" s="404" t="s">
        <v>692</v>
      </c>
      <c r="C768" s="446">
        <v>0</v>
      </c>
      <c r="D768" s="446"/>
      <c r="E768" s="408"/>
      <c r="F768" s="373" t="str">
        <f t="shared" si="84"/>
        <v>否</v>
      </c>
      <c r="G768" s="248" t="str">
        <f t="shared" si="85"/>
        <v>项</v>
      </c>
    </row>
    <row r="769" ht="36" customHeight="1" spans="1:7">
      <c r="A769" s="540">
        <v>21104</v>
      </c>
      <c r="B769" s="400" t="s">
        <v>693</v>
      </c>
      <c r="C769" s="549">
        <f>SUM(C770:C775)</f>
        <v>120</v>
      </c>
      <c r="D769" s="549"/>
      <c r="E769" s="408">
        <f t="shared" si="90"/>
        <v>-1</v>
      </c>
      <c r="F769" s="373" t="str">
        <f t="shared" si="84"/>
        <v>是</v>
      </c>
      <c r="G769" s="248" t="str">
        <f t="shared" si="85"/>
        <v>款</v>
      </c>
    </row>
    <row r="770" ht="36" customHeight="1" spans="1:7">
      <c r="A770" s="541">
        <v>2110401</v>
      </c>
      <c r="B770" s="404" t="s">
        <v>694</v>
      </c>
      <c r="C770" s="446">
        <v>0</v>
      </c>
      <c r="D770" s="446"/>
      <c r="E770" s="408"/>
      <c r="F770" s="373" t="str">
        <f t="shared" si="84"/>
        <v>否</v>
      </c>
      <c r="G770" s="248" t="str">
        <f t="shared" si="85"/>
        <v>项</v>
      </c>
    </row>
    <row r="771" ht="36" customHeight="1" spans="1:7">
      <c r="A771" s="541">
        <v>2110402</v>
      </c>
      <c r="B771" s="404" t="s">
        <v>695</v>
      </c>
      <c r="C771" s="446">
        <v>120</v>
      </c>
      <c r="D771" s="446"/>
      <c r="E771" s="408">
        <f>IF(C771&gt;0,D771/C771-1,IF(C771&lt;0,-(D771/C771-1),""))</f>
        <v>-1</v>
      </c>
      <c r="F771" s="373" t="str">
        <f t="shared" si="84"/>
        <v>是</v>
      </c>
      <c r="G771" s="248" t="str">
        <f t="shared" si="85"/>
        <v>项</v>
      </c>
    </row>
    <row r="772" ht="36" customHeight="1" spans="1:7">
      <c r="A772" s="541">
        <v>2110404</v>
      </c>
      <c r="B772" s="404" t="s">
        <v>696</v>
      </c>
      <c r="C772" s="446">
        <v>0</v>
      </c>
      <c r="D772" s="446"/>
      <c r="E772" s="408"/>
      <c r="F772" s="373" t="str">
        <f t="shared" si="84"/>
        <v>否</v>
      </c>
      <c r="G772" s="248" t="str">
        <f t="shared" si="85"/>
        <v>项</v>
      </c>
    </row>
    <row r="773" ht="36" customHeight="1" spans="1:7">
      <c r="A773" s="541">
        <v>2110499</v>
      </c>
      <c r="B773" s="404" t="s">
        <v>697</v>
      </c>
      <c r="C773" s="446">
        <v>0</v>
      </c>
      <c r="D773" s="446"/>
      <c r="E773" s="408" t="str">
        <f>IF(C773&gt;0,D773/C773-1,IF(C773&lt;0,-(D773/C773-1),""))</f>
        <v/>
      </c>
      <c r="F773" s="373" t="str">
        <f t="shared" si="84"/>
        <v>否</v>
      </c>
      <c r="G773" s="248" t="str">
        <f t="shared" si="85"/>
        <v>项</v>
      </c>
    </row>
    <row r="774" ht="36" customHeight="1" spans="1:7">
      <c r="A774" s="540">
        <v>21105</v>
      </c>
      <c r="B774" s="400" t="s">
        <v>698</v>
      </c>
      <c r="C774" s="446">
        <v>0</v>
      </c>
      <c r="D774" s="446">
        <v>5</v>
      </c>
      <c r="E774" s="413" t="str">
        <f t="shared" ref="E774:E837" si="91">IF(C774&gt;0,D774/C774-1,IF(C774&lt;0,-(D774/C774-1),""))</f>
        <v/>
      </c>
      <c r="F774" s="373" t="str">
        <f t="shared" ref="F774:F837" si="92">IF(LEN(A774)=3,"是",IF(B774&lt;&gt;"",IF(SUM(C774:D774)&lt;&gt;0,"是","否"),"是"))</f>
        <v>是</v>
      </c>
      <c r="G774" s="248" t="str">
        <f t="shared" ref="G774:G837" si="93">IF(LEN(A774)=3,"类",IF(LEN(A774)=5,"款","项"))</f>
        <v>款</v>
      </c>
    </row>
    <row r="775" ht="36" customHeight="1" spans="1:7">
      <c r="A775" s="541">
        <v>2110501</v>
      </c>
      <c r="B775" s="404" t="s">
        <v>699</v>
      </c>
      <c r="C775" s="446">
        <v>0</v>
      </c>
      <c r="D775" s="446">
        <v>5</v>
      </c>
      <c r="E775" s="408" t="str">
        <f t="shared" si="91"/>
        <v/>
      </c>
      <c r="F775" s="373" t="str">
        <f t="shared" si="92"/>
        <v>是</v>
      </c>
      <c r="G775" s="248" t="str">
        <f t="shared" si="93"/>
        <v>项</v>
      </c>
    </row>
    <row r="776" ht="36" customHeight="1" spans="1:7">
      <c r="A776" s="541">
        <v>2110502</v>
      </c>
      <c r="B776" s="404" t="s">
        <v>700</v>
      </c>
      <c r="C776" s="446">
        <v>0</v>
      </c>
      <c r="D776" s="446"/>
      <c r="E776" s="408" t="str">
        <f t="shared" si="91"/>
        <v/>
      </c>
      <c r="F776" s="373" t="str">
        <f t="shared" si="92"/>
        <v>否</v>
      </c>
      <c r="G776" s="248" t="str">
        <f t="shared" si="93"/>
        <v>项</v>
      </c>
    </row>
    <row r="777" ht="36" customHeight="1" spans="1:7">
      <c r="A777" s="541">
        <v>2110503</v>
      </c>
      <c r="B777" s="404" t="s">
        <v>701</v>
      </c>
      <c r="C777" s="446">
        <v>0</v>
      </c>
      <c r="D777" s="446"/>
      <c r="E777" s="408" t="str">
        <f t="shared" si="91"/>
        <v/>
      </c>
      <c r="F777" s="373" t="str">
        <f t="shared" si="92"/>
        <v>否</v>
      </c>
      <c r="G777" s="248" t="str">
        <f t="shared" si="93"/>
        <v>项</v>
      </c>
    </row>
    <row r="778" ht="36" customHeight="1" spans="1:7">
      <c r="A778" s="541">
        <v>2110506</v>
      </c>
      <c r="B778" s="404" t="s">
        <v>702</v>
      </c>
      <c r="C778" s="446">
        <v>0</v>
      </c>
      <c r="D778" s="446"/>
      <c r="E778" s="408" t="str">
        <f t="shared" si="91"/>
        <v/>
      </c>
      <c r="F778" s="373" t="str">
        <f t="shared" si="92"/>
        <v>否</v>
      </c>
      <c r="G778" s="248" t="str">
        <f t="shared" si="93"/>
        <v>项</v>
      </c>
    </row>
    <row r="779" ht="36" customHeight="1" spans="1:7">
      <c r="A779" s="541">
        <v>2110507</v>
      </c>
      <c r="B779" s="404" t="s">
        <v>703</v>
      </c>
      <c r="C779" s="446">
        <v>0</v>
      </c>
      <c r="D779" s="446"/>
      <c r="E779" s="408" t="str">
        <f t="shared" si="91"/>
        <v/>
      </c>
      <c r="F779" s="373" t="str">
        <f t="shared" si="92"/>
        <v>否</v>
      </c>
      <c r="G779" s="248" t="str">
        <f t="shared" si="93"/>
        <v>项</v>
      </c>
    </row>
    <row r="780" ht="36" customHeight="1" spans="1:7">
      <c r="A780" s="541">
        <v>2110599</v>
      </c>
      <c r="B780" s="404" t="s">
        <v>704</v>
      </c>
      <c r="C780" s="446">
        <v>0</v>
      </c>
      <c r="D780" s="446"/>
      <c r="E780" s="408" t="str">
        <f t="shared" si="91"/>
        <v/>
      </c>
      <c r="F780" s="373" t="str">
        <f t="shared" si="92"/>
        <v>否</v>
      </c>
      <c r="G780" s="248" t="str">
        <f t="shared" si="93"/>
        <v>项</v>
      </c>
    </row>
    <row r="781" ht="36" customHeight="1" spans="1:7">
      <c r="A781" s="540">
        <v>21106</v>
      </c>
      <c r="B781" s="400" t="s">
        <v>705</v>
      </c>
      <c r="C781" s="446">
        <v>0</v>
      </c>
      <c r="D781" s="446"/>
      <c r="E781" s="413" t="str">
        <f t="shared" si="91"/>
        <v/>
      </c>
      <c r="F781" s="373" t="str">
        <f t="shared" si="92"/>
        <v>否</v>
      </c>
      <c r="G781" s="248" t="str">
        <f t="shared" si="93"/>
        <v>款</v>
      </c>
    </row>
    <row r="782" ht="36" customHeight="1" spans="1:7">
      <c r="A782" s="541">
        <v>2110602</v>
      </c>
      <c r="B782" s="404" t="s">
        <v>706</v>
      </c>
      <c r="C782" s="446">
        <v>0</v>
      </c>
      <c r="D782" s="446"/>
      <c r="E782" s="408" t="str">
        <f t="shared" si="91"/>
        <v/>
      </c>
      <c r="F782" s="373" t="str">
        <f t="shared" si="92"/>
        <v>否</v>
      </c>
      <c r="G782" s="248" t="str">
        <f t="shared" si="93"/>
        <v>项</v>
      </c>
    </row>
    <row r="783" ht="36" customHeight="1" spans="1:7">
      <c r="A783" s="541">
        <v>2110603</v>
      </c>
      <c r="B783" s="404" t="s">
        <v>707</v>
      </c>
      <c r="C783" s="446">
        <v>0</v>
      </c>
      <c r="D783" s="446"/>
      <c r="E783" s="408" t="str">
        <f t="shared" si="91"/>
        <v/>
      </c>
      <c r="F783" s="373" t="str">
        <f t="shared" si="92"/>
        <v>否</v>
      </c>
      <c r="G783" s="248" t="str">
        <f t="shared" si="93"/>
        <v>项</v>
      </c>
    </row>
    <row r="784" ht="36" customHeight="1" spans="1:7">
      <c r="A784" s="541">
        <v>2110604</v>
      </c>
      <c r="B784" s="404" t="s">
        <v>708</v>
      </c>
      <c r="C784" s="446">
        <v>0</v>
      </c>
      <c r="D784" s="446"/>
      <c r="E784" s="408" t="str">
        <f t="shared" si="91"/>
        <v/>
      </c>
      <c r="F784" s="373" t="str">
        <f t="shared" si="92"/>
        <v>否</v>
      </c>
      <c r="G784" s="248" t="str">
        <f t="shared" si="93"/>
        <v>项</v>
      </c>
    </row>
    <row r="785" ht="36" customHeight="1" spans="1:7">
      <c r="A785" s="541">
        <v>2110605</v>
      </c>
      <c r="B785" s="404" t="s">
        <v>709</v>
      </c>
      <c r="C785" s="446">
        <v>0</v>
      </c>
      <c r="D785" s="446"/>
      <c r="E785" s="408" t="str">
        <f t="shared" si="91"/>
        <v/>
      </c>
      <c r="F785" s="373" t="str">
        <f t="shared" si="92"/>
        <v>否</v>
      </c>
      <c r="G785" s="248" t="str">
        <f t="shared" si="93"/>
        <v>项</v>
      </c>
    </row>
    <row r="786" ht="36" customHeight="1" spans="1:7">
      <c r="A786" s="541">
        <v>2110699</v>
      </c>
      <c r="B786" s="404" t="s">
        <v>710</v>
      </c>
      <c r="C786" s="446">
        <v>0</v>
      </c>
      <c r="D786" s="446"/>
      <c r="E786" s="408" t="str">
        <f t="shared" si="91"/>
        <v/>
      </c>
      <c r="F786" s="373" t="str">
        <f t="shared" si="92"/>
        <v>否</v>
      </c>
      <c r="G786" s="248" t="str">
        <f t="shared" si="93"/>
        <v>项</v>
      </c>
    </row>
    <row r="787" ht="36" customHeight="1" spans="1:7">
      <c r="A787" s="540">
        <v>21107</v>
      </c>
      <c r="B787" s="400" t="s">
        <v>711</v>
      </c>
      <c r="C787" s="446">
        <v>0</v>
      </c>
      <c r="D787" s="446"/>
      <c r="E787" s="413" t="str">
        <f t="shared" si="91"/>
        <v/>
      </c>
      <c r="F787" s="373" t="str">
        <f t="shared" si="92"/>
        <v>否</v>
      </c>
      <c r="G787" s="248" t="str">
        <f t="shared" si="93"/>
        <v>款</v>
      </c>
    </row>
    <row r="788" ht="36" customHeight="1" spans="1:7">
      <c r="A788" s="541">
        <v>2110704</v>
      </c>
      <c r="B788" s="404" t="s">
        <v>712</v>
      </c>
      <c r="C788" s="446">
        <v>0</v>
      </c>
      <c r="D788" s="446"/>
      <c r="E788" s="408" t="str">
        <f t="shared" si="91"/>
        <v/>
      </c>
      <c r="F788" s="373" t="str">
        <f t="shared" si="92"/>
        <v>否</v>
      </c>
      <c r="G788" s="248" t="str">
        <f t="shared" si="93"/>
        <v>项</v>
      </c>
    </row>
    <row r="789" ht="36" customHeight="1" spans="1:7">
      <c r="A789" s="541">
        <v>2110799</v>
      </c>
      <c r="B789" s="404" t="s">
        <v>713</v>
      </c>
      <c r="C789" s="446">
        <v>0</v>
      </c>
      <c r="D789" s="446"/>
      <c r="E789" s="408" t="str">
        <f t="shared" si="91"/>
        <v/>
      </c>
      <c r="F789" s="373" t="str">
        <f t="shared" si="92"/>
        <v>否</v>
      </c>
      <c r="G789" s="248" t="str">
        <f t="shared" si="93"/>
        <v>项</v>
      </c>
    </row>
    <row r="790" ht="36" customHeight="1" spans="1:7">
      <c r="A790" s="540">
        <v>21108</v>
      </c>
      <c r="B790" s="400" t="s">
        <v>714</v>
      </c>
      <c r="C790" s="446">
        <v>0</v>
      </c>
      <c r="D790" s="446"/>
      <c r="E790" s="413" t="str">
        <f t="shared" si="91"/>
        <v/>
      </c>
      <c r="F790" s="373" t="str">
        <f t="shared" si="92"/>
        <v>否</v>
      </c>
      <c r="G790" s="248" t="str">
        <f t="shared" si="93"/>
        <v>款</v>
      </c>
    </row>
    <row r="791" ht="36" customHeight="1" spans="1:7">
      <c r="A791" s="541">
        <v>2110804</v>
      </c>
      <c r="B791" s="404" t="s">
        <v>715</v>
      </c>
      <c r="C791" s="446">
        <v>0</v>
      </c>
      <c r="D791" s="446"/>
      <c r="E791" s="408" t="str">
        <f t="shared" si="91"/>
        <v/>
      </c>
      <c r="F791" s="373" t="str">
        <f t="shared" si="92"/>
        <v>否</v>
      </c>
      <c r="G791" s="248" t="str">
        <f t="shared" si="93"/>
        <v>项</v>
      </c>
    </row>
    <row r="792" ht="36" customHeight="1" spans="1:7">
      <c r="A792" s="541">
        <v>2110899</v>
      </c>
      <c r="B792" s="404" t="s">
        <v>716</v>
      </c>
      <c r="C792" s="446">
        <v>0</v>
      </c>
      <c r="D792" s="446"/>
      <c r="E792" s="408" t="str">
        <f t="shared" si="91"/>
        <v/>
      </c>
      <c r="F792" s="373" t="str">
        <f t="shared" si="92"/>
        <v>否</v>
      </c>
      <c r="G792" s="248" t="str">
        <f t="shared" si="93"/>
        <v>项</v>
      </c>
    </row>
    <row r="793" ht="36" customHeight="1" spans="1:7">
      <c r="A793" s="540">
        <v>21109</v>
      </c>
      <c r="B793" s="400" t="s">
        <v>717</v>
      </c>
      <c r="C793" s="446">
        <v>0</v>
      </c>
      <c r="D793" s="446"/>
      <c r="E793" s="413" t="str">
        <f t="shared" si="91"/>
        <v/>
      </c>
      <c r="F793" s="373" t="str">
        <f t="shared" si="92"/>
        <v>否</v>
      </c>
      <c r="G793" s="248" t="str">
        <f t="shared" si="93"/>
        <v>款</v>
      </c>
    </row>
    <row r="794" ht="36" customHeight="1" spans="1:7">
      <c r="A794" s="544">
        <v>2110901</v>
      </c>
      <c r="B794" s="553" t="s">
        <v>718</v>
      </c>
      <c r="C794" s="446">
        <v>0</v>
      </c>
      <c r="D794" s="446"/>
      <c r="E794" s="408" t="str">
        <f t="shared" si="91"/>
        <v/>
      </c>
      <c r="F794" s="373" t="str">
        <f t="shared" si="92"/>
        <v>否</v>
      </c>
      <c r="G794" s="248" t="str">
        <f t="shared" si="93"/>
        <v>项</v>
      </c>
    </row>
    <row r="795" ht="36" customHeight="1" spans="1:7">
      <c r="A795" s="540">
        <v>21110</v>
      </c>
      <c r="B795" s="400" t="s">
        <v>719</v>
      </c>
      <c r="C795" s="446">
        <v>0</v>
      </c>
      <c r="D795" s="446">
        <v>1200</v>
      </c>
      <c r="E795" s="413"/>
      <c r="F795" s="373" t="str">
        <f t="shared" si="92"/>
        <v>是</v>
      </c>
      <c r="G795" s="248" t="str">
        <f t="shared" si="93"/>
        <v>款</v>
      </c>
    </row>
    <row r="796" ht="36" customHeight="1" spans="1:7">
      <c r="A796" s="544">
        <v>2111001</v>
      </c>
      <c r="B796" s="553" t="s">
        <v>720</v>
      </c>
      <c r="C796" s="446">
        <v>0</v>
      </c>
      <c r="D796" s="446">
        <v>1200</v>
      </c>
      <c r="E796" s="408"/>
      <c r="F796" s="373" t="str">
        <f t="shared" si="92"/>
        <v>是</v>
      </c>
      <c r="G796" s="248" t="str">
        <f t="shared" si="93"/>
        <v>项</v>
      </c>
    </row>
    <row r="797" ht="36" customHeight="1" spans="1:7">
      <c r="A797" s="540">
        <v>21111</v>
      </c>
      <c r="B797" s="400" t="s">
        <v>721</v>
      </c>
      <c r="C797" s="446">
        <v>0</v>
      </c>
      <c r="D797" s="446"/>
      <c r="E797" s="413"/>
      <c r="F797" s="373" t="str">
        <f t="shared" si="92"/>
        <v>否</v>
      </c>
      <c r="G797" s="248" t="str">
        <f t="shared" si="93"/>
        <v>款</v>
      </c>
    </row>
    <row r="798" ht="36" customHeight="1" spans="1:7">
      <c r="A798" s="541">
        <v>2111101</v>
      </c>
      <c r="B798" s="404" t="s">
        <v>722</v>
      </c>
      <c r="C798" s="446">
        <v>0</v>
      </c>
      <c r="D798" s="446"/>
      <c r="E798" s="408"/>
      <c r="F798" s="373" t="str">
        <f t="shared" si="92"/>
        <v>否</v>
      </c>
      <c r="G798" s="248" t="str">
        <f t="shared" si="93"/>
        <v>项</v>
      </c>
    </row>
    <row r="799" ht="36" customHeight="1" spans="1:7">
      <c r="A799" s="541">
        <v>2111102</v>
      </c>
      <c r="B799" s="404" t="s">
        <v>723</v>
      </c>
      <c r="C799" s="446">
        <v>0</v>
      </c>
      <c r="D799" s="446"/>
      <c r="E799" s="408"/>
      <c r="F799" s="373" t="str">
        <f t="shared" si="92"/>
        <v>否</v>
      </c>
      <c r="G799" s="248" t="str">
        <f t="shared" si="93"/>
        <v>项</v>
      </c>
    </row>
    <row r="800" ht="36" customHeight="1" spans="1:7">
      <c r="A800" s="541">
        <v>2111103</v>
      </c>
      <c r="B800" s="404" t="s">
        <v>724</v>
      </c>
      <c r="C800" s="446">
        <v>0</v>
      </c>
      <c r="D800" s="446"/>
      <c r="E800" s="408" t="str">
        <f t="shared" si="91"/>
        <v/>
      </c>
      <c r="F800" s="373" t="str">
        <f t="shared" si="92"/>
        <v>否</v>
      </c>
      <c r="G800" s="248" t="str">
        <f t="shared" si="93"/>
        <v>项</v>
      </c>
    </row>
    <row r="801" ht="36" customHeight="1" spans="1:7">
      <c r="A801" s="541">
        <v>2111104</v>
      </c>
      <c r="B801" s="404" t="s">
        <v>725</v>
      </c>
      <c r="C801" s="446">
        <v>0</v>
      </c>
      <c r="D801" s="446"/>
      <c r="E801" s="408" t="str">
        <f t="shared" si="91"/>
        <v/>
      </c>
      <c r="F801" s="373" t="str">
        <f t="shared" si="92"/>
        <v>否</v>
      </c>
      <c r="G801" s="248" t="str">
        <f t="shared" si="93"/>
        <v>项</v>
      </c>
    </row>
    <row r="802" ht="36" customHeight="1" spans="1:7">
      <c r="A802" s="541">
        <v>2111199</v>
      </c>
      <c r="B802" s="404" t="s">
        <v>726</v>
      </c>
      <c r="C802" s="446">
        <v>0</v>
      </c>
      <c r="D802" s="446"/>
      <c r="E802" s="408" t="str">
        <f t="shared" si="91"/>
        <v/>
      </c>
      <c r="F802" s="373" t="str">
        <f t="shared" si="92"/>
        <v>否</v>
      </c>
      <c r="G802" s="248" t="str">
        <f t="shared" si="93"/>
        <v>项</v>
      </c>
    </row>
    <row r="803" ht="36" customHeight="1" spans="1:7">
      <c r="A803" s="540">
        <v>21112</v>
      </c>
      <c r="B803" s="400" t="s">
        <v>727</v>
      </c>
      <c r="C803" s="446">
        <v>0</v>
      </c>
      <c r="D803" s="446"/>
      <c r="E803" s="413" t="str">
        <f t="shared" si="91"/>
        <v/>
      </c>
      <c r="F803" s="373" t="str">
        <f t="shared" si="92"/>
        <v>否</v>
      </c>
      <c r="G803" s="248" t="str">
        <f t="shared" si="93"/>
        <v>款</v>
      </c>
    </row>
    <row r="804" ht="36" customHeight="1" spans="1:7">
      <c r="A804" s="548">
        <v>2111201</v>
      </c>
      <c r="B804" s="404" t="s">
        <v>728</v>
      </c>
      <c r="C804" s="446">
        <v>0</v>
      </c>
      <c r="D804" s="446"/>
      <c r="E804" s="408" t="str">
        <f t="shared" si="91"/>
        <v/>
      </c>
      <c r="F804" s="373" t="str">
        <f t="shared" si="92"/>
        <v>否</v>
      </c>
      <c r="G804" s="248" t="str">
        <f t="shared" si="93"/>
        <v>项</v>
      </c>
    </row>
    <row r="805" ht="36" customHeight="1" spans="1:7">
      <c r="A805" s="540">
        <v>21113</v>
      </c>
      <c r="B805" s="400" t="s">
        <v>729</v>
      </c>
      <c r="C805" s="446">
        <v>0</v>
      </c>
      <c r="D805" s="446"/>
      <c r="E805" s="413" t="str">
        <f t="shared" si="91"/>
        <v/>
      </c>
      <c r="F805" s="373" t="str">
        <f t="shared" si="92"/>
        <v>否</v>
      </c>
      <c r="G805" s="248" t="str">
        <f t="shared" si="93"/>
        <v>款</v>
      </c>
    </row>
    <row r="806" ht="36" customHeight="1" spans="1:7">
      <c r="A806" s="548">
        <v>2111301</v>
      </c>
      <c r="B806" s="404" t="s">
        <v>730</v>
      </c>
      <c r="C806" s="446">
        <v>0</v>
      </c>
      <c r="D806" s="446"/>
      <c r="E806" s="408" t="str">
        <f t="shared" si="91"/>
        <v/>
      </c>
      <c r="F806" s="373" t="str">
        <f t="shared" si="92"/>
        <v>否</v>
      </c>
      <c r="G806" s="248" t="str">
        <f t="shared" si="93"/>
        <v>项</v>
      </c>
    </row>
    <row r="807" ht="36" customHeight="1" spans="1:7">
      <c r="A807" s="540">
        <v>21114</v>
      </c>
      <c r="B807" s="400" t="s">
        <v>731</v>
      </c>
      <c r="C807" s="446">
        <v>1560</v>
      </c>
      <c r="D807" s="446">
        <v>697</v>
      </c>
      <c r="E807" s="408">
        <f t="shared" si="91"/>
        <v>-0.553</v>
      </c>
      <c r="F807" s="373" t="str">
        <f t="shared" si="92"/>
        <v>是</v>
      </c>
      <c r="G807" s="248" t="str">
        <f t="shared" si="93"/>
        <v>款</v>
      </c>
    </row>
    <row r="808" ht="36" customHeight="1" spans="1:7">
      <c r="A808" s="541">
        <v>2111401</v>
      </c>
      <c r="B808" s="404" t="s">
        <v>136</v>
      </c>
      <c r="C808" s="446">
        <v>0</v>
      </c>
      <c r="D808" s="446"/>
      <c r="E808" s="408" t="str">
        <f t="shared" si="91"/>
        <v/>
      </c>
      <c r="F808" s="373" t="str">
        <f t="shared" si="92"/>
        <v>否</v>
      </c>
      <c r="G808" s="248" t="str">
        <f t="shared" si="93"/>
        <v>项</v>
      </c>
    </row>
    <row r="809" ht="36" customHeight="1" spans="1:7">
      <c r="A809" s="541">
        <v>2111402</v>
      </c>
      <c r="B809" s="404" t="s">
        <v>137</v>
      </c>
      <c r="C809" s="446">
        <v>0</v>
      </c>
      <c r="D809" s="446"/>
      <c r="E809" s="408" t="str">
        <f t="shared" si="91"/>
        <v/>
      </c>
      <c r="F809" s="373" t="str">
        <f t="shared" si="92"/>
        <v>否</v>
      </c>
      <c r="G809" s="248" t="str">
        <f t="shared" si="93"/>
        <v>项</v>
      </c>
    </row>
    <row r="810" ht="36" customHeight="1" spans="1:7">
      <c r="A810" s="541">
        <v>2111403</v>
      </c>
      <c r="B810" s="404" t="s">
        <v>138</v>
      </c>
      <c r="C810" s="446">
        <v>0</v>
      </c>
      <c r="D810" s="446"/>
      <c r="E810" s="408" t="str">
        <f t="shared" si="91"/>
        <v/>
      </c>
      <c r="F810" s="373" t="str">
        <f t="shared" si="92"/>
        <v>否</v>
      </c>
      <c r="G810" s="248" t="str">
        <f t="shared" si="93"/>
        <v>项</v>
      </c>
    </row>
    <row r="811" ht="36" customHeight="1" spans="1:7">
      <c r="A811" s="541">
        <v>2111404</v>
      </c>
      <c r="B811" s="404" t="s">
        <v>732</v>
      </c>
      <c r="C811" s="446">
        <v>0</v>
      </c>
      <c r="D811" s="446"/>
      <c r="E811" s="408" t="str">
        <f t="shared" si="91"/>
        <v/>
      </c>
      <c r="F811" s="373" t="str">
        <f t="shared" si="92"/>
        <v>否</v>
      </c>
      <c r="G811" s="248" t="str">
        <f t="shared" si="93"/>
        <v>项</v>
      </c>
    </row>
    <row r="812" ht="36" customHeight="1" spans="1:7">
      <c r="A812" s="541">
        <v>2111405</v>
      </c>
      <c r="B812" s="404" t="s">
        <v>733</v>
      </c>
      <c r="C812" s="446">
        <v>0</v>
      </c>
      <c r="D812" s="446"/>
      <c r="E812" s="408" t="str">
        <f t="shared" si="91"/>
        <v/>
      </c>
      <c r="F812" s="373" t="str">
        <f t="shared" si="92"/>
        <v>否</v>
      </c>
      <c r="G812" s="248" t="str">
        <f t="shared" si="93"/>
        <v>项</v>
      </c>
    </row>
    <row r="813" ht="36" customHeight="1" spans="1:7">
      <c r="A813" s="541">
        <v>2111406</v>
      </c>
      <c r="B813" s="404" t="s">
        <v>734</v>
      </c>
      <c r="C813" s="446">
        <v>0</v>
      </c>
      <c r="D813" s="446"/>
      <c r="E813" s="408" t="str">
        <f t="shared" si="91"/>
        <v/>
      </c>
      <c r="F813" s="373" t="str">
        <f t="shared" si="92"/>
        <v>否</v>
      </c>
      <c r="G813" s="248" t="str">
        <f t="shared" si="93"/>
        <v>项</v>
      </c>
    </row>
    <row r="814" ht="36" customHeight="1" spans="1:7">
      <c r="A814" s="541">
        <v>2111407</v>
      </c>
      <c r="B814" s="404" t="s">
        <v>735</v>
      </c>
      <c r="C814" s="446">
        <v>1560</v>
      </c>
      <c r="D814" s="446">
        <v>697</v>
      </c>
      <c r="E814" s="408">
        <f t="shared" si="91"/>
        <v>-0.553</v>
      </c>
      <c r="F814" s="373" t="str">
        <f t="shared" si="92"/>
        <v>是</v>
      </c>
      <c r="G814" s="248" t="str">
        <f t="shared" si="93"/>
        <v>项</v>
      </c>
    </row>
    <row r="815" ht="36" customHeight="1" spans="1:7">
      <c r="A815" s="541">
        <v>2111408</v>
      </c>
      <c r="B815" s="404" t="s">
        <v>736</v>
      </c>
      <c r="C815" s="446">
        <v>0</v>
      </c>
      <c r="D815" s="446"/>
      <c r="E815" s="408" t="str">
        <f t="shared" si="91"/>
        <v/>
      </c>
      <c r="F815" s="373" t="str">
        <f t="shared" si="92"/>
        <v>否</v>
      </c>
      <c r="G815" s="248" t="str">
        <f t="shared" si="93"/>
        <v>项</v>
      </c>
    </row>
    <row r="816" ht="36" customHeight="1" spans="1:7">
      <c r="A816" s="541">
        <v>2111409</v>
      </c>
      <c r="B816" s="404" t="s">
        <v>737</v>
      </c>
      <c r="C816" s="446">
        <v>0</v>
      </c>
      <c r="D816" s="446"/>
      <c r="E816" s="408" t="str">
        <f t="shared" si="91"/>
        <v/>
      </c>
      <c r="F816" s="373" t="str">
        <f t="shared" si="92"/>
        <v>否</v>
      </c>
      <c r="G816" s="248" t="str">
        <f t="shared" si="93"/>
        <v>项</v>
      </c>
    </row>
    <row r="817" ht="36" customHeight="1" spans="1:7">
      <c r="A817" s="541">
        <v>2111410</v>
      </c>
      <c r="B817" s="404" t="s">
        <v>738</v>
      </c>
      <c r="C817" s="446">
        <v>0</v>
      </c>
      <c r="D817" s="446"/>
      <c r="E817" s="408" t="str">
        <f t="shared" si="91"/>
        <v/>
      </c>
      <c r="F817" s="373" t="str">
        <f t="shared" si="92"/>
        <v>否</v>
      </c>
      <c r="G817" s="248" t="str">
        <f t="shared" si="93"/>
        <v>项</v>
      </c>
    </row>
    <row r="818" ht="36" customHeight="1" spans="1:7">
      <c r="A818" s="541">
        <v>2111411</v>
      </c>
      <c r="B818" s="404" t="s">
        <v>177</v>
      </c>
      <c r="C818" s="446">
        <v>0</v>
      </c>
      <c r="D818" s="446"/>
      <c r="E818" s="408"/>
      <c r="F818" s="373" t="str">
        <f t="shared" si="92"/>
        <v>否</v>
      </c>
      <c r="G818" s="248" t="str">
        <f t="shared" si="93"/>
        <v>项</v>
      </c>
    </row>
    <row r="819" ht="36" customHeight="1" spans="1:7">
      <c r="A819" s="541">
        <v>2111413</v>
      </c>
      <c r="B819" s="404" t="s">
        <v>739</v>
      </c>
      <c r="C819" s="446">
        <v>0</v>
      </c>
      <c r="D819" s="446"/>
      <c r="E819" s="408" t="str">
        <f t="shared" si="91"/>
        <v/>
      </c>
      <c r="F819" s="373" t="str">
        <f t="shared" si="92"/>
        <v>否</v>
      </c>
      <c r="G819" s="248" t="str">
        <f t="shared" si="93"/>
        <v>项</v>
      </c>
    </row>
    <row r="820" ht="36" customHeight="1" spans="1:7">
      <c r="A820" s="541">
        <v>2111450</v>
      </c>
      <c r="B820" s="404" t="s">
        <v>145</v>
      </c>
      <c r="C820" s="446">
        <v>0</v>
      </c>
      <c r="D820" s="446"/>
      <c r="E820" s="408" t="str">
        <f t="shared" si="91"/>
        <v/>
      </c>
      <c r="F820" s="373" t="str">
        <f t="shared" si="92"/>
        <v>否</v>
      </c>
      <c r="G820" s="248" t="str">
        <f t="shared" si="93"/>
        <v>项</v>
      </c>
    </row>
    <row r="821" ht="36" customHeight="1" spans="1:7">
      <c r="A821" s="541">
        <v>2111499</v>
      </c>
      <c r="B821" s="404" t="s">
        <v>740</v>
      </c>
      <c r="C821" s="446">
        <v>0</v>
      </c>
      <c r="D821" s="446"/>
      <c r="E821" s="408" t="str">
        <f t="shared" si="91"/>
        <v/>
      </c>
      <c r="F821" s="373" t="str">
        <f t="shared" si="92"/>
        <v>否</v>
      </c>
      <c r="G821" s="248" t="str">
        <f t="shared" si="93"/>
        <v>项</v>
      </c>
    </row>
    <row r="822" ht="36" customHeight="1" spans="1:7">
      <c r="A822" s="540">
        <v>21199</v>
      </c>
      <c r="B822" s="400" t="s">
        <v>741</v>
      </c>
      <c r="C822" s="446">
        <v>0</v>
      </c>
      <c r="D822" s="557">
        <v>542</v>
      </c>
      <c r="E822" s="413"/>
      <c r="F822" s="373" t="str">
        <f t="shared" si="92"/>
        <v>是</v>
      </c>
      <c r="G822" s="248" t="str">
        <f t="shared" si="93"/>
        <v>款</v>
      </c>
    </row>
    <row r="823" ht="36" customHeight="1" spans="1:7">
      <c r="A823" s="551">
        <v>2119999</v>
      </c>
      <c r="B823" s="558" t="s">
        <v>742</v>
      </c>
      <c r="C823" s="446">
        <v>0</v>
      </c>
      <c r="D823" s="446">
        <v>542</v>
      </c>
      <c r="E823" s="408"/>
      <c r="F823" s="373" t="str">
        <f t="shared" si="92"/>
        <v>是</v>
      </c>
      <c r="G823" s="248" t="str">
        <f t="shared" si="93"/>
        <v>项</v>
      </c>
    </row>
    <row r="824" ht="36" customHeight="1" spans="1:7">
      <c r="A824" s="552" t="s">
        <v>743</v>
      </c>
      <c r="B824" s="546" t="s">
        <v>278</v>
      </c>
      <c r="C824" s="446">
        <v>0</v>
      </c>
      <c r="D824" s="446"/>
      <c r="E824" s="413"/>
      <c r="F824" s="373" t="str">
        <f t="shared" si="92"/>
        <v>否</v>
      </c>
      <c r="G824" s="248" t="str">
        <f t="shared" si="93"/>
        <v>项</v>
      </c>
    </row>
    <row r="825" ht="36" customHeight="1" spans="1:7">
      <c r="A825" s="540">
        <v>212</v>
      </c>
      <c r="B825" s="400" t="s">
        <v>89</v>
      </c>
      <c r="C825" s="446">
        <v>43217</v>
      </c>
      <c r="D825" s="446">
        <v>44561</v>
      </c>
      <c r="E825" s="408">
        <f t="shared" ref="E825:E830" si="94">IF(C825&gt;0,D825/C825-1,IF(C825&lt;0,-(D825/C825-1),""))</f>
        <v>0.031</v>
      </c>
      <c r="F825" s="373" t="str">
        <f t="shared" si="92"/>
        <v>是</v>
      </c>
      <c r="G825" s="248" t="str">
        <f t="shared" si="93"/>
        <v>类</v>
      </c>
    </row>
    <row r="826" ht="36" customHeight="1" spans="1:7">
      <c r="A826" s="540">
        <v>21201</v>
      </c>
      <c r="B826" s="400" t="s">
        <v>744</v>
      </c>
      <c r="C826" s="446">
        <v>4263</v>
      </c>
      <c r="D826" s="446">
        <v>3397</v>
      </c>
      <c r="E826" s="408">
        <f t="shared" si="94"/>
        <v>-0.203</v>
      </c>
      <c r="F826" s="373" t="str">
        <f t="shared" si="92"/>
        <v>是</v>
      </c>
      <c r="G826" s="248" t="str">
        <f t="shared" si="93"/>
        <v>款</v>
      </c>
    </row>
    <row r="827" ht="36" customHeight="1" spans="1:7">
      <c r="A827" s="541">
        <v>2120101</v>
      </c>
      <c r="B827" s="404" t="s">
        <v>136</v>
      </c>
      <c r="C827" s="446">
        <v>0</v>
      </c>
      <c r="D827" s="446"/>
      <c r="E827" s="408"/>
      <c r="F827" s="373" t="str">
        <f t="shared" si="92"/>
        <v>否</v>
      </c>
      <c r="G827" s="248" t="str">
        <f t="shared" si="93"/>
        <v>项</v>
      </c>
    </row>
    <row r="828" ht="36" customHeight="1" spans="1:7">
      <c r="A828" s="541">
        <v>2120102</v>
      </c>
      <c r="B828" s="404" t="s">
        <v>137</v>
      </c>
      <c r="C828" s="446">
        <v>866</v>
      </c>
      <c r="D828" s="446">
        <v>505</v>
      </c>
      <c r="E828" s="408">
        <f t="shared" si="91"/>
        <v>-0.417</v>
      </c>
      <c r="F828" s="373" t="str">
        <f t="shared" si="92"/>
        <v>是</v>
      </c>
      <c r="G828" s="248" t="str">
        <f t="shared" si="93"/>
        <v>项</v>
      </c>
    </row>
    <row r="829" ht="36" customHeight="1" spans="1:7">
      <c r="A829" s="541">
        <v>2120103</v>
      </c>
      <c r="B829" s="404" t="s">
        <v>138</v>
      </c>
      <c r="C829" s="446">
        <v>0</v>
      </c>
      <c r="D829" s="446"/>
      <c r="E829" s="408"/>
      <c r="F829" s="373" t="str">
        <f t="shared" si="92"/>
        <v>否</v>
      </c>
      <c r="G829" s="248" t="str">
        <f t="shared" si="93"/>
        <v>项</v>
      </c>
    </row>
    <row r="830" ht="36" customHeight="1" spans="1:7">
      <c r="A830" s="541">
        <v>2120104</v>
      </c>
      <c r="B830" s="404" t="s">
        <v>745</v>
      </c>
      <c r="C830" s="446">
        <v>3012</v>
      </c>
      <c r="D830" s="446">
        <v>2269</v>
      </c>
      <c r="E830" s="408">
        <f t="shared" si="94"/>
        <v>-0.247</v>
      </c>
      <c r="F830" s="373" t="str">
        <f t="shared" si="92"/>
        <v>是</v>
      </c>
      <c r="G830" s="248" t="str">
        <f t="shared" si="93"/>
        <v>项</v>
      </c>
    </row>
    <row r="831" ht="36" customHeight="1" spans="1:7">
      <c r="A831" s="541">
        <v>2120105</v>
      </c>
      <c r="B831" s="404" t="s">
        <v>746</v>
      </c>
      <c r="C831" s="446">
        <v>0</v>
      </c>
      <c r="D831" s="446"/>
      <c r="E831" s="408"/>
      <c r="F831" s="373" t="str">
        <f t="shared" si="92"/>
        <v>否</v>
      </c>
      <c r="G831" s="248" t="str">
        <f t="shared" si="93"/>
        <v>项</v>
      </c>
    </row>
    <row r="832" ht="36" customHeight="1" spans="1:7">
      <c r="A832" s="541">
        <v>2120106</v>
      </c>
      <c r="B832" s="404" t="s">
        <v>747</v>
      </c>
      <c r="C832" s="446">
        <v>365</v>
      </c>
      <c r="D832" s="446">
        <v>614</v>
      </c>
      <c r="E832" s="408">
        <f>IF(C832&gt;0,D832/C832-1,IF(C832&lt;0,-(D832/C832-1),""))</f>
        <v>0.682</v>
      </c>
      <c r="F832" s="373" t="str">
        <f t="shared" si="92"/>
        <v>是</v>
      </c>
      <c r="G832" s="248" t="str">
        <f t="shared" si="93"/>
        <v>项</v>
      </c>
    </row>
    <row r="833" ht="36" customHeight="1" spans="1:7">
      <c r="A833" s="541">
        <v>2120107</v>
      </c>
      <c r="B833" s="404" t="s">
        <v>748</v>
      </c>
      <c r="C833" s="446">
        <v>0</v>
      </c>
      <c r="D833" s="446"/>
      <c r="E833" s="408" t="str">
        <f t="shared" si="91"/>
        <v/>
      </c>
      <c r="F833" s="373" t="str">
        <f t="shared" si="92"/>
        <v>否</v>
      </c>
      <c r="G833" s="248" t="str">
        <f t="shared" si="93"/>
        <v>项</v>
      </c>
    </row>
    <row r="834" ht="36" customHeight="1" spans="1:7">
      <c r="A834" s="541">
        <v>2120109</v>
      </c>
      <c r="B834" s="404" t="s">
        <v>749</v>
      </c>
      <c r="C834" s="446">
        <v>20</v>
      </c>
      <c r="D834" s="446">
        <v>9</v>
      </c>
      <c r="E834" s="408">
        <f t="shared" si="91"/>
        <v>-0.55</v>
      </c>
      <c r="F834" s="373" t="str">
        <f t="shared" si="92"/>
        <v>是</v>
      </c>
      <c r="G834" s="248" t="str">
        <f t="shared" si="93"/>
        <v>项</v>
      </c>
    </row>
    <row r="835" ht="36" customHeight="1" spans="1:7">
      <c r="A835" s="541">
        <v>2120110</v>
      </c>
      <c r="B835" s="404" t="s">
        <v>750</v>
      </c>
      <c r="C835" s="446">
        <v>0</v>
      </c>
      <c r="D835" s="446"/>
      <c r="E835" s="408"/>
      <c r="F835" s="373" t="str">
        <f t="shared" si="92"/>
        <v>否</v>
      </c>
      <c r="G835" s="248" t="str">
        <f t="shared" si="93"/>
        <v>项</v>
      </c>
    </row>
    <row r="836" ht="36" customHeight="1" spans="1:7">
      <c r="A836" s="541">
        <v>2120199</v>
      </c>
      <c r="B836" s="404" t="s">
        <v>751</v>
      </c>
      <c r="C836" s="446">
        <v>0</v>
      </c>
      <c r="D836" s="446"/>
      <c r="E836" s="408"/>
      <c r="F836" s="373" t="str">
        <f t="shared" si="92"/>
        <v>否</v>
      </c>
      <c r="G836" s="248" t="str">
        <f t="shared" si="93"/>
        <v>项</v>
      </c>
    </row>
    <row r="837" ht="36" customHeight="1" spans="1:7">
      <c r="A837" s="540">
        <v>21202</v>
      </c>
      <c r="B837" s="400" t="s">
        <v>752</v>
      </c>
      <c r="C837" s="446">
        <v>476</v>
      </c>
      <c r="D837" s="446">
        <v>501</v>
      </c>
      <c r="E837" s="408">
        <f t="shared" ref="E837:E843" si="95">IF(C837&gt;0,D837/C837-1,IF(C837&lt;0,-(D837/C837-1),""))</f>
        <v>0.053</v>
      </c>
      <c r="F837" s="373" t="str">
        <f t="shared" si="92"/>
        <v>是</v>
      </c>
      <c r="G837" s="248" t="str">
        <f t="shared" si="93"/>
        <v>款</v>
      </c>
    </row>
    <row r="838" ht="36" customHeight="1" spans="1:7">
      <c r="A838" s="544">
        <v>2120201</v>
      </c>
      <c r="B838" s="553" t="s">
        <v>753</v>
      </c>
      <c r="C838" s="446">
        <v>476</v>
      </c>
      <c r="D838" s="446">
        <v>501</v>
      </c>
      <c r="E838" s="408">
        <f t="shared" si="95"/>
        <v>0.053</v>
      </c>
      <c r="F838" s="373" t="str">
        <f t="shared" ref="F838:F901" si="96">IF(LEN(A838)=3,"是",IF(B838&lt;&gt;"",IF(SUM(C838:D838)&lt;&gt;0,"是","否"),"是"))</f>
        <v>是</v>
      </c>
      <c r="G838" s="248" t="str">
        <f t="shared" ref="G838:G901" si="97">IF(LEN(A838)=3,"类",IF(LEN(A838)=5,"款","项"))</f>
        <v>项</v>
      </c>
    </row>
    <row r="839" ht="36" customHeight="1" spans="1:7">
      <c r="A839" s="540">
        <v>21203</v>
      </c>
      <c r="B839" s="400" t="s">
        <v>754</v>
      </c>
      <c r="C839" s="446">
        <v>34377</v>
      </c>
      <c r="D839" s="446">
        <v>32665</v>
      </c>
      <c r="E839" s="413">
        <f t="shared" si="95"/>
        <v>-0.05</v>
      </c>
      <c r="F839" s="373" t="str">
        <f t="shared" si="96"/>
        <v>是</v>
      </c>
      <c r="G839" s="248" t="str">
        <f t="shared" si="97"/>
        <v>款</v>
      </c>
    </row>
    <row r="840" ht="36" customHeight="1" spans="1:7">
      <c r="A840" s="541">
        <v>2120303</v>
      </c>
      <c r="B840" s="404" t="s">
        <v>755</v>
      </c>
      <c r="C840" s="446">
        <v>34005</v>
      </c>
      <c r="D840" s="446">
        <v>32125</v>
      </c>
      <c r="E840" s="408">
        <f t="shared" si="95"/>
        <v>-0.055</v>
      </c>
      <c r="F840" s="373" t="str">
        <f t="shared" si="96"/>
        <v>是</v>
      </c>
      <c r="G840" s="248" t="str">
        <f t="shared" si="97"/>
        <v>项</v>
      </c>
    </row>
    <row r="841" ht="36" customHeight="1" spans="1:7">
      <c r="A841" s="541">
        <v>2120399</v>
      </c>
      <c r="B841" s="404" t="s">
        <v>756</v>
      </c>
      <c r="C841" s="446">
        <v>372</v>
      </c>
      <c r="D841" s="446">
        <v>540</v>
      </c>
      <c r="E841" s="408">
        <f t="shared" si="95"/>
        <v>0.452</v>
      </c>
      <c r="F841" s="373" t="str">
        <f t="shared" si="96"/>
        <v>是</v>
      </c>
      <c r="G841" s="248" t="str">
        <f t="shared" si="97"/>
        <v>项</v>
      </c>
    </row>
    <row r="842" ht="36" customHeight="1" spans="1:7">
      <c r="A842" s="540">
        <v>21205</v>
      </c>
      <c r="B842" s="400" t="s">
        <v>757</v>
      </c>
      <c r="C842" s="446">
        <v>4038</v>
      </c>
      <c r="D842" s="446">
        <v>7918</v>
      </c>
      <c r="E842" s="408">
        <f t="shared" si="95"/>
        <v>0.961</v>
      </c>
      <c r="F842" s="373" t="str">
        <f t="shared" si="96"/>
        <v>是</v>
      </c>
      <c r="G842" s="248" t="str">
        <f t="shared" si="97"/>
        <v>款</v>
      </c>
    </row>
    <row r="843" ht="36" customHeight="1" spans="1:7">
      <c r="A843" s="544">
        <v>2120501</v>
      </c>
      <c r="B843" s="553" t="s">
        <v>758</v>
      </c>
      <c r="C843" s="446">
        <v>4038</v>
      </c>
      <c r="D843" s="446">
        <v>7918</v>
      </c>
      <c r="E843" s="408">
        <f t="shared" si="95"/>
        <v>0.961</v>
      </c>
      <c r="F843" s="373" t="str">
        <f t="shared" si="96"/>
        <v>是</v>
      </c>
      <c r="G843" s="248" t="str">
        <f t="shared" si="97"/>
        <v>项</v>
      </c>
    </row>
    <row r="844" ht="36" customHeight="1" spans="1:7">
      <c r="A844" s="540">
        <v>21206</v>
      </c>
      <c r="B844" s="400" t="s">
        <v>759</v>
      </c>
      <c r="C844" s="446">
        <v>0</v>
      </c>
      <c r="D844" s="446"/>
      <c r="E844" s="413"/>
      <c r="F844" s="373" t="str">
        <f t="shared" si="96"/>
        <v>否</v>
      </c>
      <c r="G844" s="248" t="str">
        <f t="shared" si="97"/>
        <v>款</v>
      </c>
    </row>
    <row r="845" ht="36" customHeight="1" spans="1:7">
      <c r="A845" s="544">
        <v>2120601</v>
      </c>
      <c r="B845" s="553" t="s">
        <v>760</v>
      </c>
      <c r="C845" s="446">
        <v>0</v>
      </c>
      <c r="D845" s="446"/>
      <c r="E845" s="408"/>
      <c r="F845" s="373" t="str">
        <f t="shared" si="96"/>
        <v>否</v>
      </c>
      <c r="G845" s="248" t="str">
        <f t="shared" si="97"/>
        <v>项</v>
      </c>
    </row>
    <row r="846" ht="36" customHeight="1" spans="1:7">
      <c r="A846" s="540">
        <v>21299</v>
      </c>
      <c r="B846" s="400" t="s">
        <v>761</v>
      </c>
      <c r="C846" s="446">
        <v>63</v>
      </c>
      <c r="D846" s="446">
        <v>80</v>
      </c>
      <c r="E846" s="408">
        <f t="shared" ref="E846:E850" si="98">IF(C846&gt;0,D846/C846-1,IF(C846&lt;0,-(D846/C846-1),""))</f>
        <v>0.27</v>
      </c>
      <c r="F846" s="373" t="str">
        <f t="shared" si="96"/>
        <v>是</v>
      </c>
      <c r="G846" s="248" t="str">
        <f t="shared" si="97"/>
        <v>款</v>
      </c>
    </row>
    <row r="847" ht="36" customHeight="1" spans="1:7">
      <c r="A847" s="544">
        <v>2129999</v>
      </c>
      <c r="B847" s="553" t="s">
        <v>762</v>
      </c>
      <c r="C847" s="446">
        <v>63</v>
      </c>
      <c r="D847" s="446">
        <v>80</v>
      </c>
      <c r="E847" s="408">
        <f t="shared" si="98"/>
        <v>0.27</v>
      </c>
      <c r="F847" s="373" t="str">
        <f t="shared" si="96"/>
        <v>是</v>
      </c>
      <c r="G847" s="248" t="str">
        <f t="shared" si="97"/>
        <v>项</v>
      </c>
    </row>
    <row r="848" ht="36" customHeight="1" spans="1:7">
      <c r="A848" s="545" t="s">
        <v>763</v>
      </c>
      <c r="B848" s="546" t="s">
        <v>278</v>
      </c>
      <c r="C848" s="446"/>
      <c r="D848" s="446"/>
      <c r="E848" s="413"/>
      <c r="F848" s="373" t="str">
        <f t="shared" si="96"/>
        <v>否</v>
      </c>
      <c r="G848" s="248" t="str">
        <f t="shared" si="97"/>
        <v>项</v>
      </c>
    </row>
    <row r="849" ht="36" customHeight="1" spans="1:7">
      <c r="A849" s="540">
        <v>213</v>
      </c>
      <c r="B849" s="400" t="s">
        <v>91</v>
      </c>
      <c r="C849" s="446">
        <v>3410</v>
      </c>
      <c r="D849" s="446">
        <v>4631</v>
      </c>
      <c r="E849" s="408">
        <f t="shared" si="98"/>
        <v>0.358</v>
      </c>
      <c r="F849" s="373" t="str">
        <f t="shared" si="96"/>
        <v>是</v>
      </c>
      <c r="G849" s="248" t="str">
        <f t="shared" si="97"/>
        <v>类</v>
      </c>
    </row>
    <row r="850" ht="36" customHeight="1" spans="1:7">
      <c r="A850" s="540">
        <v>21301</v>
      </c>
      <c r="B850" s="400" t="s">
        <v>764</v>
      </c>
      <c r="C850" s="446">
        <v>422</v>
      </c>
      <c r="D850" s="446">
        <v>1032</v>
      </c>
      <c r="E850" s="408">
        <f t="shared" si="98"/>
        <v>1.445</v>
      </c>
      <c r="F850" s="373" t="str">
        <f t="shared" si="96"/>
        <v>是</v>
      </c>
      <c r="G850" s="248" t="str">
        <f t="shared" si="97"/>
        <v>款</v>
      </c>
    </row>
    <row r="851" ht="36" customHeight="1" spans="1:7">
      <c r="A851" s="541">
        <v>2130101</v>
      </c>
      <c r="B851" s="404" t="s">
        <v>136</v>
      </c>
      <c r="C851" s="446">
        <v>0</v>
      </c>
      <c r="D851" s="446"/>
      <c r="E851" s="408"/>
      <c r="F851" s="373" t="str">
        <f t="shared" si="96"/>
        <v>否</v>
      </c>
      <c r="G851" s="248" t="str">
        <f t="shared" si="97"/>
        <v>项</v>
      </c>
    </row>
    <row r="852" ht="36" customHeight="1" spans="1:7">
      <c r="A852" s="541">
        <v>2130102</v>
      </c>
      <c r="B852" s="404" t="s">
        <v>137</v>
      </c>
      <c r="C852" s="446">
        <v>152</v>
      </c>
      <c r="D852" s="446">
        <v>205</v>
      </c>
      <c r="E852" s="408">
        <f>IF(C852&gt;0,D852/C852-1,IF(C852&lt;0,-(D852/C852-1),""))</f>
        <v>0.349</v>
      </c>
      <c r="F852" s="373" t="str">
        <f t="shared" si="96"/>
        <v>是</v>
      </c>
      <c r="G852" s="248" t="str">
        <f t="shared" si="97"/>
        <v>项</v>
      </c>
    </row>
    <row r="853" ht="36" customHeight="1" spans="1:7">
      <c r="A853" s="541">
        <v>2130103</v>
      </c>
      <c r="B853" s="404" t="s">
        <v>138</v>
      </c>
      <c r="C853" s="446">
        <v>0</v>
      </c>
      <c r="D853" s="446"/>
      <c r="E853" s="408"/>
      <c r="F853" s="373" t="str">
        <f t="shared" si="96"/>
        <v>否</v>
      </c>
      <c r="G853" s="248" t="str">
        <f t="shared" si="97"/>
        <v>项</v>
      </c>
    </row>
    <row r="854" ht="36" customHeight="1" spans="1:7">
      <c r="A854" s="541">
        <v>2130104</v>
      </c>
      <c r="B854" s="404" t="s">
        <v>145</v>
      </c>
      <c r="C854" s="446">
        <v>0</v>
      </c>
      <c r="D854" s="446"/>
      <c r="E854" s="408"/>
      <c r="F854" s="373" t="str">
        <f t="shared" si="96"/>
        <v>否</v>
      </c>
      <c r="G854" s="248" t="str">
        <f t="shared" si="97"/>
        <v>项</v>
      </c>
    </row>
    <row r="855" ht="36" customHeight="1" spans="1:7">
      <c r="A855" s="541">
        <v>2130105</v>
      </c>
      <c r="B855" s="404" t="s">
        <v>765</v>
      </c>
      <c r="C855" s="446">
        <v>0</v>
      </c>
      <c r="D855" s="446"/>
      <c r="E855" s="408"/>
      <c r="F855" s="373" t="str">
        <f t="shared" si="96"/>
        <v>否</v>
      </c>
      <c r="G855" s="248" t="str">
        <f t="shared" si="97"/>
        <v>项</v>
      </c>
    </row>
    <row r="856" ht="36" customHeight="1" spans="1:7">
      <c r="A856" s="541">
        <v>2130106</v>
      </c>
      <c r="B856" s="404" t="s">
        <v>766</v>
      </c>
      <c r="C856" s="446">
        <v>0</v>
      </c>
      <c r="D856" s="446"/>
      <c r="E856" s="408" t="str">
        <f t="shared" ref="E856:E858" si="99">IF(C856&gt;0,D856/C856-1,IF(C856&lt;0,-(D856/C856-1),""))</f>
        <v/>
      </c>
      <c r="F856" s="373" t="str">
        <f t="shared" si="96"/>
        <v>否</v>
      </c>
      <c r="G856" s="248" t="str">
        <f t="shared" si="97"/>
        <v>项</v>
      </c>
    </row>
    <row r="857" ht="36" customHeight="1" spans="1:7">
      <c r="A857" s="541">
        <v>2130108</v>
      </c>
      <c r="B857" s="404" t="s">
        <v>767</v>
      </c>
      <c r="C857" s="446">
        <v>13</v>
      </c>
      <c r="D857" s="446">
        <v>140</v>
      </c>
      <c r="E857" s="408">
        <f t="shared" si="99"/>
        <v>9.769</v>
      </c>
      <c r="F857" s="373" t="str">
        <f t="shared" si="96"/>
        <v>是</v>
      </c>
      <c r="G857" s="248" t="str">
        <f t="shared" si="97"/>
        <v>项</v>
      </c>
    </row>
    <row r="858" ht="36" customHeight="1" spans="1:7">
      <c r="A858" s="541">
        <v>2130109</v>
      </c>
      <c r="B858" s="404" t="s">
        <v>768</v>
      </c>
      <c r="C858" s="446">
        <v>45</v>
      </c>
      <c r="D858" s="446">
        <v>45</v>
      </c>
      <c r="E858" s="408">
        <f t="shared" si="99"/>
        <v>0</v>
      </c>
      <c r="F858" s="373" t="str">
        <f t="shared" si="96"/>
        <v>是</v>
      </c>
      <c r="G858" s="248" t="str">
        <f t="shared" si="97"/>
        <v>项</v>
      </c>
    </row>
    <row r="859" ht="36" customHeight="1" spans="1:7">
      <c r="A859" s="541">
        <v>2130110</v>
      </c>
      <c r="B859" s="404" t="s">
        <v>769</v>
      </c>
      <c r="C859" s="446">
        <v>0</v>
      </c>
      <c r="D859" s="446"/>
      <c r="E859" s="408"/>
      <c r="F859" s="373" t="str">
        <f t="shared" si="96"/>
        <v>否</v>
      </c>
      <c r="G859" s="248" t="str">
        <f t="shared" si="97"/>
        <v>项</v>
      </c>
    </row>
    <row r="860" ht="36" customHeight="1" spans="1:7">
      <c r="A860" s="541">
        <v>2130111</v>
      </c>
      <c r="B860" s="404" t="s">
        <v>770</v>
      </c>
      <c r="C860" s="446">
        <v>0</v>
      </c>
      <c r="D860" s="446"/>
      <c r="E860" s="408"/>
      <c r="F860" s="373" t="str">
        <f t="shared" si="96"/>
        <v>否</v>
      </c>
      <c r="G860" s="248" t="str">
        <f t="shared" si="97"/>
        <v>项</v>
      </c>
    </row>
    <row r="861" ht="36" customHeight="1" spans="1:7">
      <c r="A861" s="541">
        <v>2130112</v>
      </c>
      <c r="B861" s="404" t="s">
        <v>771</v>
      </c>
      <c r="C861" s="446">
        <v>0</v>
      </c>
      <c r="D861" s="446"/>
      <c r="E861" s="408"/>
      <c r="F861" s="373" t="str">
        <f t="shared" si="96"/>
        <v>否</v>
      </c>
      <c r="G861" s="248" t="str">
        <f t="shared" si="97"/>
        <v>项</v>
      </c>
    </row>
    <row r="862" ht="36" customHeight="1" spans="1:7">
      <c r="A862" s="541">
        <v>2130114</v>
      </c>
      <c r="B862" s="404" t="s">
        <v>772</v>
      </c>
      <c r="C862" s="446">
        <v>0</v>
      </c>
      <c r="D862" s="446"/>
      <c r="E862" s="408" t="str">
        <f t="shared" ref="E862:E866" si="100">IF(C862&gt;0,D862/C862-1,IF(C862&lt;0,-(D862/C862-1),""))</f>
        <v/>
      </c>
      <c r="F862" s="373" t="str">
        <f t="shared" si="96"/>
        <v>否</v>
      </c>
      <c r="G862" s="248" t="str">
        <f t="shared" si="97"/>
        <v>项</v>
      </c>
    </row>
    <row r="863" ht="36" customHeight="1" spans="1:7">
      <c r="A863" s="541">
        <v>2130119</v>
      </c>
      <c r="B863" s="404" t="s">
        <v>773</v>
      </c>
      <c r="C863" s="446">
        <v>0</v>
      </c>
      <c r="D863" s="446"/>
      <c r="E863" s="408" t="str">
        <f t="shared" si="100"/>
        <v/>
      </c>
      <c r="F863" s="373" t="str">
        <f t="shared" si="96"/>
        <v>否</v>
      </c>
      <c r="G863" s="248" t="str">
        <f t="shared" si="97"/>
        <v>项</v>
      </c>
    </row>
    <row r="864" ht="36" customHeight="1" spans="1:7">
      <c r="A864" s="541">
        <v>2130120</v>
      </c>
      <c r="B864" s="404" t="s">
        <v>774</v>
      </c>
      <c r="C864" s="446">
        <v>0</v>
      </c>
      <c r="D864" s="446"/>
      <c r="E864" s="408" t="str">
        <f t="shared" si="100"/>
        <v/>
      </c>
      <c r="F864" s="373" t="str">
        <f t="shared" si="96"/>
        <v>否</v>
      </c>
      <c r="G864" s="248" t="str">
        <f t="shared" si="97"/>
        <v>项</v>
      </c>
    </row>
    <row r="865" ht="36" customHeight="1" spans="1:7">
      <c r="A865" s="541">
        <v>2130121</v>
      </c>
      <c r="B865" s="404" t="s">
        <v>775</v>
      </c>
      <c r="C865" s="446">
        <v>0</v>
      </c>
      <c r="D865" s="446"/>
      <c r="E865" s="408" t="str">
        <f t="shared" si="100"/>
        <v/>
      </c>
      <c r="F865" s="373" t="str">
        <f t="shared" si="96"/>
        <v>否</v>
      </c>
      <c r="G865" s="248" t="str">
        <f t="shared" si="97"/>
        <v>项</v>
      </c>
    </row>
    <row r="866" ht="36" customHeight="1" spans="1:7">
      <c r="A866" s="541">
        <v>2130122</v>
      </c>
      <c r="B866" s="404" t="s">
        <v>776</v>
      </c>
      <c r="C866" s="446">
        <v>0</v>
      </c>
      <c r="D866" s="446"/>
      <c r="E866" s="408" t="str">
        <f t="shared" si="100"/>
        <v/>
      </c>
      <c r="F866" s="373" t="str">
        <f t="shared" si="96"/>
        <v>否</v>
      </c>
      <c r="G866" s="248" t="str">
        <f t="shared" si="97"/>
        <v>项</v>
      </c>
    </row>
    <row r="867" ht="36" customHeight="1" spans="1:7">
      <c r="A867" s="541">
        <v>2130124</v>
      </c>
      <c r="B867" s="404" t="s">
        <v>777</v>
      </c>
      <c r="C867" s="446">
        <v>0</v>
      </c>
      <c r="D867" s="446"/>
      <c r="E867" s="408"/>
      <c r="F867" s="373" t="str">
        <f t="shared" si="96"/>
        <v>否</v>
      </c>
      <c r="G867" s="248" t="str">
        <f t="shared" si="97"/>
        <v>项</v>
      </c>
    </row>
    <row r="868" ht="36" customHeight="1" spans="1:7">
      <c r="A868" s="541">
        <v>2130125</v>
      </c>
      <c r="B868" s="404" t="s">
        <v>778</v>
      </c>
      <c r="C868" s="446">
        <v>1</v>
      </c>
      <c r="D868" s="446">
        <v>617</v>
      </c>
      <c r="E868" s="408">
        <f>IF(C868&gt;0,D868/C868-1,IF(C868&lt;0,-(D868/C868-1),""))</f>
        <v>616</v>
      </c>
      <c r="F868" s="373" t="str">
        <f t="shared" si="96"/>
        <v>是</v>
      </c>
      <c r="G868" s="248" t="str">
        <f t="shared" si="97"/>
        <v>项</v>
      </c>
    </row>
    <row r="869" ht="36" customHeight="1" spans="1:7">
      <c r="A869" s="541">
        <v>2130126</v>
      </c>
      <c r="B869" s="404" t="s">
        <v>779</v>
      </c>
      <c r="C869" s="446">
        <v>97</v>
      </c>
      <c r="D869" s="446">
        <v>11</v>
      </c>
      <c r="E869" s="408">
        <f>IF(C869&gt;0,D869/C869-1,IF(C869&lt;0,-(D869/C869-1),""))</f>
        <v>-0.887</v>
      </c>
      <c r="F869" s="373" t="str">
        <f t="shared" si="96"/>
        <v>是</v>
      </c>
      <c r="G869" s="248" t="str">
        <f t="shared" si="97"/>
        <v>项</v>
      </c>
    </row>
    <row r="870" ht="36" customHeight="1" spans="1:7">
      <c r="A870" s="541">
        <v>2130135</v>
      </c>
      <c r="B870" s="404" t="s">
        <v>780</v>
      </c>
      <c r="C870" s="446">
        <v>0</v>
      </c>
      <c r="D870" s="446"/>
      <c r="E870" s="408"/>
      <c r="F870" s="373" t="str">
        <f t="shared" si="96"/>
        <v>否</v>
      </c>
      <c r="G870" s="248" t="str">
        <f t="shared" si="97"/>
        <v>项</v>
      </c>
    </row>
    <row r="871" ht="36" customHeight="1" spans="1:7">
      <c r="A871" s="541">
        <v>2130142</v>
      </c>
      <c r="B871" s="404" t="s">
        <v>781</v>
      </c>
      <c r="C871" s="446">
        <v>0</v>
      </c>
      <c r="D871" s="446"/>
      <c r="E871" s="408"/>
      <c r="F871" s="373" t="str">
        <f t="shared" si="96"/>
        <v>否</v>
      </c>
      <c r="G871" s="248" t="str">
        <f t="shared" si="97"/>
        <v>项</v>
      </c>
    </row>
    <row r="872" ht="36" customHeight="1" spans="1:7">
      <c r="A872" s="541">
        <v>2130148</v>
      </c>
      <c r="B872" s="404" t="s">
        <v>782</v>
      </c>
      <c r="C872" s="446">
        <v>0</v>
      </c>
      <c r="D872" s="446"/>
      <c r="E872" s="408" t="str">
        <f t="shared" ref="E872:E876" si="101">IF(C872&gt;0,D872/C872-1,IF(C872&lt;0,-(D872/C872-1),""))</f>
        <v/>
      </c>
      <c r="F872" s="373" t="str">
        <f t="shared" si="96"/>
        <v>否</v>
      </c>
      <c r="G872" s="248" t="str">
        <f t="shared" si="97"/>
        <v>项</v>
      </c>
    </row>
    <row r="873" ht="36" customHeight="1" spans="1:7">
      <c r="A873" s="541">
        <v>2130152</v>
      </c>
      <c r="B873" s="404" t="s">
        <v>783</v>
      </c>
      <c r="C873" s="446">
        <v>0</v>
      </c>
      <c r="D873" s="446"/>
      <c r="E873" s="408" t="str">
        <f t="shared" si="101"/>
        <v/>
      </c>
      <c r="F873" s="373" t="str">
        <f t="shared" si="96"/>
        <v>否</v>
      </c>
      <c r="G873" s="248" t="str">
        <f t="shared" si="97"/>
        <v>项</v>
      </c>
    </row>
    <row r="874" ht="36" customHeight="1" spans="1:7">
      <c r="A874" s="541">
        <v>2130153</v>
      </c>
      <c r="B874" s="404" t="s">
        <v>784</v>
      </c>
      <c r="C874" s="446">
        <v>0</v>
      </c>
      <c r="D874" s="446"/>
      <c r="E874" s="408"/>
      <c r="F874" s="373" t="str">
        <f t="shared" si="96"/>
        <v>否</v>
      </c>
      <c r="G874" s="248" t="str">
        <f t="shared" si="97"/>
        <v>项</v>
      </c>
    </row>
    <row r="875" ht="36" customHeight="1" spans="1:7">
      <c r="A875" s="541">
        <v>2130199</v>
      </c>
      <c r="B875" s="404" t="s">
        <v>785</v>
      </c>
      <c r="C875" s="446">
        <v>114</v>
      </c>
      <c r="D875" s="446">
        <v>14</v>
      </c>
      <c r="E875" s="408">
        <f t="shared" si="101"/>
        <v>-0.877</v>
      </c>
      <c r="F875" s="373" t="str">
        <f t="shared" si="96"/>
        <v>是</v>
      </c>
      <c r="G875" s="248" t="str">
        <f t="shared" si="97"/>
        <v>项</v>
      </c>
    </row>
    <row r="876" ht="36" customHeight="1" spans="1:7">
      <c r="A876" s="540">
        <v>21302</v>
      </c>
      <c r="B876" s="400" t="s">
        <v>786</v>
      </c>
      <c r="C876" s="446">
        <v>1379</v>
      </c>
      <c r="D876" s="446">
        <v>1655</v>
      </c>
      <c r="E876" s="408">
        <f t="shared" si="101"/>
        <v>0.2</v>
      </c>
      <c r="F876" s="373" t="str">
        <f t="shared" si="96"/>
        <v>是</v>
      </c>
      <c r="G876" s="248" t="str">
        <f t="shared" si="97"/>
        <v>款</v>
      </c>
    </row>
    <row r="877" ht="36" customHeight="1" spans="1:7">
      <c r="A877" s="541">
        <v>2130201</v>
      </c>
      <c r="B877" s="404" t="s">
        <v>136</v>
      </c>
      <c r="C877" s="446">
        <v>0</v>
      </c>
      <c r="D877" s="446"/>
      <c r="E877" s="408"/>
      <c r="F877" s="373" t="str">
        <f t="shared" si="96"/>
        <v>否</v>
      </c>
      <c r="G877" s="248" t="str">
        <f t="shared" si="97"/>
        <v>项</v>
      </c>
    </row>
    <row r="878" ht="36" customHeight="1" spans="1:7">
      <c r="A878" s="541">
        <v>2130202</v>
      </c>
      <c r="B878" s="404" t="s">
        <v>137</v>
      </c>
      <c r="C878" s="446">
        <v>107</v>
      </c>
      <c r="D878" s="446">
        <v>16</v>
      </c>
      <c r="E878" s="408">
        <f t="shared" ref="E878:E884" si="102">IF(C878&gt;0,D878/C878-1,IF(C878&lt;0,-(D878/C878-1),""))</f>
        <v>-0.85</v>
      </c>
      <c r="F878" s="373" t="str">
        <f t="shared" si="96"/>
        <v>是</v>
      </c>
      <c r="G878" s="248" t="str">
        <f t="shared" si="97"/>
        <v>项</v>
      </c>
    </row>
    <row r="879" ht="36" customHeight="1" spans="1:7">
      <c r="A879" s="541">
        <v>2130203</v>
      </c>
      <c r="B879" s="404" t="s">
        <v>138</v>
      </c>
      <c r="C879" s="446">
        <v>0</v>
      </c>
      <c r="D879" s="446"/>
      <c r="E879" s="408"/>
      <c r="F879" s="373" t="str">
        <f t="shared" si="96"/>
        <v>否</v>
      </c>
      <c r="G879" s="248" t="str">
        <f t="shared" si="97"/>
        <v>项</v>
      </c>
    </row>
    <row r="880" ht="36" customHeight="1" spans="1:7">
      <c r="A880" s="541">
        <v>2130204</v>
      </c>
      <c r="B880" s="404" t="s">
        <v>787</v>
      </c>
      <c r="C880" s="446">
        <v>0</v>
      </c>
      <c r="D880" s="446"/>
      <c r="E880" s="408"/>
      <c r="F880" s="373" t="str">
        <f t="shared" si="96"/>
        <v>否</v>
      </c>
      <c r="G880" s="248" t="str">
        <f t="shared" si="97"/>
        <v>项</v>
      </c>
    </row>
    <row r="881" ht="36" customHeight="1" spans="1:7">
      <c r="A881" s="541">
        <v>2130205</v>
      </c>
      <c r="B881" s="404" t="s">
        <v>788</v>
      </c>
      <c r="C881" s="446">
        <v>8</v>
      </c>
      <c r="D881" s="446">
        <v>414</v>
      </c>
      <c r="E881" s="408">
        <f t="shared" si="102"/>
        <v>50.75</v>
      </c>
      <c r="F881" s="373" t="str">
        <f t="shared" si="96"/>
        <v>是</v>
      </c>
      <c r="G881" s="248" t="str">
        <f t="shared" si="97"/>
        <v>项</v>
      </c>
    </row>
    <row r="882" ht="36" customHeight="1" spans="1:7">
      <c r="A882" s="541">
        <v>2130206</v>
      </c>
      <c r="B882" s="404" t="s">
        <v>789</v>
      </c>
      <c r="C882" s="446">
        <v>0</v>
      </c>
      <c r="D882" s="446"/>
      <c r="E882" s="408"/>
      <c r="F882" s="373" t="str">
        <f t="shared" si="96"/>
        <v>否</v>
      </c>
      <c r="G882" s="248" t="str">
        <f t="shared" si="97"/>
        <v>项</v>
      </c>
    </row>
    <row r="883" ht="36" customHeight="1" spans="1:7">
      <c r="A883" s="541">
        <v>2130207</v>
      </c>
      <c r="B883" s="404" t="s">
        <v>790</v>
      </c>
      <c r="C883" s="446">
        <v>652</v>
      </c>
      <c r="D883" s="446">
        <v>196</v>
      </c>
      <c r="E883" s="408">
        <f t="shared" si="102"/>
        <v>-0.699</v>
      </c>
      <c r="F883" s="373" t="str">
        <f t="shared" si="96"/>
        <v>是</v>
      </c>
      <c r="G883" s="248" t="str">
        <f t="shared" si="97"/>
        <v>项</v>
      </c>
    </row>
    <row r="884" ht="36" customHeight="1" spans="1:7">
      <c r="A884" s="541">
        <v>2130209</v>
      </c>
      <c r="B884" s="404" t="s">
        <v>791</v>
      </c>
      <c r="C884" s="446">
        <v>0</v>
      </c>
      <c r="D884" s="446"/>
      <c r="E884" s="408" t="str">
        <f t="shared" si="102"/>
        <v/>
      </c>
      <c r="F884" s="373" t="str">
        <f t="shared" si="96"/>
        <v>否</v>
      </c>
      <c r="G884" s="248" t="str">
        <f t="shared" si="97"/>
        <v>项</v>
      </c>
    </row>
    <row r="885" ht="36" customHeight="1" spans="1:7">
      <c r="A885" s="541">
        <v>2130210</v>
      </c>
      <c r="B885" s="404" t="s">
        <v>792</v>
      </c>
      <c r="C885" s="446">
        <v>0</v>
      </c>
      <c r="D885" s="446"/>
      <c r="E885" s="408"/>
      <c r="F885" s="373" t="str">
        <f t="shared" si="96"/>
        <v>否</v>
      </c>
      <c r="G885" s="248" t="str">
        <f t="shared" si="97"/>
        <v>项</v>
      </c>
    </row>
    <row r="886" ht="36" customHeight="1" spans="1:7">
      <c r="A886" s="541">
        <v>2130211</v>
      </c>
      <c r="B886" s="404" t="s">
        <v>793</v>
      </c>
      <c r="C886" s="446">
        <v>0</v>
      </c>
      <c r="D886" s="446"/>
      <c r="E886" s="408"/>
      <c r="F886" s="373" t="str">
        <f t="shared" si="96"/>
        <v>否</v>
      </c>
      <c r="G886" s="248" t="str">
        <f t="shared" si="97"/>
        <v>项</v>
      </c>
    </row>
    <row r="887" ht="36" customHeight="1" spans="1:7">
      <c r="A887" s="541">
        <v>2130212</v>
      </c>
      <c r="B887" s="404" t="s">
        <v>794</v>
      </c>
      <c r="C887" s="446">
        <v>0</v>
      </c>
      <c r="D887" s="446"/>
      <c r="E887" s="408"/>
      <c r="F887" s="373" t="str">
        <f t="shared" si="96"/>
        <v>否</v>
      </c>
      <c r="G887" s="248" t="str">
        <f t="shared" si="97"/>
        <v>项</v>
      </c>
    </row>
    <row r="888" ht="36" customHeight="1" spans="1:7">
      <c r="A888" s="541">
        <v>2130213</v>
      </c>
      <c r="B888" s="404" t="s">
        <v>795</v>
      </c>
      <c r="C888" s="446">
        <v>0</v>
      </c>
      <c r="D888" s="446"/>
      <c r="E888" s="408"/>
      <c r="F888" s="373" t="str">
        <f t="shared" si="96"/>
        <v>否</v>
      </c>
      <c r="G888" s="248" t="str">
        <f t="shared" si="97"/>
        <v>项</v>
      </c>
    </row>
    <row r="889" ht="36" customHeight="1" spans="1:7">
      <c r="A889" s="541">
        <v>2130217</v>
      </c>
      <c r="B889" s="404" t="s">
        <v>796</v>
      </c>
      <c r="C889" s="446">
        <v>0</v>
      </c>
      <c r="D889" s="446"/>
      <c r="E889" s="408"/>
      <c r="F889" s="373" t="str">
        <f t="shared" si="96"/>
        <v>否</v>
      </c>
      <c r="G889" s="248" t="str">
        <f t="shared" si="97"/>
        <v>项</v>
      </c>
    </row>
    <row r="890" ht="36" customHeight="1" spans="1:7">
      <c r="A890" s="541">
        <v>2130220</v>
      </c>
      <c r="B890" s="404" t="s">
        <v>797</v>
      </c>
      <c r="C890" s="446">
        <v>0</v>
      </c>
      <c r="D890" s="446"/>
      <c r="E890" s="408"/>
      <c r="F890" s="373" t="str">
        <f t="shared" si="96"/>
        <v>否</v>
      </c>
      <c r="G890" s="248" t="str">
        <f t="shared" si="97"/>
        <v>项</v>
      </c>
    </row>
    <row r="891" ht="36" customHeight="1" spans="1:7">
      <c r="A891" s="541">
        <v>2130221</v>
      </c>
      <c r="B891" s="404" t="s">
        <v>798</v>
      </c>
      <c r="C891" s="446">
        <v>0</v>
      </c>
      <c r="D891" s="446"/>
      <c r="E891" s="408"/>
      <c r="F891" s="373" t="str">
        <f t="shared" si="96"/>
        <v>否</v>
      </c>
      <c r="G891" s="248" t="str">
        <f t="shared" si="97"/>
        <v>项</v>
      </c>
    </row>
    <row r="892" ht="36" customHeight="1" spans="1:7">
      <c r="A892" s="541">
        <v>2130223</v>
      </c>
      <c r="B892" s="404" t="s">
        <v>799</v>
      </c>
      <c r="C892" s="446">
        <v>0</v>
      </c>
      <c r="D892" s="446"/>
      <c r="E892" s="408"/>
      <c r="F892" s="373" t="str">
        <f t="shared" si="96"/>
        <v>否</v>
      </c>
      <c r="G892" s="248" t="str">
        <f t="shared" si="97"/>
        <v>项</v>
      </c>
    </row>
    <row r="893" ht="36" customHeight="1" spans="1:7">
      <c r="A893" s="541">
        <v>2130226</v>
      </c>
      <c r="B893" s="404" t="s">
        <v>800</v>
      </c>
      <c r="C893" s="446">
        <v>0</v>
      </c>
      <c r="D893" s="446"/>
      <c r="E893" s="408" t="str">
        <f t="shared" ref="E893:E896" si="103">IF(C893&gt;0,D893/C893-1,IF(C893&lt;0,-(D893/C893-1),""))</f>
        <v/>
      </c>
      <c r="F893" s="373" t="str">
        <f t="shared" si="96"/>
        <v>否</v>
      </c>
      <c r="G893" s="248" t="str">
        <f t="shared" si="97"/>
        <v>项</v>
      </c>
    </row>
    <row r="894" ht="36" customHeight="1" spans="1:7">
      <c r="A894" s="541">
        <v>2130227</v>
      </c>
      <c r="B894" s="404" t="s">
        <v>801</v>
      </c>
      <c r="C894" s="446">
        <v>0</v>
      </c>
      <c r="D894" s="446"/>
      <c r="E894" s="408" t="str">
        <f t="shared" si="103"/>
        <v/>
      </c>
      <c r="F894" s="373" t="str">
        <f t="shared" si="96"/>
        <v>否</v>
      </c>
      <c r="G894" s="248" t="str">
        <f t="shared" si="97"/>
        <v>项</v>
      </c>
    </row>
    <row r="895" ht="36" customHeight="1" spans="1:7">
      <c r="A895" s="541">
        <v>2130232</v>
      </c>
      <c r="B895" s="404" t="s">
        <v>802</v>
      </c>
      <c r="C895" s="446">
        <v>0</v>
      </c>
      <c r="D895" s="446"/>
      <c r="E895" s="408" t="str">
        <f t="shared" si="103"/>
        <v/>
      </c>
      <c r="F895" s="373" t="str">
        <f t="shared" si="96"/>
        <v>否</v>
      </c>
      <c r="G895" s="248" t="str">
        <f t="shared" si="97"/>
        <v>项</v>
      </c>
    </row>
    <row r="896" ht="36" customHeight="1" spans="1:7">
      <c r="A896" s="541">
        <v>2130234</v>
      </c>
      <c r="B896" s="404" t="s">
        <v>803</v>
      </c>
      <c r="C896" s="446">
        <v>432</v>
      </c>
      <c r="D896" s="446">
        <v>677</v>
      </c>
      <c r="E896" s="408">
        <f t="shared" si="103"/>
        <v>0.567</v>
      </c>
      <c r="F896" s="373" t="str">
        <f t="shared" si="96"/>
        <v>是</v>
      </c>
      <c r="G896" s="248" t="str">
        <f t="shared" si="97"/>
        <v>项</v>
      </c>
    </row>
    <row r="897" ht="36" customHeight="1" spans="1:7">
      <c r="A897" s="541">
        <v>2130235</v>
      </c>
      <c r="B897" s="404" t="s">
        <v>804</v>
      </c>
      <c r="C897" s="446"/>
      <c r="D897" s="446"/>
      <c r="E897" s="408" t="str">
        <f t="shared" ref="E897:E901" si="104">IF(C897&gt;0,D897/C897-1,IF(C897&lt;0,-(D897/C897-1),""))</f>
        <v/>
      </c>
      <c r="F897" s="373" t="str">
        <f t="shared" si="96"/>
        <v>否</v>
      </c>
      <c r="G897" s="248" t="str">
        <f t="shared" si="97"/>
        <v>项</v>
      </c>
    </row>
    <row r="898" ht="36" customHeight="1" spans="1:7">
      <c r="A898" s="541">
        <v>2130236</v>
      </c>
      <c r="B898" s="404" t="s">
        <v>805</v>
      </c>
      <c r="C898" s="446">
        <v>0</v>
      </c>
      <c r="D898" s="446"/>
      <c r="E898" s="408"/>
      <c r="F898" s="373" t="str">
        <f t="shared" si="96"/>
        <v>否</v>
      </c>
      <c r="G898" s="248" t="str">
        <f t="shared" si="97"/>
        <v>项</v>
      </c>
    </row>
    <row r="899" ht="36" customHeight="1" spans="1:7">
      <c r="A899" s="541">
        <v>2130237</v>
      </c>
      <c r="B899" s="404" t="s">
        <v>771</v>
      </c>
      <c r="C899" s="446">
        <v>0</v>
      </c>
      <c r="D899" s="446"/>
      <c r="E899" s="408"/>
      <c r="F899" s="373" t="str">
        <f t="shared" si="96"/>
        <v>否</v>
      </c>
      <c r="G899" s="248" t="str">
        <f t="shared" si="97"/>
        <v>项</v>
      </c>
    </row>
    <row r="900" ht="36" customHeight="1" spans="1:7">
      <c r="A900" s="541">
        <v>2130299</v>
      </c>
      <c r="B900" s="404" t="s">
        <v>806</v>
      </c>
      <c r="C900" s="446">
        <v>180</v>
      </c>
      <c r="D900" s="446">
        <v>352</v>
      </c>
      <c r="E900" s="408">
        <f t="shared" si="104"/>
        <v>0.956</v>
      </c>
      <c r="F900" s="373" t="str">
        <f t="shared" si="96"/>
        <v>是</v>
      </c>
      <c r="G900" s="248" t="str">
        <f t="shared" si="97"/>
        <v>项</v>
      </c>
    </row>
    <row r="901" ht="36" customHeight="1" spans="1:7">
      <c r="A901" s="540">
        <v>21303</v>
      </c>
      <c r="B901" s="400" t="s">
        <v>807</v>
      </c>
      <c r="C901" s="446">
        <v>1322</v>
      </c>
      <c r="D901" s="446">
        <v>1939</v>
      </c>
      <c r="E901" s="408">
        <f t="shared" si="104"/>
        <v>0.467</v>
      </c>
      <c r="F901" s="373" t="str">
        <f t="shared" si="96"/>
        <v>是</v>
      </c>
      <c r="G901" s="248" t="str">
        <f t="shared" si="97"/>
        <v>款</v>
      </c>
    </row>
    <row r="902" ht="36" customHeight="1" spans="1:7">
      <c r="A902" s="541">
        <v>2130301</v>
      </c>
      <c r="B902" s="404" t="s">
        <v>136</v>
      </c>
      <c r="C902" s="446">
        <v>0</v>
      </c>
      <c r="D902" s="446"/>
      <c r="E902" s="408"/>
      <c r="F902" s="373" t="str">
        <f t="shared" ref="F902:F965" si="105">IF(LEN(A902)=3,"是",IF(B902&lt;&gt;"",IF(SUM(C902:D902)&lt;&gt;0,"是","否"),"是"))</f>
        <v>否</v>
      </c>
      <c r="G902" s="248" t="str">
        <f t="shared" ref="G902:G965" si="106">IF(LEN(A902)=3,"类",IF(LEN(A902)=5,"款","项"))</f>
        <v>项</v>
      </c>
    </row>
    <row r="903" ht="36" customHeight="1" spans="1:7">
      <c r="A903" s="541">
        <v>2130302</v>
      </c>
      <c r="B903" s="404" t="s">
        <v>137</v>
      </c>
      <c r="C903" s="446">
        <v>49</v>
      </c>
      <c r="D903" s="446">
        <v>10</v>
      </c>
      <c r="E903" s="408">
        <f t="shared" ref="E903:E908" si="107">IF(C903&gt;0,D903/C903-1,IF(C903&lt;0,-(D903/C903-1),""))</f>
        <v>-0.796</v>
      </c>
      <c r="F903" s="373" t="str">
        <f t="shared" si="105"/>
        <v>是</v>
      </c>
      <c r="G903" s="248" t="str">
        <f t="shared" si="106"/>
        <v>项</v>
      </c>
    </row>
    <row r="904" ht="36" customHeight="1" spans="1:7">
      <c r="A904" s="541">
        <v>2130303</v>
      </c>
      <c r="B904" s="404" t="s">
        <v>138</v>
      </c>
      <c r="C904" s="446">
        <v>0</v>
      </c>
      <c r="D904" s="446"/>
      <c r="E904" s="408"/>
      <c r="F904" s="373" t="str">
        <f t="shared" si="105"/>
        <v>否</v>
      </c>
      <c r="G904" s="248" t="str">
        <f t="shared" si="106"/>
        <v>项</v>
      </c>
    </row>
    <row r="905" ht="36" customHeight="1" spans="1:7">
      <c r="A905" s="541">
        <v>2130304</v>
      </c>
      <c r="B905" s="404" t="s">
        <v>808</v>
      </c>
      <c r="C905" s="446">
        <v>0</v>
      </c>
      <c r="D905" s="446"/>
      <c r="E905" s="408"/>
      <c r="F905" s="373" t="str">
        <f t="shared" si="105"/>
        <v>否</v>
      </c>
      <c r="G905" s="248" t="str">
        <f t="shared" si="106"/>
        <v>项</v>
      </c>
    </row>
    <row r="906" ht="36" customHeight="1" spans="1:7">
      <c r="A906" s="541">
        <v>2130305</v>
      </c>
      <c r="B906" s="404" t="s">
        <v>809</v>
      </c>
      <c r="C906" s="446">
        <v>908</v>
      </c>
      <c r="D906" s="446">
        <v>1383</v>
      </c>
      <c r="E906" s="408">
        <f t="shared" si="107"/>
        <v>0.523</v>
      </c>
      <c r="F906" s="373" t="str">
        <f t="shared" si="105"/>
        <v>是</v>
      </c>
      <c r="G906" s="248" t="str">
        <f t="shared" si="106"/>
        <v>项</v>
      </c>
    </row>
    <row r="907" ht="36" customHeight="1" spans="1:7">
      <c r="A907" s="541">
        <v>2130306</v>
      </c>
      <c r="B907" s="404" t="s">
        <v>810</v>
      </c>
      <c r="C907" s="446">
        <v>0</v>
      </c>
      <c r="D907" s="446">
        <v>170</v>
      </c>
      <c r="E907" s="408" t="str">
        <f t="shared" si="107"/>
        <v/>
      </c>
      <c r="F907" s="373" t="str">
        <f t="shared" si="105"/>
        <v>是</v>
      </c>
      <c r="G907" s="248" t="str">
        <f t="shared" si="106"/>
        <v>项</v>
      </c>
    </row>
    <row r="908" ht="36" customHeight="1" spans="1:7">
      <c r="A908" s="541">
        <v>2130307</v>
      </c>
      <c r="B908" s="404" t="s">
        <v>811</v>
      </c>
      <c r="C908" s="446">
        <v>100</v>
      </c>
      <c r="D908" s="446"/>
      <c r="E908" s="408">
        <f t="shared" si="107"/>
        <v>-1</v>
      </c>
      <c r="F908" s="373" t="str">
        <f t="shared" si="105"/>
        <v>是</v>
      </c>
      <c r="G908" s="248" t="str">
        <f t="shared" si="106"/>
        <v>项</v>
      </c>
    </row>
    <row r="909" ht="36" customHeight="1" spans="1:7">
      <c r="A909" s="541">
        <v>2130308</v>
      </c>
      <c r="B909" s="404" t="s">
        <v>812</v>
      </c>
      <c r="C909" s="446">
        <v>0</v>
      </c>
      <c r="D909" s="446"/>
      <c r="E909" s="408"/>
      <c r="F909" s="373" t="str">
        <f t="shared" si="105"/>
        <v>否</v>
      </c>
      <c r="G909" s="248" t="str">
        <f t="shared" si="106"/>
        <v>项</v>
      </c>
    </row>
    <row r="910" ht="36" customHeight="1" spans="1:7">
      <c r="A910" s="541">
        <v>2130309</v>
      </c>
      <c r="B910" s="404" t="s">
        <v>813</v>
      </c>
      <c r="C910" s="446">
        <v>0</v>
      </c>
      <c r="D910" s="446"/>
      <c r="E910" s="408" t="str">
        <f t="shared" ref="E910:E915" si="108">IF(C910&gt;0,D910/C910-1,IF(C910&lt;0,-(D910/C910-1),""))</f>
        <v/>
      </c>
      <c r="F910" s="373" t="str">
        <f t="shared" si="105"/>
        <v>否</v>
      </c>
      <c r="G910" s="248" t="str">
        <f t="shared" si="106"/>
        <v>项</v>
      </c>
    </row>
    <row r="911" ht="36" customHeight="1" spans="1:7">
      <c r="A911" s="541">
        <v>2130310</v>
      </c>
      <c r="B911" s="404" t="s">
        <v>814</v>
      </c>
      <c r="C911" s="446">
        <v>0</v>
      </c>
      <c r="D911" s="446"/>
      <c r="E911" s="408"/>
      <c r="F911" s="373" t="str">
        <f t="shared" si="105"/>
        <v>否</v>
      </c>
      <c r="G911" s="248" t="str">
        <f t="shared" si="106"/>
        <v>项</v>
      </c>
    </row>
    <row r="912" ht="36" customHeight="1" spans="1:7">
      <c r="A912" s="541">
        <v>2130311</v>
      </c>
      <c r="B912" s="404" t="s">
        <v>815</v>
      </c>
      <c r="C912" s="446">
        <v>103</v>
      </c>
      <c r="D912" s="446">
        <v>91</v>
      </c>
      <c r="E912" s="408">
        <f t="shared" si="108"/>
        <v>-0.117</v>
      </c>
      <c r="F912" s="373" t="str">
        <f t="shared" si="105"/>
        <v>是</v>
      </c>
      <c r="G912" s="248" t="str">
        <f t="shared" si="106"/>
        <v>项</v>
      </c>
    </row>
    <row r="913" ht="36" customHeight="1" spans="1:7">
      <c r="A913" s="541">
        <v>2130312</v>
      </c>
      <c r="B913" s="404" t="s">
        <v>816</v>
      </c>
      <c r="C913" s="446">
        <v>0</v>
      </c>
      <c r="D913" s="446"/>
      <c r="E913" s="408"/>
      <c r="F913" s="373" t="str">
        <f t="shared" si="105"/>
        <v>否</v>
      </c>
      <c r="G913" s="248" t="str">
        <f t="shared" si="106"/>
        <v>项</v>
      </c>
    </row>
    <row r="914" ht="36" customHeight="1" spans="1:7">
      <c r="A914" s="541">
        <v>2130313</v>
      </c>
      <c r="B914" s="404" t="s">
        <v>817</v>
      </c>
      <c r="C914" s="446">
        <v>0</v>
      </c>
      <c r="D914" s="446"/>
      <c r="E914" s="408"/>
      <c r="F914" s="373" t="str">
        <f t="shared" si="105"/>
        <v>否</v>
      </c>
      <c r="G914" s="248" t="str">
        <f t="shared" si="106"/>
        <v>项</v>
      </c>
    </row>
    <row r="915" ht="36" customHeight="1" spans="1:7">
      <c r="A915" s="541">
        <v>2130314</v>
      </c>
      <c r="B915" s="404" t="s">
        <v>818</v>
      </c>
      <c r="C915" s="446">
        <v>100</v>
      </c>
      <c r="D915" s="446">
        <v>100</v>
      </c>
      <c r="E915" s="408">
        <f t="shared" si="108"/>
        <v>0</v>
      </c>
      <c r="F915" s="373" t="str">
        <f t="shared" si="105"/>
        <v>是</v>
      </c>
      <c r="G915" s="248" t="str">
        <f t="shared" si="106"/>
        <v>项</v>
      </c>
    </row>
    <row r="916" ht="36" customHeight="1" spans="1:7">
      <c r="A916" s="541">
        <v>2130315</v>
      </c>
      <c r="B916" s="404" t="s">
        <v>819</v>
      </c>
      <c r="C916" s="446">
        <v>0</v>
      </c>
      <c r="D916" s="446"/>
      <c r="E916" s="408"/>
      <c r="F916" s="373" t="str">
        <f t="shared" si="105"/>
        <v>否</v>
      </c>
      <c r="G916" s="248" t="str">
        <f t="shared" si="106"/>
        <v>项</v>
      </c>
    </row>
    <row r="917" ht="36" customHeight="1" spans="1:7">
      <c r="A917" s="541">
        <v>2130316</v>
      </c>
      <c r="B917" s="404" t="s">
        <v>820</v>
      </c>
      <c r="C917" s="446">
        <v>0</v>
      </c>
      <c r="D917" s="446">
        <v>5</v>
      </c>
      <c r="E917" s="408"/>
      <c r="F917" s="373" t="str">
        <f t="shared" si="105"/>
        <v>是</v>
      </c>
      <c r="G917" s="248" t="str">
        <f t="shared" si="106"/>
        <v>项</v>
      </c>
    </row>
    <row r="918" ht="36" customHeight="1" spans="1:7">
      <c r="A918" s="541">
        <v>2130317</v>
      </c>
      <c r="B918" s="404" t="s">
        <v>821</v>
      </c>
      <c r="C918" s="446">
        <v>0</v>
      </c>
      <c r="D918" s="446"/>
      <c r="E918" s="408" t="str">
        <f t="shared" ref="E918:E923" si="109">IF(C918&gt;0,D918/C918-1,IF(C918&lt;0,-(D918/C918-1),""))</f>
        <v/>
      </c>
      <c r="F918" s="373" t="str">
        <f t="shared" si="105"/>
        <v>否</v>
      </c>
      <c r="G918" s="248" t="str">
        <f t="shared" si="106"/>
        <v>项</v>
      </c>
    </row>
    <row r="919" ht="36" customHeight="1" spans="1:7">
      <c r="A919" s="541">
        <v>2130318</v>
      </c>
      <c r="B919" s="404" t="s">
        <v>822</v>
      </c>
      <c r="C919" s="446">
        <v>0</v>
      </c>
      <c r="D919" s="446"/>
      <c r="E919" s="408" t="str">
        <f t="shared" si="109"/>
        <v/>
      </c>
      <c r="F919" s="373" t="str">
        <f t="shared" si="105"/>
        <v>否</v>
      </c>
      <c r="G919" s="248" t="str">
        <f t="shared" si="106"/>
        <v>项</v>
      </c>
    </row>
    <row r="920" ht="36" customHeight="1" spans="1:7">
      <c r="A920" s="541">
        <v>2130319</v>
      </c>
      <c r="B920" s="404" t="s">
        <v>823</v>
      </c>
      <c r="C920" s="446">
        <v>0</v>
      </c>
      <c r="D920" s="446"/>
      <c r="E920" s="408" t="str">
        <f t="shared" si="109"/>
        <v/>
      </c>
      <c r="F920" s="373" t="str">
        <f t="shared" si="105"/>
        <v>否</v>
      </c>
      <c r="G920" s="248" t="str">
        <f t="shared" si="106"/>
        <v>项</v>
      </c>
    </row>
    <row r="921" ht="36" customHeight="1" spans="1:7">
      <c r="A921" s="541">
        <v>2130321</v>
      </c>
      <c r="B921" s="404" t="s">
        <v>824</v>
      </c>
      <c r="C921" s="446">
        <v>0</v>
      </c>
      <c r="D921" s="446"/>
      <c r="E921" s="408" t="str">
        <f t="shared" si="109"/>
        <v/>
      </c>
      <c r="F921" s="373" t="str">
        <f t="shared" si="105"/>
        <v>否</v>
      </c>
      <c r="G921" s="248" t="str">
        <f t="shared" si="106"/>
        <v>项</v>
      </c>
    </row>
    <row r="922" ht="36" customHeight="1" spans="1:7">
      <c r="A922" s="541">
        <v>2130322</v>
      </c>
      <c r="B922" s="404" t="s">
        <v>825</v>
      </c>
      <c r="C922" s="446">
        <v>0</v>
      </c>
      <c r="D922" s="446"/>
      <c r="E922" s="408" t="str">
        <f t="shared" si="109"/>
        <v/>
      </c>
      <c r="F922" s="373" t="str">
        <f t="shared" si="105"/>
        <v>否</v>
      </c>
      <c r="G922" s="248" t="str">
        <f t="shared" si="106"/>
        <v>项</v>
      </c>
    </row>
    <row r="923" ht="36" customHeight="1" spans="1:7">
      <c r="A923" s="541">
        <v>2130333</v>
      </c>
      <c r="B923" s="404" t="s">
        <v>799</v>
      </c>
      <c r="C923" s="446">
        <v>0</v>
      </c>
      <c r="D923" s="446"/>
      <c r="E923" s="408" t="str">
        <f t="shared" si="109"/>
        <v/>
      </c>
      <c r="F923" s="373" t="str">
        <f t="shared" si="105"/>
        <v>否</v>
      </c>
      <c r="G923" s="248" t="str">
        <f t="shared" si="106"/>
        <v>项</v>
      </c>
    </row>
    <row r="924" ht="36" customHeight="1" spans="1:7">
      <c r="A924" s="541">
        <v>2130334</v>
      </c>
      <c r="B924" s="404" t="s">
        <v>826</v>
      </c>
      <c r="C924" s="446">
        <v>0</v>
      </c>
      <c r="D924" s="446"/>
      <c r="E924" s="408"/>
      <c r="F924" s="373" t="str">
        <f t="shared" si="105"/>
        <v>否</v>
      </c>
      <c r="G924" s="248" t="str">
        <f t="shared" si="106"/>
        <v>项</v>
      </c>
    </row>
    <row r="925" ht="36" customHeight="1" spans="1:7">
      <c r="A925" s="541">
        <v>2130335</v>
      </c>
      <c r="B925" s="404" t="s">
        <v>827</v>
      </c>
      <c r="C925" s="446">
        <v>5</v>
      </c>
      <c r="D925" s="557"/>
      <c r="E925" s="408">
        <f t="shared" ref="E925:E929" si="110">IF(C925&gt;0,D925/C925-1,IF(C925&lt;0,-(D925/C925-1),""))</f>
        <v>-1</v>
      </c>
      <c r="F925" s="373" t="str">
        <f t="shared" si="105"/>
        <v>是</v>
      </c>
      <c r="G925" s="248" t="str">
        <f t="shared" si="106"/>
        <v>项</v>
      </c>
    </row>
    <row r="926" ht="36" customHeight="1" spans="1:7">
      <c r="A926" s="541">
        <v>2130336</v>
      </c>
      <c r="B926" s="404" t="s">
        <v>828</v>
      </c>
      <c r="C926" s="446">
        <v>0</v>
      </c>
      <c r="D926" s="446"/>
      <c r="E926" s="408" t="str">
        <f t="shared" si="110"/>
        <v/>
      </c>
      <c r="F926" s="373" t="str">
        <f t="shared" si="105"/>
        <v>否</v>
      </c>
      <c r="G926" s="248" t="str">
        <f t="shared" si="106"/>
        <v>项</v>
      </c>
    </row>
    <row r="927" ht="36" customHeight="1" spans="1:7">
      <c r="A927" s="541">
        <v>2130337</v>
      </c>
      <c r="B927" s="404" t="s">
        <v>829</v>
      </c>
      <c r="C927" s="446">
        <v>0</v>
      </c>
      <c r="D927" s="446"/>
      <c r="E927" s="408" t="str">
        <f t="shared" si="110"/>
        <v/>
      </c>
      <c r="F927" s="373" t="str">
        <f t="shared" si="105"/>
        <v>否</v>
      </c>
      <c r="G927" s="248" t="str">
        <f t="shared" si="106"/>
        <v>项</v>
      </c>
    </row>
    <row r="928" ht="36" customHeight="1" spans="1:7">
      <c r="A928" s="541">
        <v>2130399</v>
      </c>
      <c r="B928" s="404" t="s">
        <v>830</v>
      </c>
      <c r="C928" s="446">
        <v>57</v>
      </c>
      <c r="D928" s="446">
        <v>180</v>
      </c>
      <c r="E928" s="408">
        <f t="shared" si="110"/>
        <v>2.158</v>
      </c>
      <c r="F928" s="373" t="str">
        <f t="shared" si="105"/>
        <v>是</v>
      </c>
      <c r="G928" s="248" t="str">
        <f t="shared" si="106"/>
        <v>项</v>
      </c>
    </row>
    <row r="929" ht="36" customHeight="1" spans="1:7">
      <c r="A929" s="540">
        <v>21305</v>
      </c>
      <c r="B929" s="400" t="s">
        <v>831</v>
      </c>
      <c r="C929" s="446">
        <v>200</v>
      </c>
      <c r="D929" s="446"/>
      <c r="E929" s="408">
        <f t="shared" si="110"/>
        <v>-1</v>
      </c>
      <c r="F929" s="373" t="str">
        <f t="shared" si="105"/>
        <v>是</v>
      </c>
      <c r="G929" s="248" t="str">
        <f t="shared" si="106"/>
        <v>款</v>
      </c>
    </row>
    <row r="930" ht="36" customHeight="1" spans="1:7">
      <c r="A930" s="541">
        <v>2130501</v>
      </c>
      <c r="B930" s="404" t="s">
        <v>136</v>
      </c>
      <c r="C930" s="446">
        <v>0</v>
      </c>
      <c r="D930" s="446"/>
      <c r="E930" s="408"/>
      <c r="F930" s="373" t="str">
        <f t="shared" si="105"/>
        <v>否</v>
      </c>
      <c r="G930" s="248" t="str">
        <f t="shared" si="106"/>
        <v>项</v>
      </c>
    </row>
    <row r="931" ht="36" customHeight="1" spans="1:7">
      <c r="A931" s="541">
        <v>2130502</v>
      </c>
      <c r="B931" s="404" t="s">
        <v>137</v>
      </c>
      <c r="C931" s="446">
        <v>200</v>
      </c>
      <c r="D931" s="446"/>
      <c r="E931" s="408">
        <f>IF(C931&gt;0,D931/C931-1,IF(C931&lt;0,-(D931/C931-1),""))</f>
        <v>-1</v>
      </c>
      <c r="F931" s="373" t="str">
        <f t="shared" si="105"/>
        <v>是</v>
      </c>
      <c r="G931" s="248" t="str">
        <f t="shared" si="106"/>
        <v>项</v>
      </c>
    </row>
    <row r="932" ht="36" customHeight="1" spans="1:7">
      <c r="A932" s="541">
        <v>2130503</v>
      </c>
      <c r="B932" s="404" t="s">
        <v>138</v>
      </c>
      <c r="C932" s="446">
        <v>0</v>
      </c>
      <c r="D932" s="446"/>
      <c r="E932" s="408" t="str">
        <f>IF(C932&gt;0,D932/C932-1,IF(C932&lt;0,-(D932/C932-1),""))</f>
        <v/>
      </c>
      <c r="F932" s="373" t="str">
        <f t="shared" si="105"/>
        <v>否</v>
      </c>
      <c r="G932" s="248" t="str">
        <f t="shared" si="106"/>
        <v>项</v>
      </c>
    </row>
    <row r="933" ht="36" customHeight="1" spans="1:7">
      <c r="A933" s="541">
        <v>2130504</v>
      </c>
      <c r="B933" s="404" t="s">
        <v>832</v>
      </c>
      <c r="C933" s="446">
        <v>0</v>
      </c>
      <c r="D933" s="446"/>
      <c r="E933" s="408"/>
      <c r="F933" s="373" t="str">
        <f t="shared" si="105"/>
        <v>否</v>
      </c>
      <c r="G933" s="248" t="str">
        <f t="shared" si="106"/>
        <v>项</v>
      </c>
    </row>
    <row r="934" ht="36" customHeight="1" spans="1:7">
      <c r="A934" s="541">
        <v>2130505</v>
      </c>
      <c r="B934" s="404" t="s">
        <v>833</v>
      </c>
      <c r="C934" s="446">
        <v>0</v>
      </c>
      <c r="D934" s="446"/>
      <c r="E934" s="408" t="str">
        <f>IF(C934&gt;0,D934/C934-1,IF(C934&lt;0,-(D934/C934-1),""))</f>
        <v/>
      </c>
      <c r="F934" s="373" t="str">
        <f t="shared" si="105"/>
        <v>否</v>
      </c>
      <c r="G934" s="248" t="str">
        <f t="shared" si="106"/>
        <v>项</v>
      </c>
    </row>
    <row r="935" ht="36" customHeight="1" spans="1:7">
      <c r="A935" s="541">
        <v>2130506</v>
      </c>
      <c r="B935" s="404" t="s">
        <v>834</v>
      </c>
      <c r="C935" s="446">
        <v>0</v>
      </c>
      <c r="D935" s="446"/>
      <c r="E935" s="408" t="str">
        <f>IF(C935&gt;0,D935/C935-1,IF(C935&lt;0,-(D935/C935-1),""))</f>
        <v/>
      </c>
      <c r="F935" s="373" t="str">
        <f t="shared" si="105"/>
        <v>否</v>
      </c>
      <c r="G935" s="248" t="str">
        <f t="shared" si="106"/>
        <v>项</v>
      </c>
    </row>
    <row r="936" ht="36" customHeight="1" spans="1:7">
      <c r="A936" s="541">
        <v>2130507</v>
      </c>
      <c r="B936" s="404" t="s">
        <v>835</v>
      </c>
      <c r="C936" s="446">
        <v>0</v>
      </c>
      <c r="D936" s="446"/>
      <c r="E936" s="408"/>
      <c r="F936" s="373" t="str">
        <f t="shared" si="105"/>
        <v>否</v>
      </c>
      <c r="G936" s="248" t="str">
        <f t="shared" si="106"/>
        <v>项</v>
      </c>
    </row>
    <row r="937" ht="36" customHeight="1" spans="1:7">
      <c r="A937" s="541">
        <v>2130508</v>
      </c>
      <c r="B937" s="404" t="s">
        <v>836</v>
      </c>
      <c r="C937" s="446">
        <v>0</v>
      </c>
      <c r="D937" s="446"/>
      <c r="E937" s="408" t="str">
        <f>IF(C937&gt;0,D937/C937-1,IF(C937&lt;0,-(D937/C937-1),""))</f>
        <v/>
      </c>
      <c r="F937" s="373" t="str">
        <f t="shared" si="105"/>
        <v>否</v>
      </c>
      <c r="G937" s="248" t="str">
        <f t="shared" si="106"/>
        <v>项</v>
      </c>
    </row>
    <row r="938" ht="36" customHeight="1" spans="1:7">
      <c r="A938" s="541">
        <v>2130550</v>
      </c>
      <c r="B938" s="404" t="s">
        <v>837</v>
      </c>
      <c r="C938" s="446">
        <v>0</v>
      </c>
      <c r="D938" s="446"/>
      <c r="E938" s="408"/>
      <c r="F938" s="373" t="str">
        <f t="shared" si="105"/>
        <v>否</v>
      </c>
      <c r="G938" s="248" t="str">
        <f t="shared" si="106"/>
        <v>项</v>
      </c>
    </row>
    <row r="939" ht="36" customHeight="1" spans="1:7">
      <c r="A939" s="541">
        <v>2130599</v>
      </c>
      <c r="B939" s="404" t="s">
        <v>838</v>
      </c>
      <c r="C939" s="446">
        <v>0</v>
      </c>
      <c r="D939" s="446"/>
      <c r="E939" s="408"/>
      <c r="F939" s="373" t="str">
        <f t="shared" si="105"/>
        <v>否</v>
      </c>
      <c r="G939" s="248" t="str">
        <f t="shared" si="106"/>
        <v>项</v>
      </c>
    </row>
    <row r="940" ht="36" customHeight="1" spans="1:7">
      <c r="A940" s="540">
        <v>21307</v>
      </c>
      <c r="B940" s="400" t="s">
        <v>839</v>
      </c>
      <c r="C940" s="446">
        <v>0</v>
      </c>
      <c r="D940" s="446"/>
      <c r="E940" s="413"/>
      <c r="F940" s="373" t="str">
        <f t="shared" si="105"/>
        <v>否</v>
      </c>
      <c r="G940" s="248" t="str">
        <f t="shared" si="106"/>
        <v>款</v>
      </c>
    </row>
    <row r="941" ht="36" customHeight="1" spans="1:7">
      <c r="A941" s="541">
        <v>2130701</v>
      </c>
      <c r="B941" s="404" t="s">
        <v>840</v>
      </c>
      <c r="C941" s="446">
        <v>0</v>
      </c>
      <c r="D941" s="446"/>
      <c r="E941" s="408" t="str">
        <f>IF(C941&gt;0,D941/C941-1,IF(C941&lt;0,-(D941/C941-1),""))</f>
        <v/>
      </c>
      <c r="F941" s="373" t="str">
        <f t="shared" si="105"/>
        <v>否</v>
      </c>
      <c r="G941" s="248" t="str">
        <f t="shared" si="106"/>
        <v>项</v>
      </c>
    </row>
    <row r="942" ht="36" customHeight="1" spans="1:7">
      <c r="A942" s="541">
        <v>2130704</v>
      </c>
      <c r="B942" s="404" t="s">
        <v>841</v>
      </c>
      <c r="C942" s="446">
        <v>0</v>
      </c>
      <c r="D942" s="446"/>
      <c r="E942" s="408" t="str">
        <f t="shared" ref="E942:E947" si="111">IF(C942&gt;0,D942/C942-1,IF(C942&lt;0,-(D942/C942-1),""))</f>
        <v/>
      </c>
      <c r="F942" s="373" t="str">
        <f t="shared" si="105"/>
        <v>否</v>
      </c>
      <c r="G942" s="248" t="str">
        <f t="shared" si="106"/>
        <v>项</v>
      </c>
    </row>
    <row r="943" ht="36" customHeight="1" spans="1:7">
      <c r="A943" s="541">
        <v>2130705</v>
      </c>
      <c r="B943" s="404" t="s">
        <v>842</v>
      </c>
      <c r="C943" s="446">
        <v>0</v>
      </c>
      <c r="D943" s="446"/>
      <c r="E943" s="408" t="str">
        <f t="shared" si="111"/>
        <v/>
      </c>
      <c r="F943" s="373" t="str">
        <f t="shared" si="105"/>
        <v>否</v>
      </c>
      <c r="G943" s="248" t="str">
        <f t="shared" si="106"/>
        <v>项</v>
      </c>
    </row>
    <row r="944" ht="36" customHeight="1" spans="1:7">
      <c r="A944" s="541">
        <v>2130706</v>
      </c>
      <c r="B944" s="404" t="s">
        <v>843</v>
      </c>
      <c r="C944" s="446">
        <v>0</v>
      </c>
      <c r="D944" s="446"/>
      <c r="E944" s="408"/>
      <c r="F944" s="373" t="str">
        <f t="shared" si="105"/>
        <v>否</v>
      </c>
      <c r="G944" s="248" t="str">
        <f t="shared" si="106"/>
        <v>项</v>
      </c>
    </row>
    <row r="945" ht="36" customHeight="1" spans="1:7">
      <c r="A945" s="541">
        <v>2130707</v>
      </c>
      <c r="B945" s="404" t="s">
        <v>844</v>
      </c>
      <c r="C945" s="446">
        <v>0</v>
      </c>
      <c r="D945" s="446"/>
      <c r="E945" s="408" t="str">
        <f t="shared" si="111"/>
        <v/>
      </c>
      <c r="F945" s="373" t="str">
        <f t="shared" si="105"/>
        <v>否</v>
      </c>
      <c r="G945" s="248" t="str">
        <f t="shared" si="106"/>
        <v>项</v>
      </c>
    </row>
    <row r="946" ht="36" customHeight="1" spans="1:7">
      <c r="A946" s="541">
        <v>2130799</v>
      </c>
      <c r="B946" s="404" t="s">
        <v>845</v>
      </c>
      <c r="C946" s="446">
        <v>0</v>
      </c>
      <c r="D946" s="446"/>
      <c r="E946" s="408"/>
      <c r="F946" s="373" t="str">
        <f t="shared" si="105"/>
        <v>否</v>
      </c>
      <c r="G946" s="248" t="str">
        <f t="shared" si="106"/>
        <v>项</v>
      </c>
    </row>
    <row r="947" ht="36" customHeight="1" spans="1:7">
      <c r="A947" s="540">
        <v>21308</v>
      </c>
      <c r="B947" s="400" t="s">
        <v>846</v>
      </c>
      <c r="C947" s="446">
        <v>72</v>
      </c>
      <c r="D947" s="446">
        <v>5</v>
      </c>
      <c r="E947" s="408">
        <f t="shared" si="111"/>
        <v>-0.931</v>
      </c>
      <c r="F947" s="373" t="str">
        <f t="shared" si="105"/>
        <v>是</v>
      </c>
      <c r="G947" s="248" t="str">
        <f t="shared" si="106"/>
        <v>款</v>
      </c>
    </row>
    <row r="948" ht="36" customHeight="1" spans="1:7">
      <c r="A948" s="541">
        <v>2130801</v>
      </c>
      <c r="B948" s="404" t="s">
        <v>847</v>
      </c>
      <c r="C948" s="446">
        <v>0</v>
      </c>
      <c r="D948" s="446"/>
      <c r="E948" s="408" t="str">
        <f t="shared" ref="E948:E951" si="112">IF(C948&gt;0,D948/C948-1,IF(C948&lt;0,-(D948/C948-1),""))</f>
        <v/>
      </c>
      <c r="F948" s="373" t="str">
        <f t="shared" si="105"/>
        <v>否</v>
      </c>
      <c r="G948" s="248" t="str">
        <f t="shared" si="106"/>
        <v>项</v>
      </c>
    </row>
    <row r="949" ht="36" customHeight="1" spans="1:7">
      <c r="A949" s="541">
        <v>2130802</v>
      </c>
      <c r="B949" s="404" t="s">
        <v>848</v>
      </c>
      <c r="C949" s="446">
        <v>0</v>
      </c>
      <c r="D949" s="446"/>
      <c r="E949" s="408" t="str">
        <f t="shared" si="112"/>
        <v/>
      </c>
      <c r="F949" s="373" t="str">
        <f t="shared" si="105"/>
        <v>否</v>
      </c>
      <c r="G949" s="248" t="str">
        <f t="shared" si="106"/>
        <v>项</v>
      </c>
    </row>
    <row r="950" ht="36" customHeight="1" spans="1:7">
      <c r="A950" s="541">
        <v>2130803</v>
      </c>
      <c r="B950" s="404" t="s">
        <v>849</v>
      </c>
      <c r="C950" s="446">
        <v>0</v>
      </c>
      <c r="D950" s="446"/>
      <c r="E950" s="408" t="str">
        <f t="shared" si="112"/>
        <v/>
      </c>
      <c r="F950" s="373" t="str">
        <f t="shared" si="105"/>
        <v>否</v>
      </c>
      <c r="G950" s="248" t="str">
        <f t="shared" si="106"/>
        <v>项</v>
      </c>
    </row>
    <row r="951" ht="36" customHeight="1" spans="1:7">
      <c r="A951" s="541">
        <v>2130804</v>
      </c>
      <c r="B951" s="404" t="s">
        <v>850</v>
      </c>
      <c r="C951" s="446">
        <v>62</v>
      </c>
      <c r="D951" s="446">
        <v>5</v>
      </c>
      <c r="E951" s="408">
        <f t="shared" si="112"/>
        <v>-0.919</v>
      </c>
      <c r="F951" s="373" t="str">
        <f t="shared" si="105"/>
        <v>是</v>
      </c>
      <c r="G951" s="248" t="str">
        <f t="shared" si="106"/>
        <v>项</v>
      </c>
    </row>
    <row r="952" ht="36" customHeight="1" spans="1:7">
      <c r="A952" s="541">
        <v>2130805</v>
      </c>
      <c r="B952" s="404" t="s">
        <v>851</v>
      </c>
      <c r="C952" s="446">
        <v>0</v>
      </c>
      <c r="D952" s="446"/>
      <c r="E952" s="408" t="str">
        <f t="shared" ref="E952:E957" si="113">IF(C952&gt;0,D952/C952-1,IF(C952&lt;0,-(D952/C952-1),""))</f>
        <v/>
      </c>
      <c r="F952" s="373" t="str">
        <f t="shared" si="105"/>
        <v>否</v>
      </c>
      <c r="G952" s="248" t="str">
        <f t="shared" si="106"/>
        <v>项</v>
      </c>
    </row>
    <row r="953" ht="36" customHeight="1" spans="1:7">
      <c r="A953" s="541">
        <v>2130899</v>
      </c>
      <c r="B953" s="404" t="s">
        <v>852</v>
      </c>
      <c r="C953" s="446">
        <v>10</v>
      </c>
      <c r="D953" s="446"/>
      <c r="E953" s="408">
        <f t="shared" si="113"/>
        <v>-1</v>
      </c>
      <c r="F953" s="373" t="str">
        <f t="shared" si="105"/>
        <v>是</v>
      </c>
      <c r="G953" s="248" t="str">
        <f t="shared" si="106"/>
        <v>项</v>
      </c>
    </row>
    <row r="954" ht="36" customHeight="1" spans="1:7">
      <c r="A954" s="540">
        <v>21309</v>
      </c>
      <c r="B954" s="400" t="s">
        <v>853</v>
      </c>
      <c r="C954" s="446">
        <v>0</v>
      </c>
      <c r="D954" s="446"/>
      <c r="E954" s="413" t="str">
        <f t="shared" si="113"/>
        <v/>
      </c>
      <c r="F954" s="373" t="str">
        <f t="shared" si="105"/>
        <v>否</v>
      </c>
      <c r="G954" s="248" t="str">
        <f t="shared" si="106"/>
        <v>款</v>
      </c>
    </row>
    <row r="955" ht="36" customHeight="1" spans="1:7">
      <c r="A955" s="541">
        <v>2130901</v>
      </c>
      <c r="B955" s="404" t="s">
        <v>854</v>
      </c>
      <c r="C955" s="446">
        <v>0</v>
      </c>
      <c r="D955" s="446"/>
      <c r="E955" s="408" t="str">
        <f t="shared" si="113"/>
        <v/>
      </c>
      <c r="F955" s="373" t="str">
        <f t="shared" si="105"/>
        <v>否</v>
      </c>
      <c r="G955" s="248" t="str">
        <f t="shared" si="106"/>
        <v>项</v>
      </c>
    </row>
    <row r="956" ht="36" customHeight="1" spans="1:7">
      <c r="A956" s="541">
        <v>2130999</v>
      </c>
      <c r="B956" s="404" t="s">
        <v>855</v>
      </c>
      <c r="C956" s="446">
        <v>0</v>
      </c>
      <c r="D956" s="446"/>
      <c r="E956" s="408" t="str">
        <f t="shared" si="113"/>
        <v/>
      </c>
      <c r="F956" s="373" t="str">
        <f t="shared" si="105"/>
        <v>否</v>
      </c>
      <c r="G956" s="248" t="str">
        <f t="shared" si="106"/>
        <v>项</v>
      </c>
    </row>
    <row r="957" ht="36" customHeight="1" spans="1:7">
      <c r="A957" s="540">
        <v>21399</v>
      </c>
      <c r="B957" s="400" t="s">
        <v>856</v>
      </c>
      <c r="C957" s="446">
        <v>15</v>
      </c>
      <c r="D957" s="446"/>
      <c r="E957" s="408">
        <f t="shared" si="113"/>
        <v>-1</v>
      </c>
      <c r="F957" s="373" t="str">
        <f t="shared" si="105"/>
        <v>是</v>
      </c>
      <c r="G957" s="248" t="str">
        <f t="shared" si="106"/>
        <v>款</v>
      </c>
    </row>
    <row r="958" ht="36" customHeight="1" spans="1:7">
      <c r="A958" s="541">
        <v>2139901</v>
      </c>
      <c r="B958" s="404" t="s">
        <v>857</v>
      </c>
      <c r="C958" s="446">
        <v>0</v>
      </c>
      <c r="D958" s="446"/>
      <c r="E958" s="408" t="str">
        <f t="shared" ref="E958:E963" si="114">IF(C958&gt;0,D958/C958-1,IF(C958&lt;0,-(D958/C958-1),""))</f>
        <v/>
      </c>
      <c r="F958" s="373" t="str">
        <f t="shared" si="105"/>
        <v>否</v>
      </c>
      <c r="G958" s="248" t="str">
        <f t="shared" si="106"/>
        <v>项</v>
      </c>
    </row>
    <row r="959" ht="36" customHeight="1" spans="1:7">
      <c r="A959" s="541">
        <v>2139999</v>
      </c>
      <c r="B959" s="404" t="s">
        <v>858</v>
      </c>
      <c r="C959" s="446">
        <v>15</v>
      </c>
      <c r="D959" s="446"/>
      <c r="E959" s="408">
        <f t="shared" si="114"/>
        <v>-1</v>
      </c>
      <c r="F959" s="373" t="str">
        <f t="shared" si="105"/>
        <v>是</v>
      </c>
      <c r="G959" s="248" t="str">
        <f t="shared" si="106"/>
        <v>项</v>
      </c>
    </row>
    <row r="960" ht="36" customHeight="1" spans="1:7">
      <c r="A960" s="555" t="s">
        <v>859</v>
      </c>
      <c r="B960" s="546" t="s">
        <v>278</v>
      </c>
      <c r="C960" s="446"/>
      <c r="D960" s="446"/>
      <c r="E960" s="413"/>
      <c r="F960" s="373" t="str">
        <f t="shared" si="105"/>
        <v>否</v>
      </c>
      <c r="G960" s="248" t="str">
        <f t="shared" si="106"/>
        <v>项</v>
      </c>
    </row>
    <row r="961" ht="36" customHeight="1" spans="1:7">
      <c r="A961" s="555" t="s">
        <v>860</v>
      </c>
      <c r="B961" s="546" t="s">
        <v>861</v>
      </c>
      <c r="C961" s="446"/>
      <c r="D961" s="446"/>
      <c r="E961" s="413"/>
      <c r="F961" s="373" t="str">
        <f t="shared" si="105"/>
        <v>否</v>
      </c>
      <c r="G961" s="248" t="str">
        <f t="shared" si="106"/>
        <v>项</v>
      </c>
    </row>
    <row r="962" ht="36" customHeight="1" spans="1:7">
      <c r="A962" s="540">
        <v>214</v>
      </c>
      <c r="B962" s="400" t="s">
        <v>93</v>
      </c>
      <c r="C962" s="549">
        <f>SUM(C963,C986,C996,C1006,C1011,C1018,C1023)</f>
        <v>1857</v>
      </c>
      <c r="D962" s="549">
        <v>6230</v>
      </c>
      <c r="E962" s="408">
        <f t="shared" si="114"/>
        <v>2.355</v>
      </c>
      <c r="F962" s="373" t="str">
        <f t="shared" si="105"/>
        <v>是</v>
      </c>
      <c r="G962" s="248" t="str">
        <f t="shared" si="106"/>
        <v>类</v>
      </c>
    </row>
    <row r="963" ht="36" customHeight="1" spans="1:7">
      <c r="A963" s="540">
        <v>21401</v>
      </c>
      <c r="B963" s="400" t="s">
        <v>862</v>
      </c>
      <c r="C963" s="549">
        <f>SUM(C964:C984)</f>
        <v>1857</v>
      </c>
      <c r="D963" s="549">
        <v>1180</v>
      </c>
      <c r="E963" s="408">
        <f t="shared" si="114"/>
        <v>-0.365</v>
      </c>
      <c r="F963" s="373" t="str">
        <f t="shared" si="105"/>
        <v>是</v>
      </c>
      <c r="G963" s="248" t="str">
        <f t="shared" si="106"/>
        <v>款</v>
      </c>
    </row>
    <row r="964" ht="36" customHeight="1" spans="1:7">
      <c r="A964" s="541">
        <v>2140101</v>
      </c>
      <c r="B964" s="404" t="s">
        <v>136</v>
      </c>
      <c r="C964" s="446">
        <v>0</v>
      </c>
      <c r="D964" s="446"/>
      <c r="E964" s="408"/>
      <c r="F964" s="373" t="str">
        <f t="shared" si="105"/>
        <v>否</v>
      </c>
      <c r="G964" s="248" t="str">
        <f t="shared" si="106"/>
        <v>项</v>
      </c>
    </row>
    <row r="965" ht="36" customHeight="1" spans="1:7">
      <c r="A965" s="541">
        <v>2140102</v>
      </c>
      <c r="B965" s="404" t="s">
        <v>137</v>
      </c>
      <c r="C965" s="446">
        <v>1201</v>
      </c>
      <c r="D965" s="446">
        <v>1096</v>
      </c>
      <c r="E965" s="408">
        <f t="shared" ref="E965:E970" si="115">IF(C965&gt;0,D965/C965-1,IF(C965&lt;0,-(D965/C965-1),""))</f>
        <v>-0.087</v>
      </c>
      <c r="F965" s="373" t="str">
        <f t="shared" si="105"/>
        <v>是</v>
      </c>
      <c r="G965" s="248" t="str">
        <f t="shared" si="106"/>
        <v>项</v>
      </c>
    </row>
    <row r="966" ht="36" customHeight="1" spans="1:7">
      <c r="A966" s="541">
        <v>2140103</v>
      </c>
      <c r="B966" s="404" t="s">
        <v>138</v>
      </c>
      <c r="C966" s="446">
        <v>0</v>
      </c>
      <c r="D966" s="446"/>
      <c r="E966" s="408"/>
      <c r="F966" s="373" t="str">
        <f t="shared" ref="F966:F1029" si="116">IF(LEN(A966)=3,"是",IF(B966&lt;&gt;"",IF(SUM(C966:D966)&lt;&gt;0,"是","否"),"是"))</f>
        <v>否</v>
      </c>
      <c r="G966" s="248" t="str">
        <f t="shared" ref="G966:G1029" si="117">IF(LEN(A966)=3,"类",IF(LEN(A966)=5,"款","项"))</f>
        <v>项</v>
      </c>
    </row>
    <row r="967" ht="36" customHeight="1" spans="1:7">
      <c r="A967" s="541">
        <v>2140104</v>
      </c>
      <c r="B967" s="404" t="s">
        <v>863</v>
      </c>
      <c r="C967" s="446">
        <v>0</v>
      </c>
      <c r="D967" s="446"/>
      <c r="E967" s="408"/>
      <c r="F967" s="373" t="str">
        <f t="shared" si="116"/>
        <v>否</v>
      </c>
      <c r="G967" s="248" t="str">
        <f t="shared" si="117"/>
        <v>项</v>
      </c>
    </row>
    <row r="968" ht="36" customHeight="1" spans="1:7">
      <c r="A968" s="541">
        <v>2140106</v>
      </c>
      <c r="B968" s="404" t="s">
        <v>864</v>
      </c>
      <c r="C968" s="446">
        <v>654</v>
      </c>
      <c r="D968" s="446">
        <v>3</v>
      </c>
      <c r="E968" s="408">
        <f t="shared" si="115"/>
        <v>-0.995</v>
      </c>
      <c r="F968" s="373" t="str">
        <f t="shared" si="116"/>
        <v>是</v>
      </c>
      <c r="G968" s="248" t="str">
        <f t="shared" si="117"/>
        <v>项</v>
      </c>
    </row>
    <row r="969" ht="36" customHeight="1" spans="1:7">
      <c r="A969" s="541">
        <v>2140109</v>
      </c>
      <c r="B969" s="404" t="s">
        <v>865</v>
      </c>
      <c r="C969" s="446">
        <v>0</v>
      </c>
      <c r="D969" s="446"/>
      <c r="E969" s="408"/>
      <c r="F969" s="373" t="str">
        <f t="shared" si="116"/>
        <v>否</v>
      </c>
      <c r="G969" s="248" t="str">
        <f t="shared" si="117"/>
        <v>项</v>
      </c>
    </row>
    <row r="970" ht="36" customHeight="1" spans="1:7">
      <c r="A970" s="541">
        <v>2140110</v>
      </c>
      <c r="B970" s="404" t="s">
        <v>866</v>
      </c>
      <c r="C970" s="446">
        <v>2</v>
      </c>
      <c r="D970" s="446">
        <v>31</v>
      </c>
      <c r="E970" s="408">
        <f t="shared" si="115"/>
        <v>14.5</v>
      </c>
      <c r="F970" s="373" t="str">
        <f t="shared" si="116"/>
        <v>是</v>
      </c>
      <c r="G970" s="248" t="str">
        <f t="shared" si="117"/>
        <v>项</v>
      </c>
    </row>
    <row r="971" ht="36" customHeight="1" spans="1:7">
      <c r="A971" s="541">
        <v>2140111</v>
      </c>
      <c r="B971" s="404" t="s">
        <v>867</v>
      </c>
      <c r="C971" s="446">
        <v>0</v>
      </c>
      <c r="D971" s="446"/>
      <c r="E971" s="408" t="str">
        <f t="shared" ref="E966:E1029" si="118">IF(C971&gt;0,D971/C971-1,IF(C971&lt;0,-(D971/C971-1),""))</f>
        <v/>
      </c>
      <c r="F971" s="373" t="str">
        <f t="shared" si="116"/>
        <v>否</v>
      </c>
      <c r="G971" s="248" t="str">
        <f t="shared" si="117"/>
        <v>项</v>
      </c>
    </row>
    <row r="972" ht="36" customHeight="1" spans="1:7">
      <c r="A972" s="541">
        <v>2140112</v>
      </c>
      <c r="B972" s="404" t="s">
        <v>868</v>
      </c>
      <c r="C972" s="446">
        <v>0</v>
      </c>
      <c r="D972" s="446"/>
      <c r="E972" s="408"/>
      <c r="F972" s="373" t="str">
        <f t="shared" si="116"/>
        <v>否</v>
      </c>
      <c r="G972" s="248" t="str">
        <f t="shared" si="117"/>
        <v>项</v>
      </c>
    </row>
    <row r="973" ht="36" customHeight="1" spans="1:7">
      <c r="A973" s="541">
        <v>2140114</v>
      </c>
      <c r="B973" s="404" t="s">
        <v>869</v>
      </c>
      <c r="C973" s="446">
        <v>0</v>
      </c>
      <c r="D973" s="446"/>
      <c r="E973" s="408"/>
      <c r="F973" s="373" t="str">
        <f t="shared" si="116"/>
        <v>否</v>
      </c>
      <c r="G973" s="248" t="str">
        <f t="shared" si="117"/>
        <v>项</v>
      </c>
    </row>
    <row r="974" ht="36" customHeight="1" spans="1:7">
      <c r="A974" s="541">
        <v>2140122</v>
      </c>
      <c r="B974" s="404" t="s">
        <v>870</v>
      </c>
      <c r="C974" s="446">
        <v>0</v>
      </c>
      <c r="D974" s="446"/>
      <c r="E974" s="408"/>
      <c r="F974" s="373" t="str">
        <f t="shared" si="116"/>
        <v>否</v>
      </c>
      <c r="G974" s="248" t="str">
        <f t="shared" si="117"/>
        <v>项</v>
      </c>
    </row>
    <row r="975" ht="36" customHeight="1" spans="1:7">
      <c r="A975" s="541">
        <v>2140123</v>
      </c>
      <c r="B975" s="404" t="s">
        <v>871</v>
      </c>
      <c r="C975" s="446">
        <v>0</v>
      </c>
      <c r="D975" s="446"/>
      <c r="E975" s="408"/>
      <c r="F975" s="373" t="str">
        <f t="shared" si="116"/>
        <v>否</v>
      </c>
      <c r="G975" s="248" t="str">
        <f t="shared" si="117"/>
        <v>项</v>
      </c>
    </row>
    <row r="976" ht="36" customHeight="1" spans="1:7">
      <c r="A976" s="541">
        <v>2140127</v>
      </c>
      <c r="B976" s="404" t="s">
        <v>872</v>
      </c>
      <c r="C976" s="446">
        <v>0</v>
      </c>
      <c r="D976" s="446"/>
      <c r="E976" s="408"/>
      <c r="F976" s="373" t="str">
        <f t="shared" si="116"/>
        <v>否</v>
      </c>
      <c r="G976" s="248" t="str">
        <f t="shared" si="117"/>
        <v>项</v>
      </c>
    </row>
    <row r="977" ht="36" customHeight="1" spans="1:7">
      <c r="A977" s="541">
        <v>2140128</v>
      </c>
      <c r="B977" s="404" t="s">
        <v>873</v>
      </c>
      <c r="C977" s="446">
        <v>0</v>
      </c>
      <c r="D977" s="446"/>
      <c r="E977" s="408"/>
      <c r="F977" s="373" t="str">
        <f t="shared" si="116"/>
        <v>否</v>
      </c>
      <c r="G977" s="248" t="str">
        <f t="shared" si="117"/>
        <v>项</v>
      </c>
    </row>
    <row r="978" ht="36" customHeight="1" spans="1:7">
      <c r="A978" s="541">
        <v>2140129</v>
      </c>
      <c r="B978" s="404" t="s">
        <v>874</v>
      </c>
      <c r="C978" s="446">
        <v>0</v>
      </c>
      <c r="D978" s="446"/>
      <c r="E978" s="408"/>
      <c r="F978" s="373" t="str">
        <f t="shared" si="116"/>
        <v>否</v>
      </c>
      <c r="G978" s="248" t="str">
        <f t="shared" si="117"/>
        <v>项</v>
      </c>
    </row>
    <row r="979" ht="36" customHeight="1" spans="1:7">
      <c r="A979" s="541">
        <v>2140130</v>
      </c>
      <c r="B979" s="404" t="s">
        <v>875</v>
      </c>
      <c r="C979" s="446">
        <v>0</v>
      </c>
      <c r="D979" s="446"/>
      <c r="E979" s="408" t="str">
        <f t="shared" si="118"/>
        <v/>
      </c>
      <c r="F979" s="373" t="str">
        <f t="shared" si="116"/>
        <v>否</v>
      </c>
      <c r="G979" s="248" t="str">
        <f t="shared" si="117"/>
        <v>项</v>
      </c>
    </row>
    <row r="980" ht="36" customHeight="1" spans="1:7">
      <c r="A980" s="541">
        <v>2140131</v>
      </c>
      <c r="B980" s="404" t="s">
        <v>876</v>
      </c>
      <c r="C980" s="446">
        <v>0</v>
      </c>
      <c r="D980" s="446"/>
      <c r="E980" s="408"/>
      <c r="F980" s="373" t="str">
        <f t="shared" si="116"/>
        <v>否</v>
      </c>
      <c r="G980" s="248" t="str">
        <f t="shared" si="117"/>
        <v>项</v>
      </c>
    </row>
    <row r="981" ht="36" customHeight="1" spans="1:7">
      <c r="A981" s="541">
        <v>2140133</v>
      </c>
      <c r="B981" s="404" t="s">
        <v>877</v>
      </c>
      <c r="C981" s="446">
        <v>0</v>
      </c>
      <c r="D981" s="446"/>
      <c r="E981" s="408" t="str">
        <f t="shared" si="118"/>
        <v/>
      </c>
      <c r="F981" s="373" t="str">
        <f t="shared" si="116"/>
        <v>否</v>
      </c>
      <c r="G981" s="248" t="str">
        <f t="shared" si="117"/>
        <v>项</v>
      </c>
    </row>
    <row r="982" ht="36" customHeight="1" spans="1:7">
      <c r="A982" s="541">
        <v>2140136</v>
      </c>
      <c r="B982" s="404" t="s">
        <v>878</v>
      </c>
      <c r="C982" s="446">
        <v>0</v>
      </c>
      <c r="D982" s="446"/>
      <c r="E982" s="408"/>
      <c r="F982" s="373" t="str">
        <f t="shared" si="116"/>
        <v>否</v>
      </c>
      <c r="G982" s="248" t="str">
        <f t="shared" si="117"/>
        <v>项</v>
      </c>
    </row>
    <row r="983" ht="36" customHeight="1" spans="1:7">
      <c r="A983" s="541">
        <v>2140138</v>
      </c>
      <c r="B983" s="404" t="s">
        <v>879</v>
      </c>
      <c r="C983" s="446">
        <v>0</v>
      </c>
      <c r="D983" s="446"/>
      <c r="E983" s="408"/>
      <c r="F983" s="373" t="str">
        <f t="shared" si="116"/>
        <v>否</v>
      </c>
      <c r="G983" s="248" t="str">
        <f t="shared" si="117"/>
        <v>项</v>
      </c>
    </row>
    <row r="984" ht="36" customHeight="1" spans="1:7">
      <c r="A984" s="541">
        <v>2140139</v>
      </c>
      <c r="B984" s="404" t="s">
        <v>880</v>
      </c>
      <c r="C984" s="446">
        <v>0</v>
      </c>
      <c r="D984" s="446"/>
      <c r="E984" s="408"/>
      <c r="F984" s="373" t="str">
        <f t="shared" si="116"/>
        <v>否</v>
      </c>
      <c r="G984" s="248" t="str">
        <f t="shared" si="117"/>
        <v>项</v>
      </c>
    </row>
    <row r="985" ht="36" customHeight="1" spans="1:7">
      <c r="A985" s="541">
        <v>2140199</v>
      </c>
      <c r="B985" s="404" t="s">
        <v>881</v>
      </c>
      <c r="C985" s="446">
        <v>0</v>
      </c>
      <c r="D985" s="446">
        <v>50</v>
      </c>
      <c r="E985" s="408"/>
      <c r="F985" s="373" t="str">
        <f t="shared" si="116"/>
        <v>是</v>
      </c>
      <c r="G985" s="248" t="str">
        <f t="shared" si="117"/>
        <v>项</v>
      </c>
    </row>
    <row r="986" ht="36" customHeight="1" spans="1:7">
      <c r="A986" s="540">
        <v>21402</v>
      </c>
      <c r="B986" s="400" t="s">
        <v>882</v>
      </c>
      <c r="C986" s="446">
        <v>0</v>
      </c>
      <c r="D986" s="446"/>
      <c r="E986" s="413"/>
      <c r="F986" s="373" t="str">
        <f t="shared" si="116"/>
        <v>否</v>
      </c>
      <c r="G986" s="248" t="str">
        <f t="shared" si="117"/>
        <v>款</v>
      </c>
    </row>
    <row r="987" ht="36" customHeight="1" spans="1:7">
      <c r="A987" s="541">
        <v>2140201</v>
      </c>
      <c r="B987" s="404" t="s">
        <v>136</v>
      </c>
      <c r="C987" s="446">
        <v>0</v>
      </c>
      <c r="D987" s="446"/>
      <c r="E987" s="408" t="str">
        <f t="shared" si="118"/>
        <v/>
      </c>
      <c r="F987" s="373" t="str">
        <f t="shared" si="116"/>
        <v>否</v>
      </c>
      <c r="G987" s="248" t="str">
        <f t="shared" si="117"/>
        <v>项</v>
      </c>
    </row>
    <row r="988" ht="36" customHeight="1" spans="1:7">
      <c r="A988" s="541">
        <v>2140202</v>
      </c>
      <c r="B988" s="404" t="s">
        <v>137</v>
      </c>
      <c r="C988" s="446">
        <v>0</v>
      </c>
      <c r="D988" s="446"/>
      <c r="E988" s="408" t="str">
        <f t="shared" si="118"/>
        <v/>
      </c>
      <c r="F988" s="373" t="str">
        <f t="shared" si="116"/>
        <v>否</v>
      </c>
      <c r="G988" s="248" t="str">
        <f t="shared" si="117"/>
        <v>项</v>
      </c>
    </row>
    <row r="989" ht="36" customHeight="1" spans="1:7">
      <c r="A989" s="541">
        <v>2140203</v>
      </c>
      <c r="B989" s="404" t="s">
        <v>138</v>
      </c>
      <c r="C989" s="446">
        <v>0</v>
      </c>
      <c r="D989" s="446"/>
      <c r="E989" s="408" t="str">
        <f t="shared" si="118"/>
        <v/>
      </c>
      <c r="F989" s="373" t="str">
        <f t="shared" si="116"/>
        <v>否</v>
      </c>
      <c r="G989" s="248" t="str">
        <f t="shared" si="117"/>
        <v>项</v>
      </c>
    </row>
    <row r="990" ht="36" customHeight="1" spans="1:7">
      <c r="A990" s="541">
        <v>2140204</v>
      </c>
      <c r="B990" s="404" t="s">
        <v>883</v>
      </c>
      <c r="C990" s="446">
        <v>0</v>
      </c>
      <c r="D990" s="446"/>
      <c r="E990" s="408"/>
      <c r="F990" s="373" t="str">
        <f t="shared" si="116"/>
        <v>否</v>
      </c>
      <c r="G990" s="248" t="str">
        <f t="shared" si="117"/>
        <v>项</v>
      </c>
    </row>
    <row r="991" ht="36" customHeight="1" spans="1:7">
      <c r="A991" s="541">
        <v>2140205</v>
      </c>
      <c r="B991" s="404" t="s">
        <v>884</v>
      </c>
      <c r="C991" s="446">
        <v>0</v>
      </c>
      <c r="D991" s="446"/>
      <c r="E991" s="408" t="str">
        <f t="shared" si="118"/>
        <v/>
      </c>
      <c r="F991" s="373" t="str">
        <f t="shared" si="116"/>
        <v>否</v>
      </c>
      <c r="G991" s="248" t="str">
        <f t="shared" si="117"/>
        <v>项</v>
      </c>
    </row>
    <row r="992" ht="36" customHeight="1" spans="1:7">
      <c r="A992" s="541">
        <v>2140206</v>
      </c>
      <c r="B992" s="404" t="s">
        <v>885</v>
      </c>
      <c r="C992" s="446">
        <v>0</v>
      </c>
      <c r="D992" s="446"/>
      <c r="E992" s="408"/>
      <c r="F992" s="373" t="str">
        <f t="shared" si="116"/>
        <v>否</v>
      </c>
      <c r="G992" s="248" t="str">
        <f t="shared" si="117"/>
        <v>项</v>
      </c>
    </row>
    <row r="993" ht="36" customHeight="1" spans="1:7">
      <c r="A993" s="541">
        <v>2140207</v>
      </c>
      <c r="B993" s="404" t="s">
        <v>886</v>
      </c>
      <c r="C993" s="446">
        <v>0</v>
      </c>
      <c r="D993" s="446"/>
      <c r="E993" s="408"/>
      <c r="F993" s="373" t="str">
        <f t="shared" si="116"/>
        <v>否</v>
      </c>
      <c r="G993" s="248" t="str">
        <f t="shared" si="117"/>
        <v>项</v>
      </c>
    </row>
    <row r="994" ht="36" customHeight="1" spans="1:7">
      <c r="A994" s="541">
        <v>2140208</v>
      </c>
      <c r="B994" s="404" t="s">
        <v>887</v>
      </c>
      <c r="C994" s="446">
        <v>0</v>
      </c>
      <c r="D994" s="446"/>
      <c r="E994" s="408" t="str">
        <f t="shared" si="118"/>
        <v/>
      </c>
      <c r="F994" s="373" t="str">
        <f t="shared" si="116"/>
        <v>否</v>
      </c>
      <c r="G994" s="248" t="str">
        <f t="shared" si="117"/>
        <v>项</v>
      </c>
    </row>
    <row r="995" ht="36" customHeight="1" spans="1:7">
      <c r="A995" s="541">
        <v>2140299</v>
      </c>
      <c r="B995" s="404" t="s">
        <v>888</v>
      </c>
      <c r="C995" s="446">
        <v>0</v>
      </c>
      <c r="D995" s="446"/>
      <c r="E995" s="408"/>
      <c r="F995" s="373" t="str">
        <f t="shared" si="116"/>
        <v>否</v>
      </c>
      <c r="G995" s="248" t="str">
        <f t="shared" si="117"/>
        <v>项</v>
      </c>
    </row>
    <row r="996" ht="36" customHeight="1" spans="1:7">
      <c r="A996" s="540">
        <v>21403</v>
      </c>
      <c r="B996" s="400" t="s">
        <v>889</v>
      </c>
      <c r="C996" s="446">
        <v>0</v>
      </c>
      <c r="D996" s="446"/>
      <c r="E996" s="413"/>
      <c r="F996" s="373" t="str">
        <f t="shared" si="116"/>
        <v>否</v>
      </c>
      <c r="G996" s="248" t="str">
        <f t="shared" si="117"/>
        <v>款</v>
      </c>
    </row>
    <row r="997" ht="36" customHeight="1" spans="1:7">
      <c r="A997" s="541">
        <v>2140301</v>
      </c>
      <c r="B997" s="404" t="s">
        <v>136</v>
      </c>
      <c r="C997" s="446">
        <v>0</v>
      </c>
      <c r="D997" s="446"/>
      <c r="E997" s="408" t="str">
        <f t="shared" si="118"/>
        <v/>
      </c>
      <c r="F997" s="373" t="str">
        <f t="shared" si="116"/>
        <v>否</v>
      </c>
      <c r="G997" s="248" t="str">
        <f t="shared" si="117"/>
        <v>项</v>
      </c>
    </row>
    <row r="998" ht="36" customHeight="1" spans="1:7">
      <c r="A998" s="541">
        <v>2140302</v>
      </c>
      <c r="B998" s="404" t="s">
        <v>137</v>
      </c>
      <c r="C998" s="446">
        <v>0</v>
      </c>
      <c r="D998" s="446"/>
      <c r="E998" s="408" t="str">
        <f t="shared" si="118"/>
        <v/>
      </c>
      <c r="F998" s="373" t="str">
        <f t="shared" si="116"/>
        <v>否</v>
      </c>
      <c r="G998" s="248" t="str">
        <f t="shared" si="117"/>
        <v>项</v>
      </c>
    </row>
    <row r="999" ht="36" customHeight="1" spans="1:7">
      <c r="A999" s="541">
        <v>2140303</v>
      </c>
      <c r="B999" s="404" t="s">
        <v>138</v>
      </c>
      <c r="C999" s="446">
        <v>0</v>
      </c>
      <c r="D999" s="446"/>
      <c r="E999" s="408" t="str">
        <f t="shared" si="118"/>
        <v/>
      </c>
      <c r="F999" s="373" t="str">
        <f t="shared" si="116"/>
        <v>否</v>
      </c>
      <c r="G999" s="248" t="str">
        <f t="shared" si="117"/>
        <v>项</v>
      </c>
    </row>
    <row r="1000" ht="36" customHeight="1" spans="1:7">
      <c r="A1000" s="541">
        <v>2140304</v>
      </c>
      <c r="B1000" s="404" t="s">
        <v>890</v>
      </c>
      <c r="C1000" s="446">
        <v>0</v>
      </c>
      <c r="D1000" s="446"/>
      <c r="E1000" s="408" t="str">
        <f t="shared" si="118"/>
        <v/>
      </c>
      <c r="F1000" s="373" t="str">
        <f t="shared" si="116"/>
        <v>否</v>
      </c>
      <c r="G1000" s="248" t="str">
        <f t="shared" si="117"/>
        <v>项</v>
      </c>
    </row>
    <row r="1001" ht="36" customHeight="1" spans="1:7">
      <c r="A1001" s="541">
        <v>2140305</v>
      </c>
      <c r="B1001" s="404" t="s">
        <v>891</v>
      </c>
      <c r="C1001" s="446">
        <v>0</v>
      </c>
      <c r="D1001" s="446"/>
      <c r="E1001" s="408" t="str">
        <f t="shared" si="118"/>
        <v/>
      </c>
      <c r="F1001" s="373" t="str">
        <f t="shared" si="116"/>
        <v>否</v>
      </c>
      <c r="G1001" s="248" t="str">
        <f t="shared" si="117"/>
        <v>项</v>
      </c>
    </row>
    <row r="1002" ht="36" customHeight="1" spans="1:7">
      <c r="A1002" s="541">
        <v>2140306</v>
      </c>
      <c r="B1002" s="404" t="s">
        <v>892</v>
      </c>
      <c r="C1002" s="446">
        <v>0</v>
      </c>
      <c r="D1002" s="446"/>
      <c r="E1002" s="408" t="str">
        <f t="shared" si="118"/>
        <v/>
      </c>
      <c r="F1002" s="373" t="str">
        <f t="shared" si="116"/>
        <v>否</v>
      </c>
      <c r="G1002" s="248" t="str">
        <f t="shared" si="117"/>
        <v>项</v>
      </c>
    </row>
    <row r="1003" ht="36" customHeight="1" spans="1:7">
      <c r="A1003" s="541">
        <v>2140307</v>
      </c>
      <c r="B1003" s="404" t="s">
        <v>893</v>
      </c>
      <c r="C1003" s="446">
        <v>0</v>
      </c>
      <c r="D1003" s="446"/>
      <c r="E1003" s="408"/>
      <c r="F1003" s="373" t="str">
        <f t="shared" si="116"/>
        <v>否</v>
      </c>
      <c r="G1003" s="248" t="str">
        <f t="shared" si="117"/>
        <v>项</v>
      </c>
    </row>
    <row r="1004" ht="36" customHeight="1" spans="1:7">
      <c r="A1004" s="541">
        <v>2140308</v>
      </c>
      <c r="B1004" s="404" t="s">
        <v>894</v>
      </c>
      <c r="C1004" s="446">
        <v>0</v>
      </c>
      <c r="D1004" s="446"/>
      <c r="E1004" s="408"/>
      <c r="F1004" s="373" t="str">
        <f t="shared" si="116"/>
        <v>否</v>
      </c>
      <c r="G1004" s="248" t="str">
        <f t="shared" si="117"/>
        <v>项</v>
      </c>
    </row>
    <row r="1005" ht="36" customHeight="1" spans="1:7">
      <c r="A1005" s="541">
        <v>2140399</v>
      </c>
      <c r="B1005" s="404" t="s">
        <v>895</v>
      </c>
      <c r="C1005" s="446">
        <v>0</v>
      </c>
      <c r="D1005" s="446"/>
      <c r="E1005" s="408"/>
      <c r="F1005" s="373" t="str">
        <f t="shared" si="116"/>
        <v>否</v>
      </c>
      <c r="G1005" s="248" t="str">
        <f t="shared" si="117"/>
        <v>项</v>
      </c>
    </row>
    <row r="1006" ht="36" customHeight="1" spans="1:7">
      <c r="A1006" s="540">
        <v>21404</v>
      </c>
      <c r="B1006" s="400" t="s">
        <v>896</v>
      </c>
      <c r="C1006" s="446">
        <v>0</v>
      </c>
      <c r="D1006" s="446"/>
      <c r="E1006" s="413" t="str">
        <f t="shared" si="118"/>
        <v/>
      </c>
      <c r="F1006" s="373" t="str">
        <f t="shared" si="116"/>
        <v>否</v>
      </c>
      <c r="G1006" s="248" t="str">
        <f t="shared" si="117"/>
        <v>款</v>
      </c>
    </row>
    <row r="1007" ht="36" customHeight="1" spans="1:7">
      <c r="A1007" s="541">
        <v>2140401</v>
      </c>
      <c r="B1007" s="404" t="s">
        <v>897</v>
      </c>
      <c r="C1007" s="446">
        <v>0</v>
      </c>
      <c r="D1007" s="446"/>
      <c r="E1007" s="408" t="str">
        <f t="shared" si="118"/>
        <v/>
      </c>
      <c r="F1007" s="373" t="str">
        <f t="shared" si="116"/>
        <v>否</v>
      </c>
      <c r="G1007" s="248" t="str">
        <f t="shared" si="117"/>
        <v>项</v>
      </c>
    </row>
    <row r="1008" ht="36" customHeight="1" spans="1:7">
      <c r="A1008" s="541">
        <v>2140402</v>
      </c>
      <c r="B1008" s="404" t="s">
        <v>898</v>
      </c>
      <c r="C1008" s="446">
        <v>0</v>
      </c>
      <c r="D1008" s="446"/>
      <c r="E1008" s="408" t="str">
        <f t="shared" si="118"/>
        <v/>
      </c>
      <c r="F1008" s="373" t="str">
        <f t="shared" si="116"/>
        <v>否</v>
      </c>
      <c r="G1008" s="248" t="str">
        <f t="shared" si="117"/>
        <v>项</v>
      </c>
    </row>
    <row r="1009" ht="36" customHeight="1" spans="1:7">
      <c r="A1009" s="541">
        <v>2140403</v>
      </c>
      <c r="B1009" s="404" t="s">
        <v>899</v>
      </c>
      <c r="C1009" s="446">
        <v>0</v>
      </c>
      <c r="D1009" s="446"/>
      <c r="E1009" s="408" t="str">
        <f t="shared" si="118"/>
        <v/>
      </c>
      <c r="F1009" s="373" t="str">
        <f t="shared" si="116"/>
        <v>否</v>
      </c>
      <c r="G1009" s="248" t="str">
        <f t="shared" si="117"/>
        <v>项</v>
      </c>
    </row>
    <row r="1010" ht="36" customHeight="1" spans="1:7">
      <c r="A1010" s="541">
        <v>2140499</v>
      </c>
      <c r="B1010" s="404" t="s">
        <v>900</v>
      </c>
      <c r="C1010" s="446">
        <v>0</v>
      </c>
      <c r="D1010" s="446"/>
      <c r="E1010" s="408" t="str">
        <f t="shared" si="118"/>
        <v/>
      </c>
      <c r="F1010" s="373" t="str">
        <f t="shared" si="116"/>
        <v>否</v>
      </c>
      <c r="G1010" s="248" t="str">
        <f t="shared" si="117"/>
        <v>项</v>
      </c>
    </row>
    <row r="1011" ht="36" customHeight="1" spans="1:7">
      <c r="A1011" s="540">
        <v>21405</v>
      </c>
      <c r="B1011" s="400" t="s">
        <v>901</v>
      </c>
      <c r="C1011" s="446">
        <v>0</v>
      </c>
      <c r="D1011" s="446"/>
      <c r="E1011" s="413" t="str">
        <f t="shared" si="118"/>
        <v/>
      </c>
      <c r="F1011" s="373" t="str">
        <f t="shared" si="116"/>
        <v>否</v>
      </c>
      <c r="G1011" s="248" t="str">
        <f t="shared" si="117"/>
        <v>款</v>
      </c>
    </row>
    <row r="1012" ht="36" customHeight="1" spans="1:7">
      <c r="A1012" s="541">
        <v>2140501</v>
      </c>
      <c r="B1012" s="404" t="s">
        <v>136</v>
      </c>
      <c r="C1012" s="446">
        <v>0</v>
      </c>
      <c r="D1012" s="446"/>
      <c r="E1012" s="408" t="str">
        <f t="shared" si="118"/>
        <v/>
      </c>
      <c r="F1012" s="373" t="str">
        <f t="shared" si="116"/>
        <v>否</v>
      </c>
      <c r="G1012" s="248" t="str">
        <f t="shared" si="117"/>
        <v>项</v>
      </c>
    </row>
    <row r="1013" ht="36" customHeight="1" spans="1:7">
      <c r="A1013" s="541">
        <v>2140502</v>
      </c>
      <c r="B1013" s="404" t="s">
        <v>137</v>
      </c>
      <c r="C1013" s="446">
        <v>0</v>
      </c>
      <c r="D1013" s="446"/>
      <c r="E1013" s="408" t="str">
        <f t="shared" si="118"/>
        <v/>
      </c>
      <c r="F1013" s="373" t="str">
        <f t="shared" si="116"/>
        <v>否</v>
      </c>
      <c r="G1013" s="248" t="str">
        <f t="shared" si="117"/>
        <v>项</v>
      </c>
    </row>
    <row r="1014" ht="36" customHeight="1" spans="1:7">
      <c r="A1014" s="541">
        <v>2140503</v>
      </c>
      <c r="B1014" s="404" t="s">
        <v>138</v>
      </c>
      <c r="C1014" s="446">
        <v>0</v>
      </c>
      <c r="D1014" s="446"/>
      <c r="E1014" s="408" t="str">
        <f t="shared" si="118"/>
        <v/>
      </c>
      <c r="F1014" s="373" t="str">
        <f t="shared" si="116"/>
        <v>否</v>
      </c>
      <c r="G1014" s="248" t="str">
        <f t="shared" si="117"/>
        <v>项</v>
      </c>
    </row>
    <row r="1015" ht="36" customHeight="1" spans="1:7">
      <c r="A1015" s="541">
        <v>2140504</v>
      </c>
      <c r="B1015" s="404" t="s">
        <v>887</v>
      </c>
      <c r="C1015" s="446">
        <v>0</v>
      </c>
      <c r="D1015" s="446"/>
      <c r="E1015" s="408" t="str">
        <f t="shared" si="118"/>
        <v/>
      </c>
      <c r="F1015" s="373" t="str">
        <f t="shared" si="116"/>
        <v>否</v>
      </c>
      <c r="G1015" s="248" t="str">
        <f t="shared" si="117"/>
        <v>项</v>
      </c>
    </row>
    <row r="1016" ht="36" customHeight="1" spans="1:7">
      <c r="A1016" s="541">
        <v>2140505</v>
      </c>
      <c r="B1016" s="404" t="s">
        <v>902</v>
      </c>
      <c r="C1016" s="446">
        <v>0</v>
      </c>
      <c r="D1016" s="446"/>
      <c r="E1016" s="408" t="str">
        <f t="shared" si="118"/>
        <v/>
      </c>
      <c r="F1016" s="373" t="str">
        <f t="shared" si="116"/>
        <v>否</v>
      </c>
      <c r="G1016" s="248" t="str">
        <f t="shared" si="117"/>
        <v>项</v>
      </c>
    </row>
    <row r="1017" ht="36" customHeight="1" spans="1:7">
      <c r="A1017" s="541">
        <v>2140599</v>
      </c>
      <c r="B1017" s="404" t="s">
        <v>903</v>
      </c>
      <c r="C1017" s="446">
        <v>0</v>
      </c>
      <c r="D1017" s="446"/>
      <c r="E1017" s="408" t="str">
        <f t="shared" si="118"/>
        <v/>
      </c>
      <c r="F1017" s="373" t="str">
        <f t="shared" si="116"/>
        <v>否</v>
      </c>
      <c r="G1017" s="248" t="str">
        <f t="shared" si="117"/>
        <v>项</v>
      </c>
    </row>
    <row r="1018" ht="36" customHeight="1" spans="1:7">
      <c r="A1018" s="540">
        <v>21406</v>
      </c>
      <c r="B1018" s="400" t="s">
        <v>904</v>
      </c>
      <c r="C1018" s="446">
        <v>0</v>
      </c>
      <c r="D1018" s="446"/>
      <c r="E1018" s="413" t="str">
        <f t="shared" si="118"/>
        <v/>
      </c>
      <c r="F1018" s="373" t="str">
        <f t="shared" si="116"/>
        <v>否</v>
      </c>
      <c r="G1018" s="248" t="str">
        <f t="shared" si="117"/>
        <v>款</v>
      </c>
    </row>
    <row r="1019" ht="36" customHeight="1" spans="1:7">
      <c r="A1019" s="541">
        <v>2140601</v>
      </c>
      <c r="B1019" s="404" t="s">
        <v>905</v>
      </c>
      <c r="C1019" s="446">
        <v>0</v>
      </c>
      <c r="D1019" s="446"/>
      <c r="E1019" s="408" t="str">
        <f t="shared" si="118"/>
        <v/>
      </c>
      <c r="F1019" s="373" t="str">
        <f t="shared" si="116"/>
        <v>否</v>
      </c>
      <c r="G1019" s="248" t="str">
        <f t="shared" si="117"/>
        <v>项</v>
      </c>
    </row>
    <row r="1020" ht="36" customHeight="1" spans="1:7">
      <c r="A1020" s="541">
        <v>2140602</v>
      </c>
      <c r="B1020" s="404" t="s">
        <v>906</v>
      </c>
      <c r="C1020" s="446">
        <v>0</v>
      </c>
      <c r="D1020" s="446"/>
      <c r="E1020" s="408" t="str">
        <f t="shared" si="118"/>
        <v/>
      </c>
      <c r="F1020" s="373" t="str">
        <f t="shared" si="116"/>
        <v>否</v>
      </c>
      <c r="G1020" s="248" t="str">
        <f t="shared" si="117"/>
        <v>项</v>
      </c>
    </row>
    <row r="1021" ht="36" customHeight="1" spans="1:7">
      <c r="A1021" s="541">
        <v>2140603</v>
      </c>
      <c r="B1021" s="404" t="s">
        <v>907</v>
      </c>
      <c r="C1021" s="446">
        <v>0</v>
      </c>
      <c r="D1021" s="446"/>
      <c r="E1021" s="408" t="str">
        <f t="shared" si="118"/>
        <v/>
      </c>
      <c r="F1021" s="373" t="str">
        <f t="shared" si="116"/>
        <v>否</v>
      </c>
      <c r="G1021" s="248" t="str">
        <f t="shared" si="117"/>
        <v>项</v>
      </c>
    </row>
    <row r="1022" ht="36" customHeight="1" spans="1:7">
      <c r="A1022" s="541">
        <v>2140699</v>
      </c>
      <c r="B1022" s="404" t="s">
        <v>908</v>
      </c>
      <c r="C1022" s="446">
        <v>0</v>
      </c>
      <c r="D1022" s="446"/>
      <c r="E1022" s="408" t="str">
        <f t="shared" si="118"/>
        <v/>
      </c>
      <c r="F1022" s="373" t="str">
        <f t="shared" si="116"/>
        <v>否</v>
      </c>
      <c r="G1022" s="248" t="str">
        <f t="shared" si="117"/>
        <v>项</v>
      </c>
    </row>
    <row r="1023" ht="36" customHeight="1" spans="1:7">
      <c r="A1023" s="540">
        <v>21499</v>
      </c>
      <c r="B1023" s="400" t="s">
        <v>909</v>
      </c>
      <c r="C1023" s="446">
        <v>0</v>
      </c>
      <c r="D1023" s="446">
        <v>5050</v>
      </c>
      <c r="E1023" s="413"/>
      <c r="F1023" s="373" t="str">
        <f t="shared" si="116"/>
        <v>是</v>
      </c>
      <c r="G1023" s="248" t="str">
        <f t="shared" si="117"/>
        <v>款</v>
      </c>
    </row>
    <row r="1024" ht="36" customHeight="1" spans="1:7">
      <c r="A1024" s="541">
        <v>2149901</v>
      </c>
      <c r="B1024" s="404" t="s">
        <v>910</v>
      </c>
      <c r="C1024" s="446">
        <v>0</v>
      </c>
      <c r="D1024" s="446"/>
      <c r="E1024" s="408" t="str">
        <f t="shared" si="118"/>
        <v/>
      </c>
      <c r="F1024" s="373" t="str">
        <f t="shared" si="116"/>
        <v>否</v>
      </c>
      <c r="G1024" s="248" t="str">
        <f t="shared" si="117"/>
        <v>项</v>
      </c>
    </row>
    <row r="1025" ht="36" customHeight="1" spans="1:7">
      <c r="A1025" s="541">
        <v>2149999</v>
      </c>
      <c r="B1025" s="404" t="s">
        <v>911</v>
      </c>
      <c r="C1025" s="446">
        <v>0</v>
      </c>
      <c r="D1025" s="446">
        <v>5050</v>
      </c>
      <c r="E1025" s="408"/>
      <c r="F1025" s="373" t="str">
        <f t="shared" si="116"/>
        <v>是</v>
      </c>
      <c r="G1025" s="248" t="str">
        <f t="shared" si="117"/>
        <v>项</v>
      </c>
    </row>
    <row r="1026" ht="36" customHeight="1" spans="1:7">
      <c r="A1026" s="545" t="s">
        <v>912</v>
      </c>
      <c r="B1026" s="546" t="s">
        <v>278</v>
      </c>
      <c r="C1026" s="446">
        <v>0</v>
      </c>
      <c r="D1026" s="446"/>
      <c r="E1026" s="413"/>
      <c r="F1026" s="373" t="str">
        <f t="shared" si="116"/>
        <v>否</v>
      </c>
      <c r="G1026" s="248" t="str">
        <f t="shared" si="117"/>
        <v>项</v>
      </c>
    </row>
    <row r="1027" ht="36" customHeight="1" spans="1:7">
      <c r="A1027" s="540">
        <v>215</v>
      </c>
      <c r="B1027" s="400" t="s">
        <v>95</v>
      </c>
      <c r="C1027" s="446">
        <v>21504</v>
      </c>
      <c r="D1027" s="446">
        <v>18594</v>
      </c>
      <c r="E1027" s="408">
        <f>IF(C1027&gt;0,D1027/C1027-1,IF(C1027&lt;0,-(D1027/C1027-1),""))</f>
        <v>-0.135</v>
      </c>
      <c r="F1027" s="373" t="str">
        <f t="shared" si="116"/>
        <v>是</v>
      </c>
      <c r="G1027" s="248" t="str">
        <f t="shared" si="117"/>
        <v>类</v>
      </c>
    </row>
    <row r="1028" ht="36" customHeight="1" spans="1:7">
      <c r="A1028" s="540">
        <v>21501</v>
      </c>
      <c r="B1028" s="400" t="s">
        <v>913</v>
      </c>
      <c r="C1028" s="446">
        <v>0</v>
      </c>
      <c r="D1028" s="446"/>
      <c r="E1028" s="413"/>
      <c r="F1028" s="373" t="str">
        <f t="shared" si="116"/>
        <v>否</v>
      </c>
      <c r="G1028" s="248" t="str">
        <f t="shared" si="117"/>
        <v>款</v>
      </c>
    </row>
    <row r="1029" ht="36" customHeight="1" spans="1:7">
      <c r="A1029" s="541">
        <v>2150101</v>
      </c>
      <c r="B1029" s="404" t="s">
        <v>136</v>
      </c>
      <c r="C1029" s="446">
        <v>0</v>
      </c>
      <c r="D1029" s="446"/>
      <c r="E1029" s="408"/>
      <c r="F1029" s="373" t="str">
        <f t="shared" si="116"/>
        <v>否</v>
      </c>
      <c r="G1029" s="248" t="str">
        <f t="shared" si="117"/>
        <v>项</v>
      </c>
    </row>
    <row r="1030" ht="36" customHeight="1" spans="1:7">
      <c r="A1030" s="541">
        <v>2150102</v>
      </c>
      <c r="B1030" s="404" t="s">
        <v>137</v>
      </c>
      <c r="C1030" s="446">
        <v>0</v>
      </c>
      <c r="D1030" s="446"/>
      <c r="E1030" s="408" t="str">
        <f t="shared" ref="E1030:E1093" si="119">IF(C1030&gt;0,D1030/C1030-1,IF(C1030&lt;0,-(D1030/C1030-1),""))</f>
        <v/>
      </c>
      <c r="F1030" s="373" t="str">
        <f t="shared" ref="F1030:F1093" si="120">IF(LEN(A1030)=3,"是",IF(B1030&lt;&gt;"",IF(SUM(C1030:D1030)&lt;&gt;0,"是","否"),"是"))</f>
        <v>否</v>
      </c>
      <c r="G1030" s="248" t="str">
        <f t="shared" ref="G1030:G1093" si="121">IF(LEN(A1030)=3,"类",IF(LEN(A1030)=5,"款","项"))</f>
        <v>项</v>
      </c>
    </row>
    <row r="1031" ht="36" customHeight="1" spans="1:7">
      <c r="A1031" s="541">
        <v>2150103</v>
      </c>
      <c r="B1031" s="404" t="s">
        <v>138</v>
      </c>
      <c r="C1031" s="446">
        <v>0</v>
      </c>
      <c r="D1031" s="446"/>
      <c r="E1031" s="408" t="str">
        <f t="shared" si="119"/>
        <v/>
      </c>
      <c r="F1031" s="373" t="str">
        <f t="shared" si="120"/>
        <v>否</v>
      </c>
      <c r="G1031" s="248" t="str">
        <f t="shared" si="121"/>
        <v>项</v>
      </c>
    </row>
    <row r="1032" ht="36" customHeight="1" spans="1:7">
      <c r="A1032" s="541">
        <v>2150104</v>
      </c>
      <c r="B1032" s="404" t="s">
        <v>914</v>
      </c>
      <c r="C1032" s="446">
        <v>0</v>
      </c>
      <c r="D1032" s="446"/>
      <c r="E1032" s="408"/>
      <c r="F1032" s="373" t="str">
        <f t="shared" si="120"/>
        <v>否</v>
      </c>
      <c r="G1032" s="248" t="str">
        <f t="shared" si="121"/>
        <v>项</v>
      </c>
    </row>
    <row r="1033" ht="36" customHeight="1" spans="1:7">
      <c r="A1033" s="541">
        <v>2150105</v>
      </c>
      <c r="B1033" s="404" t="s">
        <v>915</v>
      </c>
      <c r="C1033" s="446">
        <v>0</v>
      </c>
      <c r="D1033" s="446"/>
      <c r="E1033" s="408" t="str">
        <f t="shared" si="119"/>
        <v/>
      </c>
      <c r="F1033" s="373" t="str">
        <f t="shared" si="120"/>
        <v>否</v>
      </c>
      <c r="G1033" s="248" t="str">
        <f t="shared" si="121"/>
        <v>项</v>
      </c>
    </row>
    <row r="1034" ht="36" customHeight="1" spans="1:7">
      <c r="A1034" s="541">
        <v>2150106</v>
      </c>
      <c r="B1034" s="404" t="s">
        <v>916</v>
      </c>
      <c r="C1034" s="446">
        <v>0</v>
      </c>
      <c r="D1034" s="446"/>
      <c r="E1034" s="408" t="str">
        <f t="shared" si="119"/>
        <v/>
      </c>
      <c r="F1034" s="373" t="str">
        <f t="shared" si="120"/>
        <v>否</v>
      </c>
      <c r="G1034" s="248" t="str">
        <f t="shared" si="121"/>
        <v>项</v>
      </c>
    </row>
    <row r="1035" ht="36" customHeight="1" spans="1:7">
      <c r="A1035" s="541">
        <v>2150107</v>
      </c>
      <c r="B1035" s="404" t="s">
        <v>917</v>
      </c>
      <c r="C1035" s="446">
        <v>0</v>
      </c>
      <c r="D1035" s="446"/>
      <c r="E1035" s="408"/>
      <c r="F1035" s="373" t="str">
        <f t="shared" si="120"/>
        <v>否</v>
      </c>
      <c r="G1035" s="248" t="str">
        <f t="shared" si="121"/>
        <v>项</v>
      </c>
    </row>
    <row r="1036" ht="36" customHeight="1" spans="1:7">
      <c r="A1036" s="541">
        <v>2150108</v>
      </c>
      <c r="B1036" s="404" t="s">
        <v>918</v>
      </c>
      <c r="C1036" s="446">
        <v>0</v>
      </c>
      <c r="D1036" s="446"/>
      <c r="E1036" s="408" t="str">
        <f t="shared" si="119"/>
        <v/>
      </c>
      <c r="F1036" s="373" t="str">
        <f t="shared" si="120"/>
        <v>否</v>
      </c>
      <c r="G1036" s="248" t="str">
        <f t="shared" si="121"/>
        <v>项</v>
      </c>
    </row>
    <row r="1037" ht="36" customHeight="1" spans="1:7">
      <c r="A1037" s="541">
        <v>2150199</v>
      </c>
      <c r="B1037" s="404" t="s">
        <v>919</v>
      </c>
      <c r="C1037" s="446">
        <v>0</v>
      </c>
      <c r="D1037" s="446"/>
      <c r="E1037" s="408"/>
      <c r="F1037" s="373" t="str">
        <f t="shared" si="120"/>
        <v>否</v>
      </c>
      <c r="G1037" s="248" t="str">
        <f t="shared" si="121"/>
        <v>项</v>
      </c>
    </row>
    <row r="1038" ht="36" customHeight="1" spans="1:7">
      <c r="A1038" s="540">
        <v>21502</v>
      </c>
      <c r="B1038" s="400" t="s">
        <v>920</v>
      </c>
      <c r="C1038" s="446">
        <v>0</v>
      </c>
      <c r="D1038" s="446"/>
      <c r="E1038" s="408" t="str">
        <f>IF(C1038&gt;0,D1038/C1038-1,IF(C1038&lt;0,-(D1038/C1038-1),""))</f>
        <v/>
      </c>
      <c r="F1038" s="373" t="str">
        <f t="shared" si="120"/>
        <v>否</v>
      </c>
      <c r="G1038" s="248" t="str">
        <f t="shared" si="121"/>
        <v>款</v>
      </c>
    </row>
    <row r="1039" ht="36" customHeight="1" spans="1:7">
      <c r="A1039" s="541">
        <v>2150201</v>
      </c>
      <c r="B1039" s="404" t="s">
        <v>136</v>
      </c>
      <c r="C1039" s="446">
        <v>0</v>
      </c>
      <c r="D1039" s="446"/>
      <c r="E1039" s="408"/>
      <c r="F1039" s="373" t="str">
        <f t="shared" si="120"/>
        <v>否</v>
      </c>
      <c r="G1039" s="248" t="str">
        <f t="shared" si="121"/>
        <v>项</v>
      </c>
    </row>
    <row r="1040" ht="36" customHeight="1" spans="1:7">
      <c r="A1040" s="541">
        <v>2150202</v>
      </c>
      <c r="B1040" s="404" t="s">
        <v>137</v>
      </c>
      <c r="C1040" s="446">
        <v>0</v>
      </c>
      <c r="D1040" s="446"/>
      <c r="E1040" s="408" t="str">
        <f t="shared" si="119"/>
        <v/>
      </c>
      <c r="F1040" s="373" t="str">
        <f t="shared" si="120"/>
        <v>否</v>
      </c>
      <c r="G1040" s="248" t="str">
        <f t="shared" si="121"/>
        <v>项</v>
      </c>
    </row>
    <row r="1041" ht="36" customHeight="1" spans="1:7">
      <c r="A1041" s="541">
        <v>2150203</v>
      </c>
      <c r="B1041" s="404" t="s">
        <v>138</v>
      </c>
      <c r="C1041" s="446">
        <v>0</v>
      </c>
      <c r="D1041" s="446"/>
      <c r="E1041" s="408"/>
      <c r="F1041" s="373" t="str">
        <f t="shared" si="120"/>
        <v>否</v>
      </c>
      <c r="G1041" s="248" t="str">
        <f t="shared" si="121"/>
        <v>项</v>
      </c>
    </row>
    <row r="1042" ht="36" customHeight="1" spans="1:7">
      <c r="A1042" s="541">
        <v>2150204</v>
      </c>
      <c r="B1042" s="404" t="s">
        <v>921</v>
      </c>
      <c r="C1042" s="446">
        <v>0</v>
      </c>
      <c r="D1042" s="446"/>
      <c r="E1042" s="408"/>
      <c r="F1042" s="373" t="str">
        <f t="shared" si="120"/>
        <v>否</v>
      </c>
      <c r="G1042" s="248" t="str">
        <f t="shared" si="121"/>
        <v>项</v>
      </c>
    </row>
    <row r="1043" ht="36" customHeight="1" spans="1:7">
      <c r="A1043" s="541">
        <v>2150205</v>
      </c>
      <c r="B1043" s="404" t="s">
        <v>922</v>
      </c>
      <c r="C1043" s="446">
        <v>0</v>
      </c>
      <c r="D1043" s="446"/>
      <c r="E1043" s="408"/>
      <c r="F1043" s="373" t="str">
        <f t="shared" si="120"/>
        <v>否</v>
      </c>
      <c r="G1043" s="248" t="str">
        <f t="shared" si="121"/>
        <v>项</v>
      </c>
    </row>
    <row r="1044" ht="36" customHeight="1" spans="1:7">
      <c r="A1044" s="541">
        <v>2150206</v>
      </c>
      <c r="B1044" s="404" t="s">
        <v>923</v>
      </c>
      <c r="C1044" s="446">
        <v>0</v>
      </c>
      <c r="D1044" s="446"/>
      <c r="E1044" s="408" t="str">
        <f t="shared" si="119"/>
        <v/>
      </c>
      <c r="F1044" s="373" t="str">
        <f t="shared" si="120"/>
        <v>否</v>
      </c>
      <c r="G1044" s="248" t="str">
        <f t="shared" si="121"/>
        <v>项</v>
      </c>
    </row>
    <row r="1045" ht="36" customHeight="1" spans="1:7">
      <c r="A1045" s="541">
        <v>2150207</v>
      </c>
      <c r="B1045" s="404" t="s">
        <v>924</v>
      </c>
      <c r="C1045" s="446">
        <v>0</v>
      </c>
      <c r="D1045" s="446"/>
      <c r="E1045" s="408"/>
      <c r="F1045" s="373" t="str">
        <f t="shared" si="120"/>
        <v>否</v>
      </c>
      <c r="G1045" s="248" t="str">
        <f t="shared" si="121"/>
        <v>项</v>
      </c>
    </row>
    <row r="1046" ht="36" customHeight="1" spans="1:7">
      <c r="A1046" s="541">
        <v>2150208</v>
      </c>
      <c r="B1046" s="404" t="s">
        <v>925</v>
      </c>
      <c r="C1046" s="446">
        <v>0</v>
      </c>
      <c r="D1046" s="446"/>
      <c r="E1046" s="408" t="str">
        <f t="shared" si="119"/>
        <v/>
      </c>
      <c r="F1046" s="373" t="str">
        <f t="shared" si="120"/>
        <v>否</v>
      </c>
      <c r="G1046" s="248" t="str">
        <f t="shared" si="121"/>
        <v>项</v>
      </c>
    </row>
    <row r="1047" ht="36" customHeight="1" spans="1:7">
      <c r="A1047" s="541">
        <v>2150209</v>
      </c>
      <c r="B1047" s="404" t="s">
        <v>926</v>
      </c>
      <c r="C1047" s="446">
        <v>0</v>
      </c>
      <c r="D1047" s="446"/>
      <c r="E1047" s="408" t="str">
        <f t="shared" si="119"/>
        <v/>
      </c>
      <c r="F1047" s="373" t="str">
        <f t="shared" si="120"/>
        <v>否</v>
      </c>
      <c r="G1047" s="248" t="str">
        <f t="shared" si="121"/>
        <v>项</v>
      </c>
    </row>
    <row r="1048" ht="36" customHeight="1" spans="1:7">
      <c r="A1048" s="541">
        <v>2150210</v>
      </c>
      <c r="B1048" s="404" t="s">
        <v>927</v>
      </c>
      <c r="C1048" s="446">
        <v>0</v>
      </c>
      <c r="D1048" s="446"/>
      <c r="E1048" s="408" t="str">
        <f t="shared" si="119"/>
        <v/>
      </c>
      <c r="F1048" s="373" t="str">
        <f t="shared" si="120"/>
        <v>否</v>
      </c>
      <c r="G1048" s="248" t="str">
        <f t="shared" si="121"/>
        <v>项</v>
      </c>
    </row>
    <row r="1049" ht="36" customHeight="1" spans="1:7">
      <c r="A1049" s="541">
        <v>2150212</v>
      </c>
      <c r="B1049" s="404" t="s">
        <v>928</v>
      </c>
      <c r="C1049" s="446">
        <v>0</v>
      </c>
      <c r="D1049" s="446"/>
      <c r="E1049" s="408" t="str">
        <f t="shared" si="119"/>
        <v/>
      </c>
      <c r="F1049" s="373" t="str">
        <f t="shared" si="120"/>
        <v>否</v>
      </c>
      <c r="G1049" s="248" t="str">
        <f t="shared" si="121"/>
        <v>项</v>
      </c>
    </row>
    <row r="1050" ht="36" customHeight="1" spans="1:7">
      <c r="A1050" s="541">
        <v>2150213</v>
      </c>
      <c r="B1050" s="404" t="s">
        <v>929</v>
      </c>
      <c r="C1050" s="446">
        <v>0</v>
      </c>
      <c r="D1050" s="446"/>
      <c r="E1050" s="408" t="str">
        <f t="shared" si="119"/>
        <v/>
      </c>
      <c r="F1050" s="373" t="str">
        <f t="shared" si="120"/>
        <v>否</v>
      </c>
      <c r="G1050" s="248" t="str">
        <f t="shared" si="121"/>
        <v>项</v>
      </c>
    </row>
    <row r="1051" ht="36" customHeight="1" spans="1:7">
      <c r="A1051" s="541">
        <v>2150214</v>
      </c>
      <c r="B1051" s="404" t="s">
        <v>930</v>
      </c>
      <c r="C1051" s="446">
        <v>0</v>
      </c>
      <c r="D1051" s="446"/>
      <c r="E1051" s="408" t="str">
        <f t="shared" si="119"/>
        <v/>
      </c>
      <c r="F1051" s="373" t="str">
        <f t="shared" si="120"/>
        <v>否</v>
      </c>
      <c r="G1051" s="248" t="str">
        <f t="shared" si="121"/>
        <v>项</v>
      </c>
    </row>
    <row r="1052" ht="36" customHeight="1" spans="1:7">
      <c r="A1052" s="541">
        <v>2150215</v>
      </c>
      <c r="B1052" s="404" t="s">
        <v>931</v>
      </c>
      <c r="C1052" s="446">
        <v>0</v>
      </c>
      <c r="D1052" s="446"/>
      <c r="E1052" s="408" t="str">
        <f t="shared" si="119"/>
        <v/>
      </c>
      <c r="F1052" s="373" t="str">
        <f t="shared" si="120"/>
        <v>否</v>
      </c>
      <c r="G1052" s="248" t="str">
        <f t="shared" si="121"/>
        <v>项</v>
      </c>
    </row>
    <row r="1053" ht="36" customHeight="1" spans="1:7">
      <c r="A1053" s="541">
        <v>2150299</v>
      </c>
      <c r="B1053" s="404" t="s">
        <v>932</v>
      </c>
      <c r="C1053" s="446">
        <v>0</v>
      </c>
      <c r="D1053" s="446"/>
      <c r="E1053" s="408" t="str">
        <f t="shared" si="119"/>
        <v/>
      </c>
      <c r="F1053" s="373" t="str">
        <f t="shared" si="120"/>
        <v>否</v>
      </c>
      <c r="G1053" s="248" t="str">
        <f t="shared" si="121"/>
        <v>项</v>
      </c>
    </row>
    <row r="1054" ht="36" customHeight="1" spans="1:7">
      <c r="A1054" s="540">
        <v>21503</v>
      </c>
      <c r="B1054" s="400" t="s">
        <v>933</v>
      </c>
      <c r="C1054" s="446">
        <v>0</v>
      </c>
      <c r="D1054" s="446">
        <v>200</v>
      </c>
      <c r="E1054" s="413"/>
      <c r="F1054" s="373" t="str">
        <f t="shared" si="120"/>
        <v>是</v>
      </c>
      <c r="G1054" s="248" t="str">
        <f t="shared" si="121"/>
        <v>款</v>
      </c>
    </row>
    <row r="1055" ht="36" customHeight="1" spans="1:7">
      <c r="A1055" s="541">
        <v>2150301</v>
      </c>
      <c r="B1055" s="404" t="s">
        <v>136</v>
      </c>
      <c r="C1055" s="446">
        <v>0</v>
      </c>
      <c r="D1055" s="446"/>
      <c r="E1055" s="408"/>
      <c r="F1055" s="373" t="str">
        <f t="shared" si="120"/>
        <v>否</v>
      </c>
      <c r="G1055" s="248" t="str">
        <f t="shared" si="121"/>
        <v>项</v>
      </c>
    </row>
    <row r="1056" ht="36" customHeight="1" spans="1:7">
      <c r="A1056" s="541">
        <v>2150302</v>
      </c>
      <c r="B1056" s="404" t="s">
        <v>137</v>
      </c>
      <c r="C1056" s="446">
        <v>0</v>
      </c>
      <c r="D1056" s="446"/>
      <c r="E1056" s="408" t="str">
        <f t="shared" si="119"/>
        <v/>
      </c>
      <c r="F1056" s="373" t="str">
        <f t="shared" si="120"/>
        <v>否</v>
      </c>
      <c r="G1056" s="248" t="str">
        <f t="shared" si="121"/>
        <v>项</v>
      </c>
    </row>
    <row r="1057" ht="36" customHeight="1" spans="1:7">
      <c r="A1057" s="541">
        <v>2150303</v>
      </c>
      <c r="B1057" s="404" t="s">
        <v>138</v>
      </c>
      <c r="C1057" s="446">
        <v>0</v>
      </c>
      <c r="D1057" s="446"/>
      <c r="E1057" s="408" t="str">
        <f t="shared" si="119"/>
        <v/>
      </c>
      <c r="F1057" s="373" t="str">
        <f t="shared" si="120"/>
        <v>否</v>
      </c>
      <c r="G1057" s="248" t="str">
        <f t="shared" si="121"/>
        <v>项</v>
      </c>
    </row>
    <row r="1058" ht="36" customHeight="1" spans="1:7">
      <c r="A1058" s="541">
        <v>2150399</v>
      </c>
      <c r="B1058" s="404" t="s">
        <v>934</v>
      </c>
      <c r="C1058" s="446">
        <v>0</v>
      </c>
      <c r="D1058" s="446">
        <v>200</v>
      </c>
      <c r="E1058" s="408" t="str">
        <f t="shared" si="119"/>
        <v/>
      </c>
      <c r="F1058" s="373" t="str">
        <f t="shared" si="120"/>
        <v>是</v>
      </c>
      <c r="G1058" s="248" t="str">
        <f t="shared" si="121"/>
        <v>项</v>
      </c>
    </row>
    <row r="1059" ht="36" customHeight="1" spans="1:7">
      <c r="A1059" s="540">
        <v>21505</v>
      </c>
      <c r="B1059" s="400" t="s">
        <v>935</v>
      </c>
      <c r="C1059" s="446">
        <v>12748</v>
      </c>
      <c r="D1059" s="446">
        <v>11707</v>
      </c>
      <c r="E1059" s="408">
        <f t="shared" si="119"/>
        <v>-0.082</v>
      </c>
      <c r="F1059" s="373" t="str">
        <f t="shared" si="120"/>
        <v>是</v>
      </c>
      <c r="G1059" s="248" t="str">
        <f t="shared" si="121"/>
        <v>款</v>
      </c>
    </row>
    <row r="1060" ht="36" customHeight="1" spans="1:7">
      <c r="A1060" s="541">
        <v>2150501</v>
      </c>
      <c r="B1060" s="404" t="s">
        <v>136</v>
      </c>
      <c r="C1060" s="446">
        <v>0</v>
      </c>
      <c r="D1060" s="446"/>
      <c r="E1060" s="408"/>
      <c r="F1060" s="373" t="str">
        <f t="shared" si="120"/>
        <v>否</v>
      </c>
      <c r="G1060" s="248" t="str">
        <f t="shared" si="121"/>
        <v>项</v>
      </c>
    </row>
    <row r="1061" ht="36" customHeight="1" spans="1:7">
      <c r="A1061" s="541">
        <v>2150502</v>
      </c>
      <c r="B1061" s="404" t="s">
        <v>137</v>
      </c>
      <c r="C1061" s="446">
        <v>884</v>
      </c>
      <c r="D1061" s="446"/>
      <c r="E1061" s="408">
        <f t="shared" si="119"/>
        <v>-1</v>
      </c>
      <c r="F1061" s="373" t="str">
        <f t="shared" si="120"/>
        <v>是</v>
      </c>
      <c r="G1061" s="248" t="str">
        <f t="shared" si="121"/>
        <v>项</v>
      </c>
    </row>
    <row r="1062" ht="36" customHeight="1" spans="1:7">
      <c r="A1062" s="541">
        <v>2150503</v>
      </c>
      <c r="B1062" s="404" t="s">
        <v>138</v>
      </c>
      <c r="C1062" s="446">
        <v>0</v>
      </c>
      <c r="D1062" s="446"/>
      <c r="E1062" s="408"/>
      <c r="F1062" s="373" t="str">
        <f t="shared" si="120"/>
        <v>否</v>
      </c>
      <c r="G1062" s="248" t="str">
        <f t="shared" si="121"/>
        <v>项</v>
      </c>
    </row>
    <row r="1063" ht="36" customHeight="1" spans="1:7">
      <c r="A1063" s="541">
        <v>2150505</v>
      </c>
      <c r="B1063" s="404" t="s">
        <v>936</v>
      </c>
      <c r="C1063" s="446">
        <v>0</v>
      </c>
      <c r="D1063" s="446"/>
      <c r="E1063" s="408" t="str">
        <f t="shared" si="119"/>
        <v/>
      </c>
      <c r="F1063" s="373" t="str">
        <f t="shared" si="120"/>
        <v>否</v>
      </c>
      <c r="G1063" s="248" t="str">
        <f t="shared" si="121"/>
        <v>项</v>
      </c>
    </row>
    <row r="1064" ht="36" customHeight="1" spans="1:7">
      <c r="A1064" s="541">
        <v>2150506</v>
      </c>
      <c r="B1064" s="404" t="s">
        <v>937</v>
      </c>
      <c r="C1064" s="446">
        <v>0</v>
      </c>
      <c r="D1064" s="446"/>
      <c r="E1064" s="408" t="str">
        <f t="shared" si="119"/>
        <v/>
      </c>
      <c r="F1064" s="373" t="str">
        <f t="shared" si="120"/>
        <v>否</v>
      </c>
      <c r="G1064" s="248" t="str">
        <f t="shared" si="121"/>
        <v>项</v>
      </c>
    </row>
    <row r="1065" ht="36" customHeight="1" spans="1:7">
      <c r="A1065" s="541">
        <v>2150507</v>
      </c>
      <c r="B1065" s="404" t="s">
        <v>938</v>
      </c>
      <c r="C1065" s="446">
        <v>0</v>
      </c>
      <c r="D1065" s="446"/>
      <c r="E1065" s="408"/>
      <c r="F1065" s="373" t="str">
        <f t="shared" si="120"/>
        <v>否</v>
      </c>
      <c r="G1065" s="248" t="str">
        <f t="shared" si="121"/>
        <v>项</v>
      </c>
    </row>
    <row r="1066" ht="36" customHeight="1" spans="1:7">
      <c r="A1066" s="541">
        <v>2150508</v>
      </c>
      <c r="B1066" s="404" t="s">
        <v>939</v>
      </c>
      <c r="C1066" s="446">
        <v>0</v>
      </c>
      <c r="D1066" s="446"/>
      <c r="E1066" s="408"/>
      <c r="F1066" s="373" t="str">
        <f t="shared" si="120"/>
        <v>否</v>
      </c>
      <c r="G1066" s="248" t="str">
        <f t="shared" si="121"/>
        <v>项</v>
      </c>
    </row>
    <row r="1067" ht="36" customHeight="1" spans="1:7">
      <c r="A1067" s="541">
        <v>2150509</v>
      </c>
      <c r="B1067" s="404" t="s">
        <v>940</v>
      </c>
      <c r="C1067" s="446">
        <v>0</v>
      </c>
      <c r="D1067" s="446"/>
      <c r="E1067" s="408" t="str">
        <f t="shared" si="119"/>
        <v/>
      </c>
      <c r="F1067" s="373" t="str">
        <f t="shared" si="120"/>
        <v>否</v>
      </c>
      <c r="G1067" s="248" t="str">
        <f t="shared" si="121"/>
        <v>项</v>
      </c>
    </row>
    <row r="1068" ht="36" customHeight="1" spans="1:7">
      <c r="A1068" s="541">
        <v>2150510</v>
      </c>
      <c r="B1068" s="404" t="s">
        <v>941</v>
      </c>
      <c r="C1068" s="446">
        <v>0</v>
      </c>
      <c r="D1068" s="446"/>
      <c r="E1068" s="408"/>
      <c r="F1068" s="373" t="str">
        <f t="shared" si="120"/>
        <v>否</v>
      </c>
      <c r="G1068" s="248" t="str">
        <f t="shared" si="121"/>
        <v>项</v>
      </c>
    </row>
    <row r="1069" ht="36" customHeight="1" spans="1:7">
      <c r="A1069" s="541">
        <v>2150511</v>
      </c>
      <c r="B1069" s="404" t="s">
        <v>942</v>
      </c>
      <c r="C1069" s="446">
        <v>0</v>
      </c>
      <c r="D1069" s="446"/>
      <c r="E1069" s="408"/>
      <c r="F1069" s="373" t="str">
        <f t="shared" si="120"/>
        <v>否</v>
      </c>
      <c r="G1069" s="248" t="str">
        <f t="shared" si="121"/>
        <v>项</v>
      </c>
    </row>
    <row r="1070" ht="36" customHeight="1" spans="1:7">
      <c r="A1070" s="541">
        <v>2150513</v>
      </c>
      <c r="B1070" s="404" t="s">
        <v>887</v>
      </c>
      <c r="C1070" s="446">
        <v>0</v>
      </c>
      <c r="D1070" s="446"/>
      <c r="E1070" s="408" t="str">
        <f t="shared" si="119"/>
        <v/>
      </c>
      <c r="F1070" s="373" t="str">
        <f t="shared" si="120"/>
        <v>否</v>
      </c>
      <c r="G1070" s="248" t="str">
        <f t="shared" si="121"/>
        <v>项</v>
      </c>
    </row>
    <row r="1071" ht="36" customHeight="1" spans="1:7">
      <c r="A1071" s="541">
        <v>2150515</v>
      </c>
      <c r="B1071" s="404" t="s">
        <v>943</v>
      </c>
      <c r="C1071" s="446">
        <v>0</v>
      </c>
      <c r="D1071" s="446"/>
      <c r="E1071" s="408" t="str">
        <f t="shared" si="119"/>
        <v/>
      </c>
      <c r="F1071" s="373" t="str">
        <f t="shared" si="120"/>
        <v>否</v>
      </c>
      <c r="G1071" s="248" t="str">
        <f t="shared" si="121"/>
        <v>项</v>
      </c>
    </row>
    <row r="1072" ht="36" customHeight="1" spans="1:7">
      <c r="A1072" s="543">
        <v>2150516</v>
      </c>
      <c r="B1072" s="559" t="s">
        <v>944</v>
      </c>
      <c r="C1072" s="446">
        <v>3000</v>
      </c>
      <c r="D1072" s="446">
        <v>1851</v>
      </c>
      <c r="E1072" s="408">
        <f t="shared" si="119"/>
        <v>-0.383</v>
      </c>
      <c r="F1072" s="373" t="str">
        <f t="shared" si="120"/>
        <v>是</v>
      </c>
      <c r="G1072" s="248" t="str">
        <f t="shared" si="121"/>
        <v>项</v>
      </c>
    </row>
    <row r="1073" ht="36" customHeight="1" spans="1:7">
      <c r="A1073" s="543">
        <v>2150517</v>
      </c>
      <c r="B1073" s="559" t="s">
        <v>945</v>
      </c>
      <c r="C1073" s="446">
        <v>8864</v>
      </c>
      <c r="D1073" s="446">
        <v>8354</v>
      </c>
      <c r="E1073" s="408">
        <f t="shared" si="119"/>
        <v>-0.058</v>
      </c>
      <c r="F1073" s="373" t="str">
        <f t="shared" si="120"/>
        <v>是</v>
      </c>
      <c r="G1073" s="248" t="str">
        <f t="shared" si="121"/>
        <v>项</v>
      </c>
    </row>
    <row r="1074" ht="36" customHeight="1" spans="1:7">
      <c r="A1074" s="543">
        <v>2150550</v>
      </c>
      <c r="B1074" s="559" t="s">
        <v>145</v>
      </c>
      <c r="C1074" s="446">
        <v>0</v>
      </c>
      <c r="D1074" s="446">
        <v>852</v>
      </c>
      <c r="E1074" s="408" t="str">
        <f t="shared" si="119"/>
        <v/>
      </c>
      <c r="F1074" s="373" t="str">
        <f t="shared" si="120"/>
        <v>是</v>
      </c>
      <c r="G1074" s="248" t="str">
        <f t="shared" si="121"/>
        <v>项</v>
      </c>
    </row>
    <row r="1075" ht="36" customHeight="1" spans="1:7">
      <c r="A1075" s="541">
        <v>2150599</v>
      </c>
      <c r="B1075" s="404" t="s">
        <v>946</v>
      </c>
      <c r="C1075" s="446">
        <v>0</v>
      </c>
      <c r="D1075" s="446">
        <v>650</v>
      </c>
      <c r="E1075" s="408"/>
      <c r="F1075" s="373" t="str">
        <f t="shared" si="120"/>
        <v>是</v>
      </c>
      <c r="G1075" s="248" t="str">
        <f t="shared" si="121"/>
        <v>项</v>
      </c>
    </row>
    <row r="1076" ht="36" customHeight="1" spans="1:7">
      <c r="A1076" s="540">
        <v>21507</v>
      </c>
      <c r="B1076" s="400" t="s">
        <v>947</v>
      </c>
      <c r="C1076" s="446">
        <v>0</v>
      </c>
      <c r="D1076" s="446"/>
      <c r="E1076" s="413"/>
      <c r="F1076" s="373" t="str">
        <f t="shared" si="120"/>
        <v>否</v>
      </c>
      <c r="G1076" s="248" t="str">
        <f t="shared" si="121"/>
        <v>款</v>
      </c>
    </row>
    <row r="1077" ht="36" customHeight="1" spans="1:7">
      <c r="A1077" s="541">
        <v>2150701</v>
      </c>
      <c r="B1077" s="404" t="s">
        <v>136</v>
      </c>
      <c r="C1077" s="446">
        <v>0</v>
      </c>
      <c r="D1077" s="446"/>
      <c r="E1077" s="408"/>
      <c r="F1077" s="373" t="str">
        <f t="shared" si="120"/>
        <v>否</v>
      </c>
      <c r="G1077" s="248" t="str">
        <f t="shared" si="121"/>
        <v>项</v>
      </c>
    </row>
    <row r="1078" ht="36" customHeight="1" spans="1:7">
      <c r="A1078" s="541">
        <v>2150702</v>
      </c>
      <c r="B1078" s="404" t="s">
        <v>137</v>
      </c>
      <c r="C1078" s="446">
        <v>0</v>
      </c>
      <c r="D1078" s="446"/>
      <c r="E1078" s="408" t="str">
        <f t="shared" si="119"/>
        <v/>
      </c>
      <c r="F1078" s="373" t="str">
        <f t="shared" si="120"/>
        <v>否</v>
      </c>
      <c r="G1078" s="248" t="str">
        <f t="shared" si="121"/>
        <v>项</v>
      </c>
    </row>
    <row r="1079" ht="36" customHeight="1" spans="1:7">
      <c r="A1079" s="541">
        <v>2150703</v>
      </c>
      <c r="B1079" s="404" t="s">
        <v>138</v>
      </c>
      <c r="C1079" s="446">
        <v>0</v>
      </c>
      <c r="D1079" s="446"/>
      <c r="E1079" s="408" t="str">
        <f t="shared" si="119"/>
        <v/>
      </c>
      <c r="F1079" s="373" t="str">
        <f t="shared" si="120"/>
        <v>否</v>
      </c>
      <c r="G1079" s="248" t="str">
        <f t="shared" si="121"/>
        <v>项</v>
      </c>
    </row>
    <row r="1080" ht="36" customHeight="1" spans="1:7">
      <c r="A1080" s="541">
        <v>2150704</v>
      </c>
      <c r="B1080" s="404" t="s">
        <v>948</v>
      </c>
      <c r="C1080" s="446">
        <v>0</v>
      </c>
      <c r="D1080" s="446"/>
      <c r="E1080" s="408" t="str">
        <f t="shared" si="119"/>
        <v/>
      </c>
      <c r="F1080" s="373" t="str">
        <f t="shared" si="120"/>
        <v>否</v>
      </c>
      <c r="G1080" s="248" t="str">
        <f t="shared" si="121"/>
        <v>项</v>
      </c>
    </row>
    <row r="1081" ht="36" customHeight="1" spans="1:7">
      <c r="A1081" s="541">
        <v>2150705</v>
      </c>
      <c r="B1081" s="404" t="s">
        <v>949</v>
      </c>
      <c r="C1081" s="446">
        <v>0</v>
      </c>
      <c r="D1081" s="446"/>
      <c r="E1081" s="408" t="str">
        <f t="shared" si="119"/>
        <v/>
      </c>
      <c r="F1081" s="373" t="str">
        <f t="shared" si="120"/>
        <v>否</v>
      </c>
      <c r="G1081" s="248" t="str">
        <f t="shared" si="121"/>
        <v>项</v>
      </c>
    </row>
    <row r="1082" ht="36" customHeight="1" spans="1:7">
      <c r="A1082" s="541">
        <v>2150799</v>
      </c>
      <c r="B1082" s="404" t="s">
        <v>950</v>
      </c>
      <c r="C1082" s="446">
        <v>0</v>
      </c>
      <c r="D1082" s="446"/>
      <c r="E1082" s="408"/>
      <c r="F1082" s="373" t="str">
        <f t="shared" si="120"/>
        <v>否</v>
      </c>
      <c r="G1082" s="248" t="str">
        <f t="shared" si="121"/>
        <v>项</v>
      </c>
    </row>
    <row r="1083" ht="36" customHeight="1" spans="1:7">
      <c r="A1083" s="540">
        <v>21508</v>
      </c>
      <c r="B1083" s="400" t="s">
        <v>951</v>
      </c>
      <c r="C1083" s="446">
        <v>8756</v>
      </c>
      <c r="D1083" s="446">
        <v>6687</v>
      </c>
      <c r="E1083" s="408">
        <f>IF(C1083&gt;0,D1083/C1083-1,IF(C1083&lt;0,-(D1083/C1083-1),""))</f>
        <v>-0.236</v>
      </c>
      <c r="F1083" s="373" t="str">
        <f t="shared" si="120"/>
        <v>是</v>
      </c>
      <c r="G1083" s="248" t="str">
        <f t="shared" si="121"/>
        <v>款</v>
      </c>
    </row>
    <row r="1084" ht="36" customHeight="1" spans="1:7">
      <c r="A1084" s="541">
        <v>2150801</v>
      </c>
      <c r="B1084" s="404" t="s">
        <v>136</v>
      </c>
      <c r="C1084" s="446">
        <v>0</v>
      </c>
      <c r="D1084" s="446"/>
      <c r="E1084" s="408" t="str">
        <f t="shared" si="119"/>
        <v/>
      </c>
      <c r="F1084" s="373" t="str">
        <f t="shared" si="120"/>
        <v>否</v>
      </c>
      <c r="G1084" s="248" t="str">
        <f t="shared" si="121"/>
        <v>项</v>
      </c>
    </row>
    <row r="1085" ht="36" customHeight="1" spans="1:7">
      <c r="A1085" s="541">
        <v>2150802</v>
      </c>
      <c r="B1085" s="404" t="s">
        <v>137</v>
      </c>
      <c r="C1085" s="446">
        <v>0</v>
      </c>
      <c r="D1085" s="446"/>
      <c r="E1085" s="408" t="str">
        <f t="shared" si="119"/>
        <v/>
      </c>
      <c r="F1085" s="373" t="str">
        <f t="shared" si="120"/>
        <v>否</v>
      </c>
      <c r="G1085" s="248" t="str">
        <f t="shared" si="121"/>
        <v>项</v>
      </c>
    </row>
    <row r="1086" ht="36" customHeight="1" spans="1:7">
      <c r="A1086" s="541">
        <v>2150803</v>
      </c>
      <c r="B1086" s="404" t="s">
        <v>138</v>
      </c>
      <c r="C1086" s="446">
        <v>0</v>
      </c>
      <c r="D1086" s="446"/>
      <c r="E1086" s="408" t="str">
        <f t="shared" si="119"/>
        <v/>
      </c>
      <c r="F1086" s="373" t="str">
        <f t="shared" si="120"/>
        <v>否</v>
      </c>
      <c r="G1086" s="248" t="str">
        <f t="shared" si="121"/>
        <v>项</v>
      </c>
    </row>
    <row r="1087" ht="36" customHeight="1" spans="1:7">
      <c r="A1087" s="541">
        <v>2150804</v>
      </c>
      <c r="B1087" s="404" t="s">
        <v>952</v>
      </c>
      <c r="C1087" s="446">
        <v>0</v>
      </c>
      <c r="D1087" s="446"/>
      <c r="E1087" s="408" t="str">
        <f t="shared" si="119"/>
        <v/>
      </c>
      <c r="F1087" s="373" t="str">
        <f t="shared" si="120"/>
        <v>否</v>
      </c>
      <c r="G1087" s="248" t="str">
        <f t="shared" si="121"/>
        <v>项</v>
      </c>
    </row>
    <row r="1088" ht="36" customHeight="1" spans="1:7">
      <c r="A1088" s="541">
        <v>2150805</v>
      </c>
      <c r="B1088" s="404" t="s">
        <v>953</v>
      </c>
      <c r="C1088" s="446">
        <v>8756</v>
      </c>
      <c r="D1088" s="446">
        <v>6687</v>
      </c>
      <c r="E1088" s="408">
        <f t="shared" si="119"/>
        <v>-0.236</v>
      </c>
      <c r="F1088" s="373" t="str">
        <f t="shared" si="120"/>
        <v>是</v>
      </c>
      <c r="G1088" s="248" t="str">
        <f t="shared" si="121"/>
        <v>项</v>
      </c>
    </row>
    <row r="1089" ht="36" customHeight="1" spans="1:7">
      <c r="A1089" s="543">
        <v>2150806</v>
      </c>
      <c r="B1089" s="553" t="s">
        <v>954</v>
      </c>
      <c r="C1089" s="446">
        <v>0</v>
      </c>
      <c r="D1089" s="446"/>
      <c r="E1089" s="408" t="str">
        <f t="shared" si="119"/>
        <v/>
      </c>
      <c r="F1089" s="373" t="str">
        <f t="shared" si="120"/>
        <v>否</v>
      </c>
      <c r="G1089" s="248" t="str">
        <f t="shared" si="121"/>
        <v>项</v>
      </c>
    </row>
    <row r="1090" ht="36" customHeight="1" spans="1:7">
      <c r="A1090" s="541">
        <v>2150899</v>
      </c>
      <c r="B1090" s="404" t="s">
        <v>955</v>
      </c>
      <c r="C1090" s="446">
        <v>0</v>
      </c>
      <c r="D1090" s="446"/>
      <c r="E1090" s="408"/>
      <c r="F1090" s="373" t="str">
        <f t="shared" si="120"/>
        <v>否</v>
      </c>
      <c r="G1090" s="248" t="str">
        <f t="shared" si="121"/>
        <v>项</v>
      </c>
    </row>
    <row r="1091" ht="36" customHeight="1" spans="1:7">
      <c r="A1091" s="540">
        <v>21599</v>
      </c>
      <c r="B1091" s="400" t="s">
        <v>956</v>
      </c>
      <c r="C1091" s="446">
        <v>0</v>
      </c>
      <c r="D1091" s="446"/>
      <c r="E1091" s="413"/>
      <c r="F1091" s="373" t="str">
        <f t="shared" si="120"/>
        <v>否</v>
      </c>
      <c r="G1091" s="248" t="str">
        <f t="shared" si="121"/>
        <v>款</v>
      </c>
    </row>
    <row r="1092" ht="36" customHeight="1" spans="1:7">
      <c r="A1092" s="541">
        <v>2159901</v>
      </c>
      <c r="B1092" s="404" t="s">
        <v>957</v>
      </c>
      <c r="C1092" s="446">
        <v>0</v>
      </c>
      <c r="D1092" s="446"/>
      <c r="E1092" s="408" t="str">
        <f t="shared" si="119"/>
        <v/>
      </c>
      <c r="F1092" s="373" t="str">
        <f t="shared" si="120"/>
        <v>否</v>
      </c>
      <c r="G1092" s="248" t="str">
        <f t="shared" si="121"/>
        <v>项</v>
      </c>
    </row>
    <row r="1093" ht="36" customHeight="1" spans="1:7">
      <c r="A1093" s="541">
        <v>2159904</v>
      </c>
      <c r="B1093" s="404" t="s">
        <v>958</v>
      </c>
      <c r="C1093" s="446">
        <v>0</v>
      </c>
      <c r="D1093" s="446"/>
      <c r="E1093" s="408" t="str">
        <f t="shared" si="119"/>
        <v/>
      </c>
      <c r="F1093" s="373" t="str">
        <f t="shared" si="120"/>
        <v>否</v>
      </c>
      <c r="G1093" s="248" t="str">
        <f t="shared" si="121"/>
        <v>项</v>
      </c>
    </row>
    <row r="1094" ht="36" customHeight="1" spans="1:7">
      <c r="A1094" s="541">
        <v>2159905</v>
      </c>
      <c r="B1094" s="404" t="s">
        <v>959</v>
      </c>
      <c r="C1094" s="446">
        <v>0</v>
      </c>
      <c r="D1094" s="446"/>
      <c r="E1094" s="408" t="str">
        <f t="shared" ref="E1094:E1158" si="122">IF(C1094&gt;0,D1094/C1094-1,IF(C1094&lt;0,-(D1094/C1094-1),""))</f>
        <v/>
      </c>
      <c r="F1094" s="373" t="str">
        <f t="shared" ref="F1094:F1157" si="123">IF(LEN(A1094)=3,"是",IF(B1094&lt;&gt;"",IF(SUM(C1094:D1094)&lt;&gt;0,"是","否"),"是"))</f>
        <v>否</v>
      </c>
      <c r="G1094" s="248" t="str">
        <f t="shared" ref="G1094:G1157" si="124">IF(LEN(A1094)=3,"类",IF(LEN(A1094)=5,"款","项"))</f>
        <v>项</v>
      </c>
    </row>
    <row r="1095" ht="36" customHeight="1" spans="1:7">
      <c r="A1095" s="541">
        <v>2159906</v>
      </c>
      <c r="B1095" s="404" t="s">
        <v>960</v>
      </c>
      <c r="C1095" s="446">
        <v>0</v>
      </c>
      <c r="D1095" s="446"/>
      <c r="E1095" s="408" t="str">
        <f t="shared" si="122"/>
        <v/>
      </c>
      <c r="F1095" s="373" t="str">
        <f t="shared" si="123"/>
        <v>否</v>
      </c>
      <c r="G1095" s="248" t="str">
        <f t="shared" si="124"/>
        <v>项</v>
      </c>
    </row>
    <row r="1096" ht="36" customHeight="1" spans="1:7">
      <c r="A1096" s="541">
        <v>2159999</v>
      </c>
      <c r="B1096" s="404" t="s">
        <v>961</v>
      </c>
      <c r="C1096" s="446">
        <v>0</v>
      </c>
      <c r="D1096" s="446"/>
      <c r="E1096" s="408"/>
      <c r="F1096" s="373" t="str">
        <f t="shared" si="123"/>
        <v>否</v>
      </c>
      <c r="G1096" s="248" t="str">
        <f t="shared" si="124"/>
        <v>项</v>
      </c>
    </row>
    <row r="1097" ht="36" customHeight="1" spans="1:7">
      <c r="A1097" s="555" t="s">
        <v>962</v>
      </c>
      <c r="B1097" s="546" t="s">
        <v>278</v>
      </c>
      <c r="C1097" s="446">
        <v>0</v>
      </c>
      <c r="D1097" s="446"/>
      <c r="E1097" s="413"/>
      <c r="F1097" s="373" t="str">
        <f t="shared" si="123"/>
        <v>否</v>
      </c>
      <c r="G1097" s="248" t="str">
        <f t="shared" si="124"/>
        <v>项</v>
      </c>
    </row>
    <row r="1098" ht="36" customHeight="1" spans="1:7">
      <c r="A1098" s="540">
        <v>216</v>
      </c>
      <c r="B1098" s="400" t="s">
        <v>97</v>
      </c>
      <c r="C1098" s="407">
        <f>SUM(C1099,C1109,C1115)</f>
        <v>14351</v>
      </c>
      <c r="D1098" s="407">
        <v>8235</v>
      </c>
      <c r="E1098" s="408">
        <f>IF(C1098&gt;0,D1098/C1098-1,IF(C1098&lt;0,-(D1098/C1098-1),""))</f>
        <v>-0.426</v>
      </c>
      <c r="F1098" s="373" t="str">
        <f t="shared" si="123"/>
        <v>是</v>
      </c>
      <c r="G1098" s="248" t="str">
        <f t="shared" si="124"/>
        <v>类</v>
      </c>
    </row>
    <row r="1099" ht="36" customHeight="1" spans="1:7">
      <c r="A1099" s="540">
        <v>21602</v>
      </c>
      <c r="B1099" s="400" t="s">
        <v>963</v>
      </c>
      <c r="C1099" s="446">
        <f>SUM(C1100:C1108)</f>
        <v>3021</v>
      </c>
      <c r="D1099" s="446">
        <v>1500</v>
      </c>
      <c r="E1099" s="408">
        <f>IF(C1099&gt;0,D1099/C1099-1,IF(C1099&lt;0,-(D1099/C1099-1),""))</f>
        <v>-0.503</v>
      </c>
      <c r="F1099" s="373" t="str">
        <f t="shared" si="123"/>
        <v>是</v>
      </c>
      <c r="G1099" s="248" t="str">
        <f t="shared" si="124"/>
        <v>款</v>
      </c>
    </row>
    <row r="1100" ht="36" customHeight="1" spans="1:7">
      <c r="A1100" s="541">
        <v>2160201</v>
      </c>
      <c r="B1100" s="404" t="s">
        <v>136</v>
      </c>
      <c r="C1100" s="446">
        <v>0</v>
      </c>
      <c r="D1100" s="446"/>
      <c r="E1100" s="408"/>
      <c r="F1100" s="373" t="str">
        <f t="shared" si="123"/>
        <v>否</v>
      </c>
      <c r="G1100" s="248" t="str">
        <f t="shared" si="124"/>
        <v>项</v>
      </c>
    </row>
    <row r="1101" ht="36" customHeight="1" spans="1:7">
      <c r="A1101" s="541">
        <v>2160202</v>
      </c>
      <c r="B1101" s="404" t="s">
        <v>137</v>
      </c>
      <c r="C1101" s="446">
        <v>0</v>
      </c>
      <c r="D1101" s="446"/>
      <c r="E1101" s="408" t="str">
        <f t="shared" si="122"/>
        <v/>
      </c>
      <c r="F1101" s="373" t="str">
        <f t="shared" si="123"/>
        <v>否</v>
      </c>
      <c r="G1101" s="248" t="str">
        <f t="shared" si="124"/>
        <v>项</v>
      </c>
    </row>
    <row r="1102" ht="36" customHeight="1" spans="1:7">
      <c r="A1102" s="541">
        <v>2160203</v>
      </c>
      <c r="B1102" s="404" t="s">
        <v>138</v>
      </c>
      <c r="C1102" s="446">
        <v>0</v>
      </c>
      <c r="D1102" s="446"/>
      <c r="E1102" s="408" t="str">
        <f t="shared" si="122"/>
        <v/>
      </c>
      <c r="F1102" s="373" t="str">
        <f t="shared" si="123"/>
        <v>否</v>
      </c>
      <c r="G1102" s="248" t="str">
        <f t="shared" si="124"/>
        <v>项</v>
      </c>
    </row>
    <row r="1103" ht="36" customHeight="1" spans="1:7">
      <c r="A1103" s="541">
        <v>2160216</v>
      </c>
      <c r="B1103" s="404" t="s">
        <v>964</v>
      </c>
      <c r="C1103" s="446">
        <v>0</v>
      </c>
      <c r="D1103" s="446"/>
      <c r="E1103" s="408" t="str">
        <f t="shared" si="122"/>
        <v/>
      </c>
      <c r="F1103" s="373" t="str">
        <f t="shared" si="123"/>
        <v>否</v>
      </c>
      <c r="G1103" s="248" t="str">
        <f t="shared" si="124"/>
        <v>项</v>
      </c>
    </row>
    <row r="1104" ht="36" customHeight="1" spans="1:7">
      <c r="A1104" s="541">
        <v>2160217</v>
      </c>
      <c r="B1104" s="404" t="s">
        <v>965</v>
      </c>
      <c r="C1104" s="446">
        <v>0</v>
      </c>
      <c r="D1104" s="446"/>
      <c r="E1104" s="408" t="str">
        <f t="shared" si="122"/>
        <v/>
      </c>
      <c r="F1104" s="373" t="str">
        <f t="shared" si="123"/>
        <v>否</v>
      </c>
      <c r="G1104" s="248" t="str">
        <f t="shared" si="124"/>
        <v>项</v>
      </c>
    </row>
    <row r="1105" ht="36" customHeight="1" spans="1:7">
      <c r="A1105" s="541">
        <v>2160218</v>
      </c>
      <c r="B1105" s="404" t="s">
        <v>966</v>
      </c>
      <c r="C1105" s="446">
        <v>0</v>
      </c>
      <c r="D1105" s="446"/>
      <c r="E1105" s="408" t="str">
        <f t="shared" si="122"/>
        <v/>
      </c>
      <c r="F1105" s="373" t="str">
        <f t="shared" si="123"/>
        <v>否</v>
      </c>
      <c r="G1105" s="248" t="str">
        <f t="shared" si="124"/>
        <v>项</v>
      </c>
    </row>
    <row r="1106" ht="36" customHeight="1" spans="1:7">
      <c r="A1106" s="541">
        <v>2160219</v>
      </c>
      <c r="B1106" s="404" t="s">
        <v>967</v>
      </c>
      <c r="C1106" s="446">
        <v>0</v>
      </c>
      <c r="D1106" s="446"/>
      <c r="E1106" s="408" t="str">
        <f t="shared" si="122"/>
        <v/>
      </c>
      <c r="F1106" s="373" t="str">
        <f t="shared" si="123"/>
        <v>否</v>
      </c>
      <c r="G1106" s="248" t="str">
        <f t="shared" si="124"/>
        <v>项</v>
      </c>
    </row>
    <row r="1107" ht="36" customHeight="1" spans="1:7">
      <c r="A1107" s="541">
        <v>2160250</v>
      </c>
      <c r="B1107" s="404" t="s">
        <v>145</v>
      </c>
      <c r="C1107" s="446">
        <v>0</v>
      </c>
      <c r="D1107" s="446"/>
      <c r="E1107" s="408" t="str">
        <f t="shared" si="122"/>
        <v/>
      </c>
      <c r="F1107" s="373" t="str">
        <f t="shared" si="123"/>
        <v>否</v>
      </c>
      <c r="G1107" s="248" t="str">
        <f t="shared" si="124"/>
        <v>项</v>
      </c>
    </row>
    <row r="1108" ht="36" customHeight="1" spans="1:7">
      <c r="A1108" s="541">
        <v>2160299</v>
      </c>
      <c r="B1108" s="404" t="s">
        <v>968</v>
      </c>
      <c r="C1108" s="446">
        <v>3021</v>
      </c>
      <c r="D1108" s="446">
        <v>1500</v>
      </c>
      <c r="E1108" s="408">
        <f t="shared" si="122"/>
        <v>-0.503</v>
      </c>
      <c r="F1108" s="373" t="str">
        <f t="shared" si="123"/>
        <v>是</v>
      </c>
      <c r="G1108" s="248" t="str">
        <f t="shared" si="124"/>
        <v>项</v>
      </c>
    </row>
    <row r="1109" ht="36" customHeight="1" spans="1:7">
      <c r="A1109" s="540">
        <v>21606</v>
      </c>
      <c r="B1109" s="400" t="s">
        <v>969</v>
      </c>
      <c r="C1109" s="446">
        <v>4615</v>
      </c>
      <c r="D1109" s="446">
        <v>4813</v>
      </c>
      <c r="E1109" s="408">
        <f t="shared" si="122"/>
        <v>0.043</v>
      </c>
      <c r="F1109" s="373" t="str">
        <f t="shared" si="123"/>
        <v>是</v>
      </c>
      <c r="G1109" s="248" t="str">
        <f t="shared" si="124"/>
        <v>款</v>
      </c>
    </row>
    <row r="1110" ht="36" customHeight="1" spans="1:7">
      <c r="A1110" s="541">
        <v>2160601</v>
      </c>
      <c r="B1110" s="404" t="s">
        <v>136</v>
      </c>
      <c r="C1110" s="446">
        <v>0</v>
      </c>
      <c r="D1110" s="446"/>
      <c r="E1110" s="408" t="str">
        <f t="shared" si="122"/>
        <v/>
      </c>
      <c r="F1110" s="373" t="str">
        <f t="shared" si="123"/>
        <v>否</v>
      </c>
      <c r="G1110" s="248" t="str">
        <f t="shared" si="124"/>
        <v>项</v>
      </c>
    </row>
    <row r="1111" ht="36" customHeight="1" spans="1:7">
      <c r="A1111" s="541">
        <v>2160602</v>
      </c>
      <c r="B1111" s="404" t="s">
        <v>137</v>
      </c>
      <c r="C1111" s="446">
        <v>0</v>
      </c>
      <c r="D1111" s="446"/>
      <c r="E1111" s="408" t="str">
        <f t="shared" si="122"/>
        <v/>
      </c>
      <c r="F1111" s="373" t="str">
        <f t="shared" si="123"/>
        <v>否</v>
      </c>
      <c r="G1111" s="248" t="str">
        <f t="shared" si="124"/>
        <v>项</v>
      </c>
    </row>
    <row r="1112" ht="36" customHeight="1" spans="1:7">
      <c r="A1112" s="541">
        <v>2160603</v>
      </c>
      <c r="B1112" s="404" t="s">
        <v>138</v>
      </c>
      <c r="C1112" s="446">
        <v>0</v>
      </c>
      <c r="D1112" s="446"/>
      <c r="E1112" s="408" t="str">
        <f t="shared" si="122"/>
        <v/>
      </c>
      <c r="F1112" s="373" t="str">
        <f t="shared" si="123"/>
        <v>否</v>
      </c>
      <c r="G1112" s="248" t="str">
        <f t="shared" si="124"/>
        <v>项</v>
      </c>
    </row>
    <row r="1113" ht="36" customHeight="1" spans="1:7">
      <c r="A1113" s="541">
        <v>2160607</v>
      </c>
      <c r="B1113" s="404" t="s">
        <v>970</v>
      </c>
      <c r="C1113" s="446">
        <v>0</v>
      </c>
      <c r="D1113" s="446"/>
      <c r="E1113" s="408" t="str">
        <f t="shared" si="122"/>
        <v/>
      </c>
      <c r="F1113" s="373" t="str">
        <f t="shared" si="123"/>
        <v>否</v>
      </c>
      <c r="G1113" s="248" t="str">
        <f t="shared" si="124"/>
        <v>项</v>
      </c>
    </row>
    <row r="1114" ht="36" customHeight="1" spans="1:7">
      <c r="A1114" s="541">
        <v>2160699</v>
      </c>
      <c r="B1114" s="404" t="s">
        <v>971</v>
      </c>
      <c r="C1114" s="446">
        <v>4615</v>
      </c>
      <c r="D1114" s="446">
        <v>4813</v>
      </c>
      <c r="E1114" s="408">
        <f t="shared" si="122"/>
        <v>0.043</v>
      </c>
      <c r="F1114" s="373" t="str">
        <f t="shared" si="123"/>
        <v>是</v>
      </c>
      <c r="G1114" s="248" t="str">
        <f t="shared" si="124"/>
        <v>项</v>
      </c>
    </row>
    <row r="1115" ht="36" customHeight="1" spans="1:7">
      <c r="A1115" s="540">
        <v>21699</v>
      </c>
      <c r="B1115" s="400" t="s">
        <v>972</v>
      </c>
      <c r="C1115" s="446">
        <v>6715</v>
      </c>
      <c r="D1115" s="446">
        <v>1922</v>
      </c>
      <c r="E1115" s="408">
        <f t="shared" si="122"/>
        <v>-0.714</v>
      </c>
      <c r="F1115" s="373" t="str">
        <f t="shared" si="123"/>
        <v>是</v>
      </c>
      <c r="G1115" s="248" t="str">
        <f t="shared" si="124"/>
        <v>款</v>
      </c>
    </row>
    <row r="1116" ht="36" customHeight="1" spans="1:7">
      <c r="A1116" s="541">
        <v>2169901</v>
      </c>
      <c r="B1116" s="404" t="s">
        <v>973</v>
      </c>
      <c r="C1116" s="446">
        <v>0</v>
      </c>
      <c r="D1116" s="446"/>
      <c r="E1116" s="408" t="str">
        <f t="shared" si="122"/>
        <v/>
      </c>
      <c r="F1116" s="373" t="str">
        <f t="shared" si="123"/>
        <v>否</v>
      </c>
      <c r="G1116" s="248" t="str">
        <f t="shared" si="124"/>
        <v>项</v>
      </c>
    </row>
    <row r="1117" ht="36" customHeight="1" spans="1:7">
      <c r="A1117" s="541">
        <v>2169999</v>
      </c>
      <c r="B1117" s="404" t="s">
        <v>974</v>
      </c>
      <c r="C1117" s="446">
        <v>6715</v>
      </c>
      <c r="D1117" s="446">
        <v>1922</v>
      </c>
      <c r="E1117" s="408">
        <f t="shared" si="122"/>
        <v>-0.714</v>
      </c>
      <c r="F1117" s="373" t="str">
        <f t="shared" si="123"/>
        <v>是</v>
      </c>
      <c r="G1117" s="248" t="str">
        <f t="shared" si="124"/>
        <v>项</v>
      </c>
    </row>
    <row r="1118" ht="36" customHeight="1" spans="1:7">
      <c r="A1118" s="545" t="s">
        <v>975</v>
      </c>
      <c r="B1118" s="546" t="s">
        <v>278</v>
      </c>
      <c r="C1118" s="446"/>
      <c r="D1118" s="446"/>
      <c r="E1118" s="413"/>
      <c r="F1118" s="373" t="str">
        <f t="shared" si="123"/>
        <v>否</v>
      </c>
      <c r="G1118" s="248" t="str">
        <f t="shared" si="124"/>
        <v>项</v>
      </c>
    </row>
    <row r="1119" ht="36" customHeight="1" spans="1:7">
      <c r="A1119" s="540">
        <v>217</v>
      </c>
      <c r="B1119" s="400" t="s">
        <v>99</v>
      </c>
      <c r="C1119" s="446">
        <v>475</v>
      </c>
      <c r="D1119" s="446">
        <v>27</v>
      </c>
      <c r="E1119" s="408">
        <f>IF(C1119&gt;0,D1119/C1119-1,IF(C1119&lt;0,-(D1119/C1119-1),""))</f>
        <v>-0.943</v>
      </c>
      <c r="F1119" s="373" t="str">
        <f t="shared" si="123"/>
        <v>是</v>
      </c>
      <c r="G1119" s="248" t="str">
        <f t="shared" si="124"/>
        <v>类</v>
      </c>
    </row>
    <row r="1120" ht="36" customHeight="1" spans="1:7">
      <c r="A1120" s="540">
        <v>21701</v>
      </c>
      <c r="B1120" s="400" t="s">
        <v>976</v>
      </c>
      <c r="C1120" s="446">
        <v>350</v>
      </c>
      <c r="D1120" s="446">
        <v>27</v>
      </c>
      <c r="E1120" s="408">
        <f>IF(C1120&gt;0,D1120/C1120-1,IF(C1120&lt;0,-(D1120/C1120-1),""))</f>
        <v>-0.923</v>
      </c>
      <c r="F1120" s="373" t="str">
        <f t="shared" si="123"/>
        <v>是</v>
      </c>
      <c r="G1120" s="248" t="str">
        <f t="shared" si="124"/>
        <v>款</v>
      </c>
    </row>
    <row r="1121" ht="36" customHeight="1" spans="1:7">
      <c r="A1121" s="541">
        <v>2170101</v>
      </c>
      <c r="B1121" s="404" t="s">
        <v>136</v>
      </c>
      <c r="C1121" s="446">
        <v>0</v>
      </c>
      <c r="D1121" s="446"/>
      <c r="E1121" s="408" t="str">
        <f t="shared" si="122"/>
        <v/>
      </c>
      <c r="F1121" s="373" t="str">
        <f t="shared" si="123"/>
        <v>否</v>
      </c>
      <c r="G1121" s="248" t="str">
        <f t="shared" si="124"/>
        <v>项</v>
      </c>
    </row>
    <row r="1122" ht="36" customHeight="1" spans="1:7">
      <c r="A1122" s="541">
        <v>2170102</v>
      </c>
      <c r="B1122" s="404" t="s">
        <v>137</v>
      </c>
      <c r="C1122" s="446">
        <v>20</v>
      </c>
      <c r="D1122" s="446">
        <v>27</v>
      </c>
      <c r="E1122" s="408">
        <f t="shared" si="122"/>
        <v>0.35</v>
      </c>
      <c r="F1122" s="373" t="str">
        <f t="shared" si="123"/>
        <v>是</v>
      </c>
      <c r="G1122" s="248" t="str">
        <f t="shared" si="124"/>
        <v>项</v>
      </c>
    </row>
    <row r="1123" ht="36" customHeight="1" spans="1:7">
      <c r="A1123" s="541">
        <v>2170103</v>
      </c>
      <c r="B1123" s="404" t="s">
        <v>138</v>
      </c>
      <c r="C1123" s="446">
        <v>0</v>
      </c>
      <c r="D1123" s="446"/>
      <c r="E1123" s="408" t="str">
        <f t="shared" si="122"/>
        <v/>
      </c>
      <c r="F1123" s="373" t="str">
        <f t="shared" si="123"/>
        <v>否</v>
      </c>
      <c r="G1123" s="248" t="str">
        <f t="shared" si="124"/>
        <v>项</v>
      </c>
    </row>
    <row r="1124" ht="36" customHeight="1" spans="1:7">
      <c r="A1124" s="541">
        <v>2170104</v>
      </c>
      <c r="B1124" s="404" t="s">
        <v>977</v>
      </c>
      <c r="C1124" s="446">
        <v>0</v>
      </c>
      <c r="D1124" s="446"/>
      <c r="E1124" s="408" t="str">
        <f t="shared" si="122"/>
        <v/>
      </c>
      <c r="F1124" s="373" t="str">
        <f t="shared" si="123"/>
        <v>否</v>
      </c>
      <c r="G1124" s="248" t="str">
        <f t="shared" si="124"/>
        <v>项</v>
      </c>
    </row>
    <row r="1125" ht="36" customHeight="1" spans="1:7">
      <c r="A1125" s="541">
        <v>2170150</v>
      </c>
      <c r="B1125" s="404" t="s">
        <v>145</v>
      </c>
      <c r="C1125" s="446">
        <v>0</v>
      </c>
      <c r="D1125" s="446"/>
      <c r="E1125" s="408" t="str">
        <f t="shared" si="122"/>
        <v/>
      </c>
      <c r="F1125" s="373" t="str">
        <f t="shared" si="123"/>
        <v>否</v>
      </c>
      <c r="G1125" s="248" t="str">
        <f t="shared" si="124"/>
        <v>项</v>
      </c>
    </row>
    <row r="1126" ht="36" customHeight="1" spans="1:7">
      <c r="A1126" s="541">
        <v>2170199</v>
      </c>
      <c r="B1126" s="404" t="s">
        <v>978</v>
      </c>
      <c r="C1126" s="446">
        <v>330</v>
      </c>
      <c r="D1126" s="446"/>
      <c r="E1126" s="408">
        <f t="shared" si="122"/>
        <v>-1</v>
      </c>
      <c r="F1126" s="373" t="str">
        <f t="shared" si="123"/>
        <v>是</v>
      </c>
      <c r="G1126" s="248" t="str">
        <f t="shared" si="124"/>
        <v>项</v>
      </c>
    </row>
    <row r="1127" ht="36" customHeight="1" spans="1:7">
      <c r="A1127" s="411">
        <v>21702</v>
      </c>
      <c r="B1127" s="560" t="s">
        <v>979</v>
      </c>
      <c r="C1127" s="446">
        <v>0</v>
      </c>
      <c r="D1127" s="446"/>
      <c r="E1127" s="408" t="str">
        <f t="shared" si="122"/>
        <v/>
      </c>
      <c r="F1127" s="373" t="str">
        <f t="shared" si="123"/>
        <v>否</v>
      </c>
      <c r="G1127" s="248" t="str">
        <f t="shared" si="124"/>
        <v>款</v>
      </c>
    </row>
    <row r="1128" ht="36" customHeight="1" spans="1:7">
      <c r="A1128" s="561">
        <v>2170201</v>
      </c>
      <c r="B1128" s="562" t="s">
        <v>980</v>
      </c>
      <c r="C1128" s="446">
        <v>0</v>
      </c>
      <c r="D1128" s="446"/>
      <c r="E1128" s="408" t="str">
        <f t="shared" si="122"/>
        <v/>
      </c>
      <c r="F1128" s="373" t="str">
        <f t="shared" si="123"/>
        <v>否</v>
      </c>
      <c r="G1128" s="248" t="str">
        <f t="shared" si="124"/>
        <v>项</v>
      </c>
    </row>
    <row r="1129" ht="36" customHeight="1" spans="1:7">
      <c r="A1129" s="561">
        <v>2170202</v>
      </c>
      <c r="B1129" s="562" t="s">
        <v>981</v>
      </c>
      <c r="C1129" s="446">
        <v>0</v>
      </c>
      <c r="D1129" s="446"/>
      <c r="E1129" s="408" t="str">
        <f t="shared" si="122"/>
        <v/>
      </c>
      <c r="F1129" s="373" t="str">
        <f t="shared" si="123"/>
        <v>否</v>
      </c>
      <c r="G1129" s="248" t="str">
        <f t="shared" si="124"/>
        <v>项</v>
      </c>
    </row>
    <row r="1130" ht="36" customHeight="1" spans="1:7">
      <c r="A1130" s="561">
        <v>2170203</v>
      </c>
      <c r="B1130" s="562" t="s">
        <v>982</v>
      </c>
      <c r="C1130" s="446">
        <v>0</v>
      </c>
      <c r="D1130" s="446"/>
      <c r="E1130" s="408" t="str">
        <f t="shared" si="122"/>
        <v/>
      </c>
      <c r="F1130" s="373" t="str">
        <f t="shared" si="123"/>
        <v>否</v>
      </c>
      <c r="G1130" s="248" t="str">
        <f t="shared" si="124"/>
        <v>项</v>
      </c>
    </row>
    <row r="1131" ht="36" customHeight="1" spans="1:7">
      <c r="A1131" s="561">
        <v>2170204</v>
      </c>
      <c r="B1131" s="562" t="s">
        <v>983</v>
      </c>
      <c r="C1131" s="446">
        <v>0</v>
      </c>
      <c r="D1131" s="446"/>
      <c r="E1131" s="408" t="str">
        <f t="shared" si="122"/>
        <v/>
      </c>
      <c r="F1131" s="373" t="str">
        <f t="shared" si="123"/>
        <v>否</v>
      </c>
      <c r="G1131" s="248" t="str">
        <f t="shared" si="124"/>
        <v>项</v>
      </c>
    </row>
    <row r="1132" ht="36" customHeight="1" spans="1:7">
      <c r="A1132" s="561">
        <v>2170205</v>
      </c>
      <c r="B1132" s="562" t="s">
        <v>984</v>
      </c>
      <c r="C1132" s="446">
        <v>0</v>
      </c>
      <c r="D1132" s="446"/>
      <c r="E1132" s="408" t="str">
        <f t="shared" si="122"/>
        <v/>
      </c>
      <c r="F1132" s="373" t="str">
        <f t="shared" si="123"/>
        <v>否</v>
      </c>
      <c r="G1132" s="248" t="str">
        <f t="shared" si="124"/>
        <v>项</v>
      </c>
    </row>
    <row r="1133" ht="36" customHeight="1" spans="1:7">
      <c r="A1133" s="561">
        <v>2170206</v>
      </c>
      <c r="B1133" s="562" t="s">
        <v>985</v>
      </c>
      <c r="C1133" s="446">
        <v>0</v>
      </c>
      <c r="D1133" s="446"/>
      <c r="E1133" s="408" t="str">
        <f t="shared" si="122"/>
        <v/>
      </c>
      <c r="F1133" s="373" t="str">
        <f t="shared" si="123"/>
        <v>否</v>
      </c>
      <c r="G1133" s="248" t="str">
        <f t="shared" si="124"/>
        <v>项</v>
      </c>
    </row>
    <row r="1134" ht="36" customHeight="1" spans="1:7">
      <c r="A1134" s="561">
        <v>2170207</v>
      </c>
      <c r="B1134" s="562" t="s">
        <v>986</v>
      </c>
      <c r="C1134" s="446">
        <v>0</v>
      </c>
      <c r="D1134" s="446"/>
      <c r="E1134" s="408" t="str">
        <f t="shared" si="122"/>
        <v/>
      </c>
      <c r="F1134" s="373" t="str">
        <f t="shared" si="123"/>
        <v>否</v>
      </c>
      <c r="G1134" s="248" t="str">
        <f t="shared" si="124"/>
        <v>项</v>
      </c>
    </row>
    <row r="1135" ht="36" customHeight="1" spans="1:7">
      <c r="A1135" s="561">
        <v>2170208</v>
      </c>
      <c r="B1135" s="562" t="s">
        <v>987</v>
      </c>
      <c r="C1135" s="446">
        <v>0</v>
      </c>
      <c r="D1135" s="446"/>
      <c r="E1135" s="408" t="str">
        <f t="shared" si="122"/>
        <v/>
      </c>
      <c r="F1135" s="373" t="str">
        <f t="shared" si="123"/>
        <v>否</v>
      </c>
      <c r="G1135" s="248" t="str">
        <f t="shared" si="124"/>
        <v>项</v>
      </c>
    </row>
    <row r="1136" ht="36" customHeight="1" spans="1:7">
      <c r="A1136" s="561">
        <v>2170299</v>
      </c>
      <c r="B1136" s="562" t="s">
        <v>988</v>
      </c>
      <c r="C1136" s="446">
        <v>0</v>
      </c>
      <c r="D1136" s="446"/>
      <c r="E1136" s="408" t="str">
        <f t="shared" si="122"/>
        <v/>
      </c>
      <c r="F1136" s="373" t="str">
        <f t="shared" si="123"/>
        <v>否</v>
      </c>
      <c r="G1136" s="248" t="str">
        <f t="shared" si="124"/>
        <v>项</v>
      </c>
    </row>
    <row r="1137" ht="36" customHeight="1" spans="1:7">
      <c r="A1137" s="540">
        <v>21703</v>
      </c>
      <c r="B1137" s="400" t="s">
        <v>989</v>
      </c>
      <c r="C1137" s="446">
        <v>125</v>
      </c>
      <c r="D1137" s="446"/>
      <c r="E1137" s="408">
        <f t="shared" si="122"/>
        <v>-1</v>
      </c>
      <c r="F1137" s="373" t="str">
        <f t="shared" si="123"/>
        <v>是</v>
      </c>
      <c r="G1137" s="248" t="str">
        <f t="shared" si="124"/>
        <v>款</v>
      </c>
    </row>
    <row r="1138" ht="36" customHeight="1" spans="1:7">
      <c r="A1138" s="541">
        <v>2170301</v>
      </c>
      <c r="B1138" s="404" t="s">
        <v>990</v>
      </c>
      <c r="C1138" s="446">
        <v>0</v>
      </c>
      <c r="D1138" s="446"/>
      <c r="E1138" s="408" t="str">
        <f t="shared" si="122"/>
        <v/>
      </c>
      <c r="F1138" s="373" t="str">
        <f t="shared" si="123"/>
        <v>否</v>
      </c>
      <c r="G1138" s="248" t="str">
        <f t="shared" si="124"/>
        <v>项</v>
      </c>
    </row>
    <row r="1139" ht="36" customHeight="1" spans="1:7">
      <c r="A1139" s="541">
        <v>2170302</v>
      </c>
      <c r="B1139" s="404" t="s">
        <v>991</v>
      </c>
      <c r="C1139" s="446">
        <v>125</v>
      </c>
      <c r="D1139" s="446"/>
      <c r="E1139" s="408">
        <f t="shared" si="122"/>
        <v>-1</v>
      </c>
      <c r="F1139" s="373" t="str">
        <f t="shared" si="123"/>
        <v>是</v>
      </c>
      <c r="G1139" s="248" t="str">
        <f t="shared" si="124"/>
        <v>项</v>
      </c>
    </row>
    <row r="1140" ht="36" customHeight="1" spans="1:7">
      <c r="A1140" s="541">
        <v>2170303</v>
      </c>
      <c r="B1140" s="404" t="s">
        <v>992</v>
      </c>
      <c r="C1140" s="446">
        <v>0</v>
      </c>
      <c r="D1140" s="446"/>
      <c r="E1140" s="408"/>
      <c r="F1140" s="373" t="str">
        <f t="shared" si="123"/>
        <v>否</v>
      </c>
      <c r="G1140" s="248" t="str">
        <f t="shared" si="124"/>
        <v>项</v>
      </c>
    </row>
    <row r="1141" ht="36" customHeight="1" spans="1:7">
      <c r="A1141" s="541">
        <v>2170304</v>
      </c>
      <c r="B1141" s="404" t="s">
        <v>993</v>
      </c>
      <c r="C1141" s="446">
        <v>0</v>
      </c>
      <c r="D1141" s="446"/>
      <c r="E1141" s="408" t="str">
        <f t="shared" si="122"/>
        <v/>
      </c>
      <c r="F1141" s="373" t="str">
        <f t="shared" si="123"/>
        <v>否</v>
      </c>
      <c r="G1141" s="248" t="str">
        <f t="shared" si="124"/>
        <v>项</v>
      </c>
    </row>
    <row r="1142" ht="36" customHeight="1" spans="1:7">
      <c r="A1142" s="541">
        <v>2170399</v>
      </c>
      <c r="B1142" s="404" t="s">
        <v>994</v>
      </c>
      <c r="C1142" s="446">
        <v>0</v>
      </c>
      <c r="D1142" s="446"/>
      <c r="E1142" s="408" t="str">
        <f t="shared" si="122"/>
        <v/>
      </c>
      <c r="F1142" s="373" t="str">
        <f t="shared" si="123"/>
        <v>否</v>
      </c>
      <c r="G1142" s="248" t="str">
        <f t="shared" si="124"/>
        <v>项</v>
      </c>
    </row>
    <row r="1143" ht="36" customHeight="1" spans="1:7">
      <c r="A1143" s="540">
        <v>21799</v>
      </c>
      <c r="B1143" s="400" t="s">
        <v>995</v>
      </c>
      <c r="C1143" s="446">
        <v>0</v>
      </c>
      <c r="D1143" s="446"/>
      <c r="E1143" s="408" t="str">
        <f t="shared" si="122"/>
        <v/>
      </c>
      <c r="F1143" s="373" t="str">
        <f t="shared" si="123"/>
        <v>否</v>
      </c>
      <c r="G1143" s="248" t="str">
        <f t="shared" si="124"/>
        <v>款</v>
      </c>
    </row>
    <row r="1144" ht="36" customHeight="1" spans="1:7">
      <c r="A1144" s="406">
        <v>2179902</v>
      </c>
      <c r="B1144" s="404" t="s">
        <v>996</v>
      </c>
      <c r="C1144" s="446">
        <v>0</v>
      </c>
      <c r="D1144" s="446"/>
      <c r="E1144" s="408" t="str">
        <f t="shared" si="122"/>
        <v/>
      </c>
      <c r="F1144" s="373" t="str">
        <f t="shared" si="123"/>
        <v>否</v>
      </c>
      <c r="G1144" s="248" t="str">
        <f t="shared" si="124"/>
        <v>项</v>
      </c>
    </row>
    <row r="1145" ht="36" customHeight="1" spans="1:7">
      <c r="A1145" s="406">
        <v>2179999</v>
      </c>
      <c r="B1145" s="404" t="s">
        <v>994</v>
      </c>
      <c r="C1145" s="446">
        <v>0</v>
      </c>
      <c r="D1145" s="446"/>
      <c r="E1145" s="408"/>
      <c r="F1145" s="373" t="str">
        <f t="shared" si="123"/>
        <v>否</v>
      </c>
      <c r="G1145" s="248" t="str">
        <f t="shared" si="124"/>
        <v>项</v>
      </c>
    </row>
    <row r="1146" ht="36" customHeight="1" spans="1:7">
      <c r="A1146" s="411" t="s">
        <v>997</v>
      </c>
      <c r="B1146" s="546" t="s">
        <v>278</v>
      </c>
      <c r="C1146" s="446">
        <v>0</v>
      </c>
      <c r="D1146" s="446"/>
      <c r="E1146" s="413"/>
      <c r="F1146" s="373" t="str">
        <f t="shared" si="123"/>
        <v>否</v>
      </c>
      <c r="G1146" s="248" t="str">
        <f t="shared" si="124"/>
        <v>项</v>
      </c>
    </row>
    <row r="1147" ht="36" customHeight="1" spans="1:7">
      <c r="A1147" s="540">
        <v>219</v>
      </c>
      <c r="B1147" s="400" t="s">
        <v>101</v>
      </c>
      <c r="C1147" s="446">
        <v>0</v>
      </c>
      <c r="D1147" s="446"/>
      <c r="E1147" s="413"/>
      <c r="F1147" s="373" t="str">
        <f t="shared" si="123"/>
        <v>是</v>
      </c>
      <c r="G1147" s="248" t="str">
        <f t="shared" si="124"/>
        <v>类</v>
      </c>
    </row>
    <row r="1148" ht="36" customHeight="1" spans="1:7">
      <c r="A1148" s="540">
        <v>21901</v>
      </c>
      <c r="B1148" s="400" t="s">
        <v>998</v>
      </c>
      <c r="C1148" s="446">
        <v>0</v>
      </c>
      <c r="D1148" s="446"/>
      <c r="E1148" s="413" t="str">
        <f t="shared" si="122"/>
        <v/>
      </c>
      <c r="F1148" s="373" t="str">
        <f t="shared" si="123"/>
        <v>否</v>
      </c>
      <c r="G1148" s="248" t="str">
        <f t="shared" si="124"/>
        <v>款</v>
      </c>
    </row>
    <row r="1149" ht="36" customHeight="1" spans="1:7">
      <c r="A1149" s="540">
        <v>21902</v>
      </c>
      <c r="B1149" s="400" t="s">
        <v>999</v>
      </c>
      <c r="C1149" s="446">
        <v>0</v>
      </c>
      <c r="D1149" s="446"/>
      <c r="E1149" s="413" t="str">
        <f t="shared" si="122"/>
        <v/>
      </c>
      <c r="F1149" s="373" t="str">
        <f t="shared" si="123"/>
        <v>否</v>
      </c>
      <c r="G1149" s="248" t="str">
        <f t="shared" si="124"/>
        <v>款</v>
      </c>
    </row>
    <row r="1150" ht="36" customHeight="1" spans="1:7">
      <c r="A1150" s="540">
        <v>21903</v>
      </c>
      <c r="B1150" s="400" t="s">
        <v>1000</v>
      </c>
      <c r="C1150" s="446">
        <v>0</v>
      </c>
      <c r="D1150" s="446"/>
      <c r="E1150" s="413" t="str">
        <f t="shared" si="122"/>
        <v/>
      </c>
      <c r="F1150" s="373" t="str">
        <f t="shared" si="123"/>
        <v>否</v>
      </c>
      <c r="G1150" s="248" t="str">
        <f t="shared" si="124"/>
        <v>款</v>
      </c>
    </row>
    <row r="1151" ht="36" customHeight="1" spans="1:7">
      <c r="A1151" s="540">
        <v>21904</v>
      </c>
      <c r="B1151" s="400" t="s">
        <v>1001</v>
      </c>
      <c r="C1151" s="446">
        <v>0</v>
      </c>
      <c r="D1151" s="446"/>
      <c r="E1151" s="413" t="str">
        <f t="shared" si="122"/>
        <v/>
      </c>
      <c r="F1151" s="373" t="str">
        <f t="shared" si="123"/>
        <v>否</v>
      </c>
      <c r="G1151" s="248" t="str">
        <f t="shared" si="124"/>
        <v>款</v>
      </c>
    </row>
    <row r="1152" ht="36" customHeight="1" spans="1:7">
      <c r="A1152" s="540">
        <v>21905</v>
      </c>
      <c r="B1152" s="400" t="s">
        <v>1002</v>
      </c>
      <c r="C1152" s="446">
        <v>0</v>
      </c>
      <c r="D1152" s="446"/>
      <c r="E1152" s="413" t="str">
        <f t="shared" si="122"/>
        <v/>
      </c>
      <c r="F1152" s="373" t="str">
        <f t="shared" si="123"/>
        <v>否</v>
      </c>
      <c r="G1152" s="248" t="str">
        <f t="shared" si="124"/>
        <v>款</v>
      </c>
    </row>
    <row r="1153" ht="36" customHeight="1" spans="1:7">
      <c r="A1153" s="540">
        <v>21906</v>
      </c>
      <c r="B1153" s="400" t="s">
        <v>1003</v>
      </c>
      <c r="C1153" s="446">
        <v>0</v>
      </c>
      <c r="D1153" s="446"/>
      <c r="E1153" s="413" t="str">
        <f t="shared" si="122"/>
        <v/>
      </c>
      <c r="F1153" s="373" t="str">
        <f t="shared" si="123"/>
        <v>否</v>
      </c>
      <c r="G1153" s="248" t="str">
        <f t="shared" si="124"/>
        <v>款</v>
      </c>
    </row>
    <row r="1154" ht="36" customHeight="1" spans="1:7">
      <c r="A1154" s="540">
        <v>21907</v>
      </c>
      <c r="B1154" s="400" t="s">
        <v>1004</v>
      </c>
      <c r="C1154" s="446">
        <v>0</v>
      </c>
      <c r="D1154" s="446"/>
      <c r="E1154" s="413" t="str">
        <f t="shared" si="122"/>
        <v/>
      </c>
      <c r="F1154" s="373" t="str">
        <f t="shared" si="123"/>
        <v>否</v>
      </c>
      <c r="G1154" s="248" t="str">
        <f t="shared" si="124"/>
        <v>款</v>
      </c>
    </row>
    <row r="1155" ht="36" customHeight="1" spans="1:7">
      <c r="A1155" s="540">
        <v>21908</v>
      </c>
      <c r="B1155" s="400" t="s">
        <v>1005</v>
      </c>
      <c r="C1155" s="446">
        <v>0</v>
      </c>
      <c r="D1155" s="446"/>
      <c r="E1155" s="413" t="str">
        <f t="shared" si="122"/>
        <v/>
      </c>
      <c r="F1155" s="373" t="str">
        <f t="shared" si="123"/>
        <v>否</v>
      </c>
      <c r="G1155" s="248" t="str">
        <f t="shared" si="124"/>
        <v>款</v>
      </c>
    </row>
    <row r="1156" ht="36" customHeight="1" spans="1:7">
      <c r="A1156" s="540">
        <v>21999</v>
      </c>
      <c r="B1156" s="400" t="s">
        <v>1006</v>
      </c>
      <c r="C1156" s="446">
        <v>0</v>
      </c>
      <c r="D1156" s="446"/>
      <c r="E1156" s="413" t="str">
        <f t="shared" si="122"/>
        <v/>
      </c>
      <c r="F1156" s="373" t="str">
        <f t="shared" si="123"/>
        <v>否</v>
      </c>
      <c r="G1156" s="248" t="str">
        <f t="shared" si="124"/>
        <v>款</v>
      </c>
    </row>
    <row r="1157" ht="36" customHeight="1" spans="1:7">
      <c r="A1157" s="540">
        <v>220</v>
      </c>
      <c r="B1157" s="400" t="s">
        <v>103</v>
      </c>
      <c r="C1157" s="446">
        <v>847</v>
      </c>
      <c r="D1157" s="446">
        <v>1130</v>
      </c>
      <c r="E1157" s="408">
        <f t="shared" si="122"/>
        <v>0.334</v>
      </c>
      <c r="F1157" s="373" t="str">
        <f t="shared" si="123"/>
        <v>是</v>
      </c>
      <c r="G1157" s="248" t="str">
        <f t="shared" si="124"/>
        <v>类</v>
      </c>
    </row>
    <row r="1158" ht="36" customHeight="1" spans="1:7">
      <c r="A1158" s="540">
        <v>22001</v>
      </c>
      <c r="B1158" s="400" t="s">
        <v>1007</v>
      </c>
      <c r="C1158" s="446">
        <v>847</v>
      </c>
      <c r="D1158" s="446">
        <v>1130</v>
      </c>
      <c r="E1158" s="408">
        <f t="shared" si="122"/>
        <v>0.334</v>
      </c>
      <c r="F1158" s="373" t="str">
        <f t="shared" ref="F1158:F1221" si="125">IF(LEN(A1158)=3,"是",IF(B1158&lt;&gt;"",IF(SUM(C1158:D1158)&lt;&gt;0,"是","否"),"是"))</f>
        <v>是</v>
      </c>
      <c r="G1158" s="248" t="str">
        <f t="shared" ref="G1158:G1221" si="126">IF(LEN(A1158)=3,"类",IF(LEN(A1158)=5,"款","项"))</f>
        <v>款</v>
      </c>
    </row>
    <row r="1159" ht="36" customHeight="1" spans="1:7">
      <c r="A1159" s="541">
        <v>2200101</v>
      </c>
      <c r="B1159" s="404" t="s">
        <v>136</v>
      </c>
      <c r="C1159" s="446">
        <v>0</v>
      </c>
      <c r="D1159" s="446"/>
      <c r="E1159" s="408"/>
      <c r="F1159" s="373" t="str">
        <f t="shared" si="125"/>
        <v>否</v>
      </c>
      <c r="G1159" s="248" t="str">
        <f t="shared" si="126"/>
        <v>项</v>
      </c>
    </row>
    <row r="1160" ht="36" customHeight="1" spans="1:7">
      <c r="A1160" s="541">
        <v>2200102</v>
      </c>
      <c r="B1160" s="404" t="s">
        <v>137</v>
      </c>
      <c r="C1160" s="446">
        <v>390</v>
      </c>
      <c r="D1160" s="446">
        <v>881</v>
      </c>
      <c r="E1160" s="408">
        <f t="shared" ref="E1158:E1221" si="127">IF(C1160&gt;0,D1160/C1160-1,IF(C1160&lt;0,-(D1160/C1160-1),""))</f>
        <v>1.259</v>
      </c>
      <c r="F1160" s="373" t="str">
        <f t="shared" si="125"/>
        <v>是</v>
      </c>
      <c r="G1160" s="248" t="str">
        <f t="shared" si="126"/>
        <v>项</v>
      </c>
    </row>
    <row r="1161" ht="36" customHeight="1" spans="1:7">
      <c r="A1161" s="541">
        <v>2200103</v>
      </c>
      <c r="B1161" s="404" t="s">
        <v>138</v>
      </c>
      <c r="C1161" s="446">
        <v>0</v>
      </c>
      <c r="D1161" s="446"/>
      <c r="E1161" s="408"/>
      <c r="F1161" s="373" t="str">
        <f t="shared" si="125"/>
        <v>否</v>
      </c>
      <c r="G1161" s="248" t="str">
        <f t="shared" si="126"/>
        <v>项</v>
      </c>
    </row>
    <row r="1162" ht="36" customHeight="1" spans="1:7">
      <c r="A1162" s="541">
        <v>2200104</v>
      </c>
      <c r="B1162" s="404" t="s">
        <v>1008</v>
      </c>
      <c r="C1162" s="446">
        <v>0</v>
      </c>
      <c r="D1162" s="446"/>
      <c r="E1162" s="408"/>
      <c r="F1162" s="373" t="str">
        <f t="shared" si="125"/>
        <v>否</v>
      </c>
      <c r="G1162" s="248" t="str">
        <f t="shared" si="126"/>
        <v>项</v>
      </c>
    </row>
    <row r="1163" ht="36" customHeight="1" spans="1:7">
      <c r="A1163" s="541">
        <v>2200106</v>
      </c>
      <c r="B1163" s="404" t="s">
        <v>1009</v>
      </c>
      <c r="C1163" s="446">
        <v>0</v>
      </c>
      <c r="D1163" s="446">
        <v>2</v>
      </c>
      <c r="E1163" s="408"/>
      <c r="F1163" s="373" t="str">
        <f t="shared" si="125"/>
        <v>是</v>
      </c>
      <c r="G1163" s="248" t="str">
        <f t="shared" si="126"/>
        <v>项</v>
      </c>
    </row>
    <row r="1164" ht="36" customHeight="1" spans="1:7">
      <c r="A1164" s="541">
        <v>2200107</v>
      </c>
      <c r="B1164" s="404" t="s">
        <v>1010</v>
      </c>
      <c r="C1164" s="446">
        <v>0</v>
      </c>
      <c r="D1164" s="446"/>
      <c r="E1164" s="408"/>
      <c r="F1164" s="373" t="str">
        <f t="shared" si="125"/>
        <v>否</v>
      </c>
      <c r="G1164" s="248" t="str">
        <f t="shared" si="126"/>
        <v>项</v>
      </c>
    </row>
    <row r="1165" ht="36" customHeight="1" spans="1:7">
      <c r="A1165" s="541">
        <v>2200108</v>
      </c>
      <c r="B1165" s="404" t="s">
        <v>1011</v>
      </c>
      <c r="C1165" s="446">
        <v>455</v>
      </c>
      <c r="D1165" s="446">
        <v>247</v>
      </c>
      <c r="E1165" s="408">
        <f>IF(C1165&gt;0,D1165/C1165-1,IF(C1165&lt;0,-(D1165/C1165-1),""))</f>
        <v>-0.457</v>
      </c>
      <c r="F1165" s="373" t="str">
        <f t="shared" si="125"/>
        <v>是</v>
      </c>
      <c r="G1165" s="248" t="str">
        <f t="shared" si="126"/>
        <v>项</v>
      </c>
    </row>
    <row r="1166" ht="36" customHeight="1" spans="1:7">
      <c r="A1166" s="541">
        <v>2200109</v>
      </c>
      <c r="B1166" s="404" t="s">
        <v>1012</v>
      </c>
      <c r="C1166" s="446">
        <v>0</v>
      </c>
      <c r="D1166" s="446"/>
      <c r="E1166" s="408"/>
      <c r="F1166" s="373" t="str">
        <f t="shared" si="125"/>
        <v>否</v>
      </c>
      <c r="G1166" s="248" t="str">
        <f t="shared" si="126"/>
        <v>项</v>
      </c>
    </row>
    <row r="1167" ht="36" customHeight="1" spans="1:7">
      <c r="A1167" s="541">
        <v>2200112</v>
      </c>
      <c r="B1167" s="404" t="s">
        <v>1013</v>
      </c>
      <c r="C1167" s="446">
        <v>0</v>
      </c>
      <c r="D1167" s="446"/>
      <c r="E1167" s="408" t="str">
        <f t="shared" si="127"/>
        <v/>
      </c>
      <c r="F1167" s="373" t="str">
        <f t="shared" si="125"/>
        <v>否</v>
      </c>
      <c r="G1167" s="248" t="str">
        <f t="shared" si="126"/>
        <v>项</v>
      </c>
    </row>
    <row r="1168" ht="36" customHeight="1" spans="1:7">
      <c r="A1168" s="541">
        <v>2200113</v>
      </c>
      <c r="B1168" s="404" t="s">
        <v>1014</v>
      </c>
      <c r="C1168" s="446">
        <v>0</v>
      </c>
      <c r="D1168" s="446"/>
      <c r="E1168" s="408"/>
      <c r="F1168" s="373" t="str">
        <f t="shared" si="125"/>
        <v>否</v>
      </c>
      <c r="G1168" s="248" t="str">
        <f t="shared" si="126"/>
        <v>项</v>
      </c>
    </row>
    <row r="1169" ht="36" customHeight="1" spans="1:7">
      <c r="A1169" s="541">
        <v>2200114</v>
      </c>
      <c r="B1169" s="404" t="s">
        <v>1015</v>
      </c>
      <c r="C1169" s="446">
        <v>0</v>
      </c>
      <c r="D1169" s="446"/>
      <c r="E1169" s="408"/>
      <c r="F1169" s="373" t="str">
        <f t="shared" si="125"/>
        <v>否</v>
      </c>
      <c r="G1169" s="248" t="str">
        <f t="shared" si="126"/>
        <v>项</v>
      </c>
    </row>
    <row r="1170" ht="36" customHeight="1" spans="1:7">
      <c r="A1170" s="541">
        <v>2200115</v>
      </c>
      <c r="B1170" s="404" t="s">
        <v>1016</v>
      </c>
      <c r="C1170" s="446">
        <v>0</v>
      </c>
      <c r="D1170" s="446"/>
      <c r="E1170" s="408" t="str">
        <f t="shared" si="127"/>
        <v/>
      </c>
      <c r="F1170" s="373" t="str">
        <f t="shared" si="125"/>
        <v>否</v>
      </c>
      <c r="G1170" s="248" t="str">
        <f t="shared" si="126"/>
        <v>项</v>
      </c>
    </row>
    <row r="1171" ht="36" customHeight="1" spans="1:7">
      <c r="A1171" s="541">
        <v>2200116</v>
      </c>
      <c r="B1171" s="404" t="s">
        <v>1017</v>
      </c>
      <c r="C1171" s="446">
        <v>0</v>
      </c>
      <c r="D1171" s="446"/>
      <c r="E1171" s="408" t="str">
        <f t="shared" si="127"/>
        <v/>
      </c>
      <c r="F1171" s="373" t="str">
        <f t="shared" si="125"/>
        <v>否</v>
      </c>
      <c r="G1171" s="248" t="str">
        <f t="shared" si="126"/>
        <v>项</v>
      </c>
    </row>
    <row r="1172" ht="36" customHeight="1" spans="1:7">
      <c r="A1172" s="541">
        <v>2200119</v>
      </c>
      <c r="B1172" s="404" t="s">
        <v>1018</v>
      </c>
      <c r="C1172" s="446">
        <v>0</v>
      </c>
      <c r="D1172" s="446"/>
      <c r="E1172" s="408"/>
      <c r="F1172" s="373" t="str">
        <f t="shared" si="125"/>
        <v>否</v>
      </c>
      <c r="G1172" s="248" t="str">
        <f t="shared" si="126"/>
        <v>项</v>
      </c>
    </row>
    <row r="1173" ht="36" customHeight="1" spans="1:7">
      <c r="A1173" s="541">
        <v>2200120</v>
      </c>
      <c r="B1173" s="404" t="s">
        <v>1019</v>
      </c>
      <c r="C1173" s="446">
        <v>0</v>
      </c>
      <c r="D1173" s="446"/>
      <c r="E1173" s="408"/>
      <c r="F1173" s="373" t="str">
        <f t="shared" si="125"/>
        <v>否</v>
      </c>
      <c r="G1173" s="248" t="str">
        <f t="shared" si="126"/>
        <v>项</v>
      </c>
    </row>
    <row r="1174" ht="36" customHeight="1" spans="1:7">
      <c r="A1174" s="541">
        <v>2200121</v>
      </c>
      <c r="B1174" s="404" t="s">
        <v>1020</v>
      </c>
      <c r="C1174" s="446">
        <v>0</v>
      </c>
      <c r="D1174" s="446"/>
      <c r="E1174" s="408" t="str">
        <f t="shared" si="127"/>
        <v/>
      </c>
      <c r="F1174" s="373" t="str">
        <f t="shared" si="125"/>
        <v>否</v>
      </c>
      <c r="G1174" s="248" t="str">
        <f t="shared" si="126"/>
        <v>项</v>
      </c>
    </row>
    <row r="1175" ht="36" customHeight="1" spans="1:7">
      <c r="A1175" s="541">
        <v>2200122</v>
      </c>
      <c r="B1175" s="404" t="s">
        <v>1021</v>
      </c>
      <c r="C1175" s="446">
        <v>0</v>
      </c>
      <c r="D1175" s="446"/>
      <c r="E1175" s="408" t="str">
        <f t="shared" si="127"/>
        <v/>
      </c>
      <c r="F1175" s="373" t="str">
        <f t="shared" si="125"/>
        <v>否</v>
      </c>
      <c r="G1175" s="248" t="str">
        <f t="shared" si="126"/>
        <v>项</v>
      </c>
    </row>
    <row r="1176" ht="36" customHeight="1" spans="1:7">
      <c r="A1176" s="541">
        <v>2200123</v>
      </c>
      <c r="B1176" s="404" t="s">
        <v>1022</v>
      </c>
      <c r="C1176" s="446">
        <v>0</v>
      </c>
      <c r="D1176" s="446"/>
      <c r="E1176" s="408" t="str">
        <f t="shared" si="127"/>
        <v/>
      </c>
      <c r="F1176" s="373" t="str">
        <f t="shared" si="125"/>
        <v>否</v>
      </c>
      <c r="G1176" s="248" t="str">
        <f t="shared" si="126"/>
        <v>项</v>
      </c>
    </row>
    <row r="1177" ht="36" customHeight="1" spans="1:7">
      <c r="A1177" s="541">
        <v>2200124</v>
      </c>
      <c r="B1177" s="404" t="s">
        <v>1023</v>
      </c>
      <c r="C1177" s="446">
        <v>0</v>
      </c>
      <c r="D1177" s="446"/>
      <c r="E1177" s="408" t="str">
        <f t="shared" si="127"/>
        <v/>
      </c>
      <c r="F1177" s="373" t="str">
        <f t="shared" si="125"/>
        <v>否</v>
      </c>
      <c r="G1177" s="248" t="str">
        <f t="shared" si="126"/>
        <v>项</v>
      </c>
    </row>
    <row r="1178" ht="36" customHeight="1" spans="1:7">
      <c r="A1178" s="541">
        <v>2200125</v>
      </c>
      <c r="B1178" s="404" t="s">
        <v>1024</v>
      </c>
      <c r="C1178" s="446">
        <v>0</v>
      </c>
      <c r="D1178" s="446"/>
      <c r="E1178" s="408" t="str">
        <f t="shared" si="127"/>
        <v/>
      </c>
      <c r="F1178" s="373" t="str">
        <f t="shared" si="125"/>
        <v>否</v>
      </c>
      <c r="G1178" s="248" t="str">
        <f t="shared" si="126"/>
        <v>项</v>
      </c>
    </row>
    <row r="1179" ht="36" customHeight="1" spans="1:7">
      <c r="A1179" s="541">
        <v>2200126</v>
      </c>
      <c r="B1179" s="404" t="s">
        <v>1025</v>
      </c>
      <c r="C1179" s="446">
        <v>0</v>
      </c>
      <c r="D1179" s="446"/>
      <c r="E1179" s="408" t="str">
        <f t="shared" si="127"/>
        <v/>
      </c>
      <c r="F1179" s="373" t="str">
        <f t="shared" si="125"/>
        <v>否</v>
      </c>
      <c r="G1179" s="248" t="str">
        <f t="shared" si="126"/>
        <v>项</v>
      </c>
    </row>
    <row r="1180" ht="36" customHeight="1" spans="1:7">
      <c r="A1180" s="541">
        <v>2200127</v>
      </c>
      <c r="B1180" s="404" t="s">
        <v>1026</v>
      </c>
      <c r="C1180" s="446">
        <v>0</v>
      </c>
      <c r="D1180" s="446"/>
      <c r="E1180" s="408" t="str">
        <f t="shared" si="127"/>
        <v/>
      </c>
      <c r="F1180" s="373" t="str">
        <f t="shared" si="125"/>
        <v>否</v>
      </c>
      <c r="G1180" s="248" t="str">
        <f t="shared" si="126"/>
        <v>项</v>
      </c>
    </row>
    <row r="1181" ht="36" customHeight="1" spans="1:7">
      <c r="A1181" s="541">
        <v>2200128</v>
      </c>
      <c r="B1181" s="404" t="s">
        <v>1027</v>
      </c>
      <c r="C1181" s="446">
        <v>0</v>
      </c>
      <c r="D1181" s="446"/>
      <c r="E1181" s="408" t="str">
        <f t="shared" si="127"/>
        <v/>
      </c>
      <c r="F1181" s="373" t="str">
        <f t="shared" si="125"/>
        <v>否</v>
      </c>
      <c r="G1181" s="248" t="str">
        <f t="shared" si="126"/>
        <v>项</v>
      </c>
    </row>
    <row r="1182" ht="36" customHeight="1" spans="1:7">
      <c r="A1182" s="541">
        <v>2200129</v>
      </c>
      <c r="B1182" s="404" t="s">
        <v>1028</v>
      </c>
      <c r="C1182" s="446">
        <v>0</v>
      </c>
      <c r="D1182" s="446"/>
      <c r="E1182" s="408"/>
      <c r="F1182" s="373" t="str">
        <f t="shared" si="125"/>
        <v>否</v>
      </c>
      <c r="G1182" s="248" t="str">
        <f t="shared" si="126"/>
        <v>项</v>
      </c>
    </row>
    <row r="1183" ht="36" customHeight="1" spans="1:7">
      <c r="A1183" s="541">
        <v>2200150</v>
      </c>
      <c r="B1183" s="404" t="s">
        <v>145</v>
      </c>
      <c r="C1183" s="446">
        <v>0</v>
      </c>
      <c r="D1183" s="446"/>
      <c r="E1183" s="408"/>
      <c r="F1183" s="373" t="str">
        <f t="shared" si="125"/>
        <v>否</v>
      </c>
      <c r="G1183" s="248" t="str">
        <f t="shared" si="126"/>
        <v>项</v>
      </c>
    </row>
    <row r="1184" ht="36" customHeight="1" spans="1:7">
      <c r="A1184" s="541">
        <v>2200199</v>
      </c>
      <c r="B1184" s="404" t="s">
        <v>1029</v>
      </c>
      <c r="C1184" s="446">
        <v>2</v>
      </c>
      <c r="D1184" s="446"/>
      <c r="E1184" s="408">
        <f>IF(C1184&gt;0,D1184/C1184-1,IF(C1184&lt;0,-(D1184/C1184-1),""))</f>
        <v>-1</v>
      </c>
      <c r="F1184" s="373" t="str">
        <f t="shared" si="125"/>
        <v>是</v>
      </c>
      <c r="G1184" s="248" t="str">
        <f t="shared" si="126"/>
        <v>项</v>
      </c>
    </row>
    <row r="1185" ht="36" customHeight="1" spans="1:7">
      <c r="A1185" s="540">
        <v>22005</v>
      </c>
      <c r="B1185" s="400" t="s">
        <v>1030</v>
      </c>
      <c r="C1185" s="446">
        <v>0</v>
      </c>
      <c r="D1185" s="446"/>
      <c r="E1185" s="413"/>
      <c r="F1185" s="373" t="str">
        <f t="shared" si="125"/>
        <v>否</v>
      </c>
      <c r="G1185" s="248" t="str">
        <f t="shared" si="126"/>
        <v>款</v>
      </c>
    </row>
    <row r="1186" ht="36" customHeight="1" spans="1:7">
      <c r="A1186" s="541">
        <v>2200501</v>
      </c>
      <c r="B1186" s="404" t="s">
        <v>136</v>
      </c>
      <c r="C1186" s="446">
        <v>0</v>
      </c>
      <c r="D1186" s="446"/>
      <c r="E1186" s="408" t="str">
        <f t="shared" si="127"/>
        <v/>
      </c>
      <c r="F1186" s="373" t="str">
        <f t="shared" si="125"/>
        <v>否</v>
      </c>
      <c r="G1186" s="248" t="str">
        <f t="shared" si="126"/>
        <v>项</v>
      </c>
    </row>
    <row r="1187" ht="36" customHeight="1" spans="1:7">
      <c r="A1187" s="541">
        <v>2200502</v>
      </c>
      <c r="B1187" s="404" t="s">
        <v>137</v>
      </c>
      <c r="C1187" s="446">
        <v>0</v>
      </c>
      <c r="D1187" s="446"/>
      <c r="E1187" s="408" t="str">
        <f t="shared" si="127"/>
        <v/>
      </c>
      <c r="F1187" s="373" t="str">
        <f t="shared" si="125"/>
        <v>否</v>
      </c>
      <c r="G1187" s="248" t="str">
        <f t="shared" si="126"/>
        <v>项</v>
      </c>
    </row>
    <row r="1188" ht="36" customHeight="1" spans="1:7">
      <c r="A1188" s="541">
        <v>2200503</v>
      </c>
      <c r="B1188" s="404" t="s">
        <v>138</v>
      </c>
      <c r="C1188" s="446">
        <v>0</v>
      </c>
      <c r="D1188" s="446"/>
      <c r="E1188" s="408" t="str">
        <f t="shared" si="127"/>
        <v/>
      </c>
      <c r="F1188" s="373" t="str">
        <f t="shared" si="125"/>
        <v>否</v>
      </c>
      <c r="G1188" s="248" t="str">
        <f t="shared" si="126"/>
        <v>项</v>
      </c>
    </row>
    <row r="1189" ht="36" customHeight="1" spans="1:7">
      <c r="A1189" s="541">
        <v>2200504</v>
      </c>
      <c r="B1189" s="404" t="s">
        <v>1031</v>
      </c>
      <c r="C1189" s="446">
        <v>0</v>
      </c>
      <c r="D1189" s="446"/>
      <c r="E1189" s="408" t="str">
        <f t="shared" si="127"/>
        <v/>
      </c>
      <c r="F1189" s="373" t="str">
        <f t="shared" si="125"/>
        <v>否</v>
      </c>
      <c r="G1189" s="248" t="str">
        <f t="shared" si="126"/>
        <v>项</v>
      </c>
    </row>
    <row r="1190" ht="36" customHeight="1" spans="1:7">
      <c r="A1190" s="541">
        <v>2200506</v>
      </c>
      <c r="B1190" s="404" t="s">
        <v>1032</v>
      </c>
      <c r="C1190" s="446">
        <v>0</v>
      </c>
      <c r="D1190" s="446"/>
      <c r="E1190" s="408"/>
      <c r="F1190" s="373" t="str">
        <f t="shared" si="125"/>
        <v>否</v>
      </c>
      <c r="G1190" s="248" t="str">
        <f t="shared" si="126"/>
        <v>项</v>
      </c>
    </row>
    <row r="1191" ht="36" customHeight="1" spans="1:7">
      <c r="A1191" s="541">
        <v>2200507</v>
      </c>
      <c r="B1191" s="404" t="s">
        <v>1033</v>
      </c>
      <c r="C1191" s="446">
        <v>0</v>
      </c>
      <c r="D1191" s="446"/>
      <c r="E1191" s="408"/>
      <c r="F1191" s="373" t="str">
        <f t="shared" si="125"/>
        <v>否</v>
      </c>
      <c r="G1191" s="248" t="str">
        <f t="shared" si="126"/>
        <v>项</v>
      </c>
    </row>
    <row r="1192" ht="36" customHeight="1" spans="1:7">
      <c r="A1192" s="541">
        <v>2200508</v>
      </c>
      <c r="B1192" s="404" t="s">
        <v>1034</v>
      </c>
      <c r="C1192" s="446">
        <v>0</v>
      </c>
      <c r="D1192" s="446"/>
      <c r="E1192" s="408"/>
      <c r="F1192" s="373" t="str">
        <f t="shared" si="125"/>
        <v>否</v>
      </c>
      <c r="G1192" s="248" t="str">
        <f t="shared" si="126"/>
        <v>项</v>
      </c>
    </row>
    <row r="1193" ht="36" customHeight="1" spans="1:7">
      <c r="A1193" s="541">
        <v>2200509</v>
      </c>
      <c r="B1193" s="404" t="s">
        <v>1035</v>
      </c>
      <c r="C1193" s="446">
        <v>0</v>
      </c>
      <c r="D1193" s="446"/>
      <c r="E1193" s="408"/>
      <c r="F1193" s="373" t="str">
        <f t="shared" si="125"/>
        <v>否</v>
      </c>
      <c r="G1193" s="248" t="str">
        <f t="shared" si="126"/>
        <v>项</v>
      </c>
    </row>
    <row r="1194" ht="36" customHeight="1" spans="1:7">
      <c r="A1194" s="541">
        <v>2200510</v>
      </c>
      <c r="B1194" s="404" t="s">
        <v>1036</v>
      </c>
      <c r="C1194" s="446">
        <v>0</v>
      </c>
      <c r="D1194" s="446"/>
      <c r="E1194" s="408" t="str">
        <f t="shared" si="127"/>
        <v/>
      </c>
      <c r="F1194" s="373" t="str">
        <f t="shared" si="125"/>
        <v>否</v>
      </c>
      <c r="G1194" s="248" t="str">
        <f t="shared" si="126"/>
        <v>项</v>
      </c>
    </row>
    <row r="1195" ht="36" customHeight="1" spans="1:7">
      <c r="A1195" s="541">
        <v>2200511</v>
      </c>
      <c r="B1195" s="404" t="s">
        <v>1037</v>
      </c>
      <c r="C1195" s="446">
        <v>0</v>
      </c>
      <c r="D1195" s="446"/>
      <c r="E1195" s="408" t="str">
        <f t="shared" si="127"/>
        <v/>
      </c>
      <c r="F1195" s="373" t="str">
        <f t="shared" si="125"/>
        <v>否</v>
      </c>
      <c r="G1195" s="248" t="str">
        <f t="shared" si="126"/>
        <v>项</v>
      </c>
    </row>
    <row r="1196" ht="36" customHeight="1" spans="1:7">
      <c r="A1196" s="541">
        <v>2200512</v>
      </c>
      <c r="B1196" s="404" t="s">
        <v>1038</v>
      </c>
      <c r="C1196" s="446">
        <v>0</v>
      </c>
      <c r="D1196" s="446"/>
      <c r="E1196" s="408" t="str">
        <f t="shared" si="127"/>
        <v/>
      </c>
      <c r="F1196" s="373" t="str">
        <f t="shared" si="125"/>
        <v>否</v>
      </c>
      <c r="G1196" s="248" t="str">
        <f t="shared" si="126"/>
        <v>项</v>
      </c>
    </row>
    <row r="1197" ht="36" customHeight="1" spans="1:7">
      <c r="A1197" s="541">
        <v>2200513</v>
      </c>
      <c r="B1197" s="404" t="s">
        <v>1039</v>
      </c>
      <c r="C1197" s="446">
        <v>0</v>
      </c>
      <c r="D1197" s="446"/>
      <c r="E1197" s="408" t="str">
        <f t="shared" si="127"/>
        <v/>
      </c>
      <c r="F1197" s="373" t="str">
        <f t="shared" si="125"/>
        <v>否</v>
      </c>
      <c r="G1197" s="248" t="str">
        <f t="shared" si="126"/>
        <v>项</v>
      </c>
    </row>
    <row r="1198" ht="36" customHeight="1" spans="1:7">
      <c r="A1198" s="541">
        <v>2200514</v>
      </c>
      <c r="B1198" s="404" t="s">
        <v>1040</v>
      </c>
      <c r="C1198" s="446">
        <v>0</v>
      </c>
      <c r="D1198" s="446"/>
      <c r="E1198" s="408" t="str">
        <f t="shared" si="127"/>
        <v/>
      </c>
      <c r="F1198" s="373" t="str">
        <f t="shared" si="125"/>
        <v>否</v>
      </c>
      <c r="G1198" s="248" t="str">
        <f t="shared" si="126"/>
        <v>项</v>
      </c>
    </row>
    <row r="1199" ht="36" customHeight="1" spans="1:7">
      <c r="A1199" s="541">
        <v>2200599</v>
      </c>
      <c r="B1199" s="404" t="s">
        <v>1041</v>
      </c>
      <c r="C1199" s="446">
        <v>0</v>
      </c>
      <c r="D1199" s="446"/>
      <c r="E1199" s="408" t="str">
        <f t="shared" si="127"/>
        <v/>
      </c>
      <c r="F1199" s="373" t="str">
        <f t="shared" si="125"/>
        <v>否</v>
      </c>
      <c r="G1199" s="248" t="str">
        <f t="shared" si="126"/>
        <v>项</v>
      </c>
    </row>
    <row r="1200" ht="36" customHeight="1" spans="1:7">
      <c r="A1200" s="540">
        <v>22099</v>
      </c>
      <c r="B1200" s="400" t="s">
        <v>1042</v>
      </c>
      <c r="C1200" s="446">
        <v>0</v>
      </c>
      <c r="D1200" s="446"/>
      <c r="E1200" s="413"/>
      <c r="F1200" s="373" t="str">
        <f t="shared" si="125"/>
        <v>否</v>
      </c>
      <c r="G1200" s="248" t="str">
        <f t="shared" si="126"/>
        <v>款</v>
      </c>
    </row>
    <row r="1201" ht="36" customHeight="1" spans="1:7">
      <c r="A1201" s="406">
        <v>2209999</v>
      </c>
      <c r="B1201" s="404" t="s">
        <v>1043</v>
      </c>
      <c r="C1201" s="446">
        <v>0</v>
      </c>
      <c r="D1201" s="446"/>
      <c r="E1201" s="408"/>
      <c r="F1201" s="373" t="str">
        <f t="shared" si="125"/>
        <v>否</v>
      </c>
      <c r="G1201" s="248" t="str">
        <f t="shared" si="126"/>
        <v>项</v>
      </c>
    </row>
    <row r="1202" ht="36" customHeight="1" spans="1:7">
      <c r="A1202" s="411" t="s">
        <v>1044</v>
      </c>
      <c r="B1202" s="546" t="s">
        <v>278</v>
      </c>
      <c r="C1202" s="446">
        <v>0</v>
      </c>
      <c r="D1202" s="446"/>
      <c r="E1202" s="413"/>
      <c r="F1202" s="373" t="str">
        <f t="shared" si="125"/>
        <v>否</v>
      </c>
      <c r="G1202" s="248" t="str">
        <f t="shared" si="126"/>
        <v>项</v>
      </c>
    </row>
    <row r="1203" ht="36" customHeight="1" spans="1:7">
      <c r="A1203" s="540">
        <v>221</v>
      </c>
      <c r="B1203" s="400" t="s">
        <v>105</v>
      </c>
      <c r="C1203" s="446">
        <v>5058</v>
      </c>
      <c r="D1203" s="446">
        <v>6970</v>
      </c>
      <c r="E1203" s="408">
        <f>IF(C1203&gt;0,D1203/C1203-1,IF(C1203&lt;0,-(D1203/C1203-1),""))</f>
        <v>0.378</v>
      </c>
      <c r="F1203" s="373" t="str">
        <f t="shared" si="125"/>
        <v>是</v>
      </c>
      <c r="G1203" s="248" t="str">
        <f t="shared" si="126"/>
        <v>类</v>
      </c>
    </row>
    <row r="1204" ht="36" customHeight="1" spans="1:7">
      <c r="A1204" s="540">
        <v>22101</v>
      </c>
      <c r="B1204" s="400" t="s">
        <v>1045</v>
      </c>
      <c r="C1204" s="446">
        <v>2646</v>
      </c>
      <c r="D1204" s="446">
        <v>4527</v>
      </c>
      <c r="E1204" s="408">
        <f>IF(C1204&gt;0,D1204/C1204-1,IF(C1204&lt;0,-(D1204/C1204-1),""))</f>
        <v>0.711</v>
      </c>
      <c r="F1204" s="373" t="str">
        <f t="shared" si="125"/>
        <v>是</v>
      </c>
      <c r="G1204" s="248" t="str">
        <f t="shared" si="126"/>
        <v>款</v>
      </c>
    </row>
    <row r="1205" ht="36" customHeight="1" spans="1:7">
      <c r="A1205" s="541">
        <v>2210101</v>
      </c>
      <c r="B1205" s="404" t="s">
        <v>1046</v>
      </c>
      <c r="C1205" s="446">
        <v>0</v>
      </c>
      <c r="D1205" s="446"/>
      <c r="E1205" s="408" t="str">
        <f t="shared" si="127"/>
        <v/>
      </c>
      <c r="F1205" s="373" t="str">
        <f t="shared" si="125"/>
        <v>否</v>
      </c>
      <c r="G1205" s="248" t="str">
        <f t="shared" si="126"/>
        <v>项</v>
      </c>
    </row>
    <row r="1206" ht="36" customHeight="1" spans="1:7">
      <c r="A1206" s="541">
        <v>2210102</v>
      </c>
      <c r="B1206" s="404" t="s">
        <v>1047</v>
      </c>
      <c r="C1206" s="446">
        <v>0</v>
      </c>
      <c r="D1206" s="446"/>
      <c r="E1206" s="408" t="str">
        <f t="shared" si="127"/>
        <v/>
      </c>
      <c r="F1206" s="373" t="str">
        <f t="shared" si="125"/>
        <v>否</v>
      </c>
      <c r="G1206" s="248" t="str">
        <f t="shared" si="126"/>
        <v>项</v>
      </c>
    </row>
    <row r="1207" ht="36" customHeight="1" spans="1:7">
      <c r="A1207" s="541">
        <v>2210103</v>
      </c>
      <c r="B1207" s="404" t="s">
        <v>1048</v>
      </c>
      <c r="C1207" s="446">
        <v>0</v>
      </c>
      <c r="D1207" s="446"/>
      <c r="E1207" s="408" t="str">
        <f t="shared" si="127"/>
        <v/>
      </c>
      <c r="F1207" s="373" t="str">
        <f t="shared" si="125"/>
        <v>否</v>
      </c>
      <c r="G1207" s="248" t="str">
        <f t="shared" si="126"/>
        <v>项</v>
      </c>
    </row>
    <row r="1208" ht="36" customHeight="1" spans="1:7">
      <c r="A1208" s="541">
        <v>2210104</v>
      </c>
      <c r="B1208" s="404" t="s">
        <v>1049</v>
      </c>
      <c r="C1208" s="446">
        <v>0</v>
      </c>
      <c r="D1208" s="446"/>
      <c r="E1208" s="408" t="str">
        <f t="shared" si="127"/>
        <v/>
      </c>
      <c r="F1208" s="373" t="str">
        <f t="shared" si="125"/>
        <v>否</v>
      </c>
      <c r="G1208" s="248" t="str">
        <f t="shared" si="126"/>
        <v>项</v>
      </c>
    </row>
    <row r="1209" ht="36" customHeight="1" spans="1:7">
      <c r="A1209" s="541">
        <v>2210105</v>
      </c>
      <c r="B1209" s="404" t="s">
        <v>1050</v>
      </c>
      <c r="C1209" s="446">
        <v>0</v>
      </c>
      <c r="D1209" s="446"/>
      <c r="E1209" s="408"/>
      <c r="F1209" s="373" t="str">
        <f t="shared" si="125"/>
        <v>否</v>
      </c>
      <c r="G1209" s="248" t="str">
        <f t="shared" si="126"/>
        <v>项</v>
      </c>
    </row>
    <row r="1210" ht="36" customHeight="1" spans="1:7">
      <c r="A1210" s="541">
        <v>2210106</v>
      </c>
      <c r="B1210" s="404" t="s">
        <v>1051</v>
      </c>
      <c r="C1210" s="446">
        <v>2346</v>
      </c>
      <c r="D1210" s="446"/>
      <c r="E1210" s="408">
        <f t="shared" si="127"/>
        <v>-1</v>
      </c>
      <c r="F1210" s="373" t="str">
        <f t="shared" si="125"/>
        <v>是</v>
      </c>
      <c r="G1210" s="248" t="str">
        <f t="shared" si="126"/>
        <v>项</v>
      </c>
    </row>
    <row r="1211" ht="36" customHeight="1" spans="1:7">
      <c r="A1211" s="541">
        <v>2210107</v>
      </c>
      <c r="B1211" s="404" t="s">
        <v>1052</v>
      </c>
      <c r="C1211" s="446">
        <v>0</v>
      </c>
      <c r="D1211" s="446"/>
      <c r="E1211" s="408" t="str">
        <f t="shared" si="127"/>
        <v/>
      </c>
      <c r="F1211" s="373" t="str">
        <f t="shared" si="125"/>
        <v>否</v>
      </c>
      <c r="G1211" s="248" t="str">
        <f t="shared" si="126"/>
        <v>项</v>
      </c>
    </row>
    <row r="1212" ht="36" customHeight="1" spans="1:7">
      <c r="A1212" s="541">
        <v>2210108</v>
      </c>
      <c r="B1212" s="404" t="s">
        <v>1053</v>
      </c>
      <c r="C1212" s="446">
        <v>0</v>
      </c>
      <c r="D1212" s="446"/>
      <c r="E1212" s="408" t="str">
        <f t="shared" si="127"/>
        <v/>
      </c>
      <c r="F1212" s="373" t="str">
        <f t="shared" si="125"/>
        <v>否</v>
      </c>
      <c r="G1212" s="248" t="str">
        <f t="shared" si="126"/>
        <v>项</v>
      </c>
    </row>
    <row r="1213" ht="36" customHeight="1" spans="1:7">
      <c r="A1213" s="541">
        <v>2210109</v>
      </c>
      <c r="B1213" s="404" t="s">
        <v>1054</v>
      </c>
      <c r="C1213" s="446">
        <v>0</v>
      </c>
      <c r="D1213" s="446"/>
      <c r="E1213" s="408" t="str">
        <f t="shared" si="127"/>
        <v/>
      </c>
      <c r="F1213" s="373" t="str">
        <f t="shared" si="125"/>
        <v>否</v>
      </c>
      <c r="G1213" s="248" t="str">
        <f t="shared" si="126"/>
        <v>项</v>
      </c>
    </row>
    <row r="1214" ht="36" customHeight="1" spans="1:6">
      <c r="A1214" s="541">
        <v>2210111</v>
      </c>
      <c r="B1214" s="404" t="s">
        <v>1055</v>
      </c>
      <c r="C1214" s="563"/>
      <c r="D1214" s="446">
        <v>4280</v>
      </c>
      <c r="E1214" s="408"/>
      <c r="F1214" s="373"/>
    </row>
    <row r="1215" ht="36" customHeight="1" spans="1:6">
      <c r="A1215" s="541">
        <v>2210113</v>
      </c>
      <c r="B1215" s="404" t="s">
        <v>1056</v>
      </c>
      <c r="C1215" s="563"/>
      <c r="D1215" s="446">
        <v>147</v>
      </c>
      <c r="E1215" s="408"/>
      <c r="F1215" s="373"/>
    </row>
    <row r="1216" ht="36" customHeight="1" spans="1:7">
      <c r="A1216" s="541">
        <v>2210199</v>
      </c>
      <c r="B1216" s="404" t="s">
        <v>1057</v>
      </c>
      <c r="C1216" s="446">
        <v>300</v>
      </c>
      <c r="D1216" s="446">
        <v>100</v>
      </c>
      <c r="E1216" s="408">
        <f>IF(C1216&gt;0,D1216/C1216-1,IF(C1216&lt;0,-(D1216/C1216-1),""))</f>
        <v>-0.667</v>
      </c>
      <c r="F1216" s="373" t="str">
        <f t="shared" ref="F1216:F1223" si="128">IF(LEN(A1216)=3,"是",IF(B1216&lt;&gt;"",IF(SUM(C1216:D1216)&lt;&gt;0,"是","否"),"是"))</f>
        <v>是</v>
      </c>
      <c r="G1216" s="248" t="str">
        <f t="shared" ref="G1216:G1223" si="129">IF(LEN(A1216)=3,"类",IF(LEN(A1216)=5,"款","项"))</f>
        <v>项</v>
      </c>
    </row>
    <row r="1217" ht="36" customHeight="1" spans="1:7">
      <c r="A1217" s="540">
        <v>22102</v>
      </c>
      <c r="B1217" s="400" t="s">
        <v>1058</v>
      </c>
      <c r="C1217" s="446">
        <v>2412</v>
      </c>
      <c r="D1217" s="446">
        <v>2443</v>
      </c>
      <c r="E1217" s="408">
        <f>IF(C1217&gt;0,D1217/C1217-1,IF(C1217&lt;0,-(D1217/C1217-1),""))</f>
        <v>0.013</v>
      </c>
      <c r="F1217" s="373" t="str">
        <f t="shared" si="128"/>
        <v>是</v>
      </c>
      <c r="G1217" s="248" t="str">
        <f t="shared" si="129"/>
        <v>款</v>
      </c>
    </row>
    <row r="1218" ht="36" customHeight="1" spans="1:7">
      <c r="A1218" s="541">
        <v>2210201</v>
      </c>
      <c r="B1218" s="404" t="s">
        <v>1059</v>
      </c>
      <c r="C1218" s="446">
        <v>2412</v>
      </c>
      <c r="D1218" s="446">
        <v>2443</v>
      </c>
      <c r="E1218" s="408">
        <f>IF(C1218&gt;0,D1218/C1218-1,IF(C1218&lt;0,-(D1218/C1218-1),""))</f>
        <v>0.013</v>
      </c>
      <c r="F1218" s="373" t="str">
        <f t="shared" si="128"/>
        <v>是</v>
      </c>
      <c r="G1218" s="248" t="str">
        <f t="shared" si="129"/>
        <v>项</v>
      </c>
    </row>
    <row r="1219" ht="36" customHeight="1" spans="1:7">
      <c r="A1219" s="541">
        <v>2210202</v>
      </c>
      <c r="B1219" s="404" t="s">
        <v>1060</v>
      </c>
      <c r="C1219" s="446">
        <v>0</v>
      </c>
      <c r="D1219" s="446"/>
      <c r="E1219" s="408" t="str">
        <f>IF(C1219&gt;0,D1219/C1219-1,IF(C1219&lt;0,-(D1219/C1219-1),""))</f>
        <v/>
      </c>
      <c r="F1219" s="373" t="str">
        <f t="shared" si="128"/>
        <v>否</v>
      </c>
      <c r="G1219" s="248" t="str">
        <f t="shared" si="129"/>
        <v>项</v>
      </c>
    </row>
    <row r="1220" ht="36" customHeight="1" spans="1:7">
      <c r="A1220" s="541">
        <v>2210203</v>
      </c>
      <c r="B1220" s="404" t="s">
        <v>1061</v>
      </c>
      <c r="C1220" s="446">
        <v>0</v>
      </c>
      <c r="D1220" s="446"/>
      <c r="E1220" s="408"/>
      <c r="F1220" s="373" t="str">
        <f t="shared" si="128"/>
        <v>否</v>
      </c>
      <c r="G1220" s="248" t="str">
        <f t="shared" si="129"/>
        <v>项</v>
      </c>
    </row>
    <row r="1221" ht="36" customHeight="1" spans="1:7">
      <c r="A1221" s="540">
        <v>22103</v>
      </c>
      <c r="B1221" s="400" t="s">
        <v>1062</v>
      </c>
      <c r="C1221" s="446">
        <v>0</v>
      </c>
      <c r="D1221" s="446"/>
      <c r="E1221" s="413"/>
      <c r="F1221" s="373" t="str">
        <f t="shared" si="128"/>
        <v>否</v>
      </c>
      <c r="G1221" s="248" t="str">
        <f t="shared" si="129"/>
        <v>款</v>
      </c>
    </row>
    <row r="1222" ht="36" customHeight="1" spans="1:7">
      <c r="A1222" s="541">
        <v>2210301</v>
      </c>
      <c r="B1222" s="404" t="s">
        <v>1063</v>
      </c>
      <c r="C1222" s="446">
        <v>0</v>
      </c>
      <c r="D1222" s="446"/>
      <c r="E1222" s="408" t="str">
        <f>IF(C1222&gt;0,D1222/C1222-1,IF(C1222&lt;0,-(D1222/C1222-1),""))</f>
        <v/>
      </c>
      <c r="F1222" s="373" t="str">
        <f t="shared" si="128"/>
        <v>否</v>
      </c>
      <c r="G1222" s="248" t="str">
        <f t="shared" si="129"/>
        <v>项</v>
      </c>
    </row>
    <row r="1223" ht="36" customHeight="1" spans="1:7">
      <c r="A1223" s="541">
        <v>2210302</v>
      </c>
      <c r="B1223" s="404" t="s">
        <v>1064</v>
      </c>
      <c r="C1223" s="446">
        <v>0</v>
      </c>
      <c r="D1223" s="446"/>
      <c r="E1223" s="408"/>
      <c r="F1223" s="373" t="str">
        <f t="shared" si="128"/>
        <v>否</v>
      </c>
      <c r="G1223" s="248" t="str">
        <f t="shared" si="129"/>
        <v>项</v>
      </c>
    </row>
    <row r="1224" ht="36" customHeight="1" spans="1:7">
      <c r="A1224" s="541">
        <v>2210399</v>
      </c>
      <c r="B1224" s="404" t="s">
        <v>1065</v>
      </c>
      <c r="C1224" s="446">
        <v>0</v>
      </c>
      <c r="D1224" s="446"/>
      <c r="E1224" s="408" t="str">
        <f t="shared" ref="E1224:E1287" si="130">IF(C1224&gt;0,D1224/C1224-1,IF(C1224&lt;0,-(D1224/C1224-1),""))</f>
        <v/>
      </c>
      <c r="F1224" s="373" t="str">
        <f t="shared" ref="F1224:F1287" si="131">IF(LEN(A1224)=3,"是",IF(B1224&lt;&gt;"",IF(SUM(C1224:D1224)&lt;&gt;0,"是","否"),"是"))</f>
        <v>否</v>
      </c>
      <c r="G1224" s="248" t="str">
        <f t="shared" ref="G1224:G1287" si="132">IF(LEN(A1224)=3,"类",IF(LEN(A1224)=5,"款","项"))</f>
        <v>项</v>
      </c>
    </row>
    <row r="1225" ht="36" customHeight="1" spans="1:7">
      <c r="A1225" s="545" t="s">
        <v>1066</v>
      </c>
      <c r="B1225" s="546" t="s">
        <v>278</v>
      </c>
      <c r="C1225" s="446">
        <v>0</v>
      </c>
      <c r="D1225" s="446"/>
      <c r="E1225" s="413"/>
      <c r="F1225" s="373" t="str">
        <f t="shared" si="131"/>
        <v>否</v>
      </c>
      <c r="G1225" s="248" t="str">
        <f t="shared" si="132"/>
        <v>项</v>
      </c>
    </row>
    <row r="1226" s="251" customFormat="1" ht="36" customHeight="1" spans="1:7">
      <c r="A1226" s="564">
        <v>222</v>
      </c>
      <c r="B1226" s="400" t="s">
        <v>107</v>
      </c>
      <c r="C1226" s="446">
        <v>550</v>
      </c>
      <c r="D1226" s="446">
        <v>547</v>
      </c>
      <c r="E1226" s="408">
        <f t="shared" ref="E1226:E1229" si="133">IF(C1226&gt;0,D1226/C1226-1,IF(C1226&lt;0,-(D1226/C1226-1),""))</f>
        <v>-0.005</v>
      </c>
      <c r="F1226" s="371" t="str">
        <f t="shared" si="131"/>
        <v>是</v>
      </c>
      <c r="G1226" s="251" t="str">
        <f t="shared" si="132"/>
        <v>类</v>
      </c>
    </row>
    <row r="1227" ht="36" customHeight="1" spans="1:7">
      <c r="A1227" s="540">
        <v>22201</v>
      </c>
      <c r="B1227" s="400" t="s">
        <v>1067</v>
      </c>
      <c r="C1227" s="446">
        <v>5</v>
      </c>
      <c r="D1227" s="446">
        <v>2</v>
      </c>
      <c r="E1227" s="408">
        <f t="shared" si="133"/>
        <v>-0.6</v>
      </c>
      <c r="F1227" s="373" t="str">
        <f t="shared" si="131"/>
        <v>是</v>
      </c>
      <c r="G1227" s="248" t="str">
        <f t="shared" si="132"/>
        <v>款</v>
      </c>
    </row>
    <row r="1228" ht="36" customHeight="1" spans="1:7">
      <c r="A1228" s="541">
        <v>2220101</v>
      </c>
      <c r="B1228" s="404" t="s">
        <v>136</v>
      </c>
      <c r="C1228" s="446">
        <v>0</v>
      </c>
      <c r="D1228" s="446"/>
      <c r="E1228" s="408"/>
      <c r="F1228" s="373" t="str">
        <f t="shared" si="131"/>
        <v>否</v>
      </c>
      <c r="G1228" s="248" t="str">
        <f t="shared" si="132"/>
        <v>项</v>
      </c>
    </row>
    <row r="1229" ht="36" customHeight="1" spans="1:7">
      <c r="A1229" s="541">
        <v>2220102</v>
      </c>
      <c r="B1229" s="404" t="s">
        <v>137</v>
      </c>
      <c r="C1229" s="446">
        <v>5</v>
      </c>
      <c r="D1229" s="446">
        <v>2</v>
      </c>
      <c r="E1229" s="408">
        <f>IF(C1229&gt;0,D1229/C1229-1,IF(C1229&lt;0,-(D1229/C1229-1),""))</f>
        <v>-0.6</v>
      </c>
      <c r="F1229" s="373" t="str">
        <f t="shared" si="131"/>
        <v>是</v>
      </c>
      <c r="G1229" s="248" t="str">
        <f t="shared" si="132"/>
        <v>项</v>
      </c>
    </row>
    <row r="1230" ht="36" customHeight="1" spans="1:7">
      <c r="A1230" s="541">
        <v>2220103</v>
      </c>
      <c r="B1230" s="404" t="s">
        <v>138</v>
      </c>
      <c r="C1230" s="446">
        <v>0</v>
      </c>
      <c r="D1230" s="446"/>
      <c r="E1230" s="408"/>
      <c r="F1230" s="373" t="str">
        <f t="shared" si="131"/>
        <v>否</v>
      </c>
      <c r="G1230" s="248" t="str">
        <f t="shared" si="132"/>
        <v>项</v>
      </c>
    </row>
    <row r="1231" ht="36" customHeight="1" spans="1:7">
      <c r="A1231" s="541">
        <v>2220104</v>
      </c>
      <c r="B1231" s="404" t="s">
        <v>1068</v>
      </c>
      <c r="C1231" s="446">
        <v>0</v>
      </c>
      <c r="D1231" s="446"/>
      <c r="E1231" s="408" t="str">
        <f t="shared" si="130"/>
        <v/>
      </c>
      <c r="F1231" s="373" t="str">
        <f t="shared" si="131"/>
        <v>否</v>
      </c>
      <c r="G1231" s="248" t="str">
        <f t="shared" si="132"/>
        <v>项</v>
      </c>
    </row>
    <row r="1232" ht="36" customHeight="1" spans="1:7">
      <c r="A1232" s="541">
        <v>2220105</v>
      </c>
      <c r="B1232" s="404" t="s">
        <v>1069</v>
      </c>
      <c r="C1232" s="446">
        <v>0</v>
      </c>
      <c r="D1232" s="446"/>
      <c r="E1232" s="408" t="str">
        <f t="shared" si="130"/>
        <v/>
      </c>
      <c r="F1232" s="373" t="str">
        <f t="shared" si="131"/>
        <v>否</v>
      </c>
      <c r="G1232" s="248" t="str">
        <f t="shared" si="132"/>
        <v>项</v>
      </c>
    </row>
    <row r="1233" ht="36" customHeight="1" spans="1:7">
      <c r="A1233" s="541">
        <v>2220106</v>
      </c>
      <c r="B1233" s="404" t="s">
        <v>1070</v>
      </c>
      <c r="C1233" s="446">
        <v>0</v>
      </c>
      <c r="D1233" s="446"/>
      <c r="E1233" s="408"/>
      <c r="F1233" s="373" t="str">
        <f t="shared" si="131"/>
        <v>否</v>
      </c>
      <c r="G1233" s="248" t="str">
        <f t="shared" si="132"/>
        <v>项</v>
      </c>
    </row>
    <row r="1234" ht="36" customHeight="1" spans="1:7">
      <c r="A1234" s="541">
        <v>2220107</v>
      </c>
      <c r="B1234" s="404" t="s">
        <v>1071</v>
      </c>
      <c r="C1234" s="446">
        <v>0</v>
      </c>
      <c r="D1234" s="446"/>
      <c r="E1234" s="408" t="str">
        <f t="shared" si="130"/>
        <v/>
      </c>
      <c r="F1234" s="373" t="str">
        <f t="shared" si="131"/>
        <v>否</v>
      </c>
      <c r="G1234" s="248" t="str">
        <f t="shared" si="132"/>
        <v>项</v>
      </c>
    </row>
    <row r="1235" ht="36" customHeight="1" spans="1:7">
      <c r="A1235" s="541">
        <v>2220112</v>
      </c>
      <c r="B1235" s="404" t="s">
        <v>1072</v>
      </c>
      <c r="C1235" s="446">
        <v>0</v>
      </c>
      <c r="D1235" s="446"/>
      <c r="E1235" s="408"/>
      <c r="F1235" s="373" t="str">
        <f t="shared" si="131"/>
        <v>否</v>
      </c>
      <c r="G1235" s="248" t="str">
        <f t="shared" si="132"/>
        <v>项</v>
      </c>
    </row>
    <row r="1236" ht="36" customHeight="1" spans="1:7">
      <c r="A1236" s="541">
        <v>2220113</v>
      </c>
      <c r="B1236" s="404" t="s">
        <v>1073</v>
      </c>
      <c r="C1236" s="446">
        <v>0</v>
      </c>
      <c r="D1236" s="446"/>
      <c r="E1236" s="408" t="str">
        <f t="shared" si="130"/>
        <v/>
      </c>
      <c r="F1236" s="373" t="str">
        <f t="shared" si="131"/>
        <v>否</v>
      </c>
      <c r="G1236" s="248" t="str">
        <f t="shared" si="132"/>
        <v>项</v>
      </c>
    </row>
    <row r="1237" ht="36" customHeight="1" spans="1:7">
      <c r="A1237" s="541">
        <v>2220114</v>
      </c>
      <c r="B1237" s="404" t="s">
        <v>1074</v>
      </c>
      <c r="C1237" s="446">
        <v>0</v>
      </c>
      <c r="D1237" s="446"/>
      <c r="E1237" s="408" t="str">
        <f t="shared" si="130"/>
        <v/>
      </c>
      <c r="F1237" s="373" t="str">
        <f t="shared" si="131"/>
        <v>否</v>
      </c>
      <c r="G1237" s="248" t="str">
        <f t="shared" si="132"/>
        <v>项</v>
      </c>
    </row>
    <row r="1238" ht="36" customHeight="1" spans="1:7">
      <c r="A1238" s="541">
        <v>2220115</v>
      </c>
      <c r="B1238" s="404" t="s">
        <v>1075</v>
      </c>
      <c r="C1238" s="446">
        <v>0</v>
      </c>
      <c r="D1238" s="446"/>
      <c r="E1238" s="408"/>
      <c r="F1238" s="373" t="str">
        <f t="shared" si="131"/>
        <v>否</v>
      </c>
      <c r="G1238" s="248" t="str">
        <f t="shared" si="132"/>
        <v>项</v>
      </c>
    </row>
    <row r="1239" ht="36" customHeight="1" spans="1:7">
      <c r="A1239" s="541">
        <v>2220118</v>
      </c>
      <c r="B1239" s="404" t="s">
        <v>1076</v>
      </c>
      <c r="C1239" s="446">
        <v>0</v>
      </c>
      <c r="D1239" s="446"/>
      <c r="E1239" s="408" t="str">
        <f t="shared" si="130"/>
        <v/>
      </c>
      <c r="F1239" s="373" t="str">
        <f t="shared" si="131"/>
        <v>否</v>
      </c>
      <c r="G1239" s="248" t="str">
        <f t="shared" si="132"/>
        <v>项</v>
      </c>
    </row>
    <row r="1240" ht="36" customHeight="1" spans="1:7">
      <c r="A1240" s="543">
        <v>2220119</v>
      </c>
      <c r="B1240" s="559" t="s">
        <v>1077</v>
      </c>
      <c r="C1240" s="446">
        <v>0</v>
      </c>
      <c r="D1240" s="446"/>
      <c r="E1240" s="408" t="str">
        <f t="shared" si="130"/>
        <v/>
      </c>
      <c r="F1240" s="373" t="str">
        <f t="shared" si="131"/>
        <v>否</v>
      </c>
      <c r="G1240" s="248" t="str">
        <f t="shared" si="132"/>
        <v>项</v>
      </c>
    </row>
    <row r="1241" ht="36" customHeight="1" spans="1:7">
      <c r="A1241" s="543">
        <v>2220120</v>
      </c>
      <c r="B1241" s="559" t="s">
        <v>1078</v>
      </c>
      <c r="C1241" s="446">
        <v>0</v>
      </c>
      <c r="D1241" s="446"/>
      <c r="E1241" s="408" t="str">
        <f t="shared" si="130"/>
        <v/>
      </c>
      <c r="F1241" s="373" t="str">
        <f t="shared" si="131"/>
        <v>否</v>
      </c>
      <c r="G1241" s="248" t="str">
        <f t="shared" si="132"/>
        <v>项</v>
      </c>
    </row>
    <row r="1242" ht="36" customHeight="1" spans="1:7">
      <c r="A1242" s="543">
        <v>2220121</v>
      </c>
      <c r="B1242" s="559" t="s">
        <v>1079</v>
      </c>
      <c r="C1242" s="446">
        <v>0</v>
      </c>
      <c r="D1242" s="446"/>
      <c r="E1242" s="408"/>
      <c r="F1242" s="373" t="str">
        <f t="shared" si="131"/>
        <v>否</v>
      </c>
      <c r="G1242" s="248" t="str">
        <f t="shared" si="132"/>
        <v>项</v>
      </c>
    </row>
    <row r="1243" ht="36" customHeight="1" spans="1:7">
      <c r="A1243" s="541">
        <v>2220150</v>
      </c>
      <c r="B1243" s="404" t="s">
        <v>145</v>
      </c>
      <c r="C1243" s="446">
        <v>0</v>
      </c>
      <c r="D1243" s="446"/>
      <c r="E1243" s="408"/>
      <c r="F1243" s="373" t="str">
        <f t="shared" si="131"/>
        <v>否</v>
      </c>
      <c r="G1243" s="248" t="str">
        <f t="shared" si="132"/>
        <v>项</v>
      </c>
    </row>
    <row r="1244" ht="36" customHeight="1" spans="1:7">
      <c r="A1244" s="541">
        <v>2220199</v>
      </c>
      <c r="B1244" s="404" t="s">
        <v>1080</v>
      </c>
      <c r="C1244" s="446">
        <v>0</v>
      </c>
      <c r="D1244" s="446"/>
      <c r="E1244" s="408"/>
      <c r="F1244" s="373" t="str">
        <f t="shared" si="131"/>
        <v>否</v>
      </c>
      <c r="G1244" s="248" t="str">
        <f t="shared" si="132"/>
        <v>项</v>
      </c>
    </row>
    <row r="1245" ht="36" customHeight="1" spans="1:7">
      <c r="A1245" s="540">
        <v>22202</v>
      </c>
      <c r="B1245" s="400" t="s">
        <v>1081</v>
      </c>
      <c r="C1245" s="446">
        <v>0</v>
      </c>
      <c r="D1245" s="446"/>
      <c r="E1245" s="413"/>
      <c r="F1245" s="373" t="str">
        <f t="shared" si="131"/>
        <v>否</v>
      </c>
      <c r="G1245" s="248" t="str">
        <f t="shared" si="132"/>
        <v>款</v>
      </c>
    </row>
    <row r="1246" ht="36" customHeight="1" spans="1:7">
      <c r="A1246" s="541">
        <v>2220201</v>
      </c>
      <c r="B1246" s="404" t="s">
        <v>136</v>
      </c>
      <c r="C1246" s="446">
        <v>0</v>
      </c>
      <c r="D1246" s="446"/>
      <c r="E1246" s="408" t="str">
        <f t="shared" si="130"/>
        <v/>
      </c>
      <c r="F1246" s="373" t="str">
        <f t="shared" si="131"/>
        <v>否</v>
      </c>
      <c r="G1246" s="248" t="str">
        <f t="shared" si="132"/>
        <v>项</v>
      </c>
    </row>
    <row r="1247" ht="36" customHeight="1" spans="1:7">
      <c r="A1247" s="541">
        <v>2220202</v>
      </c>
      <c r="B1247" s="404" t="s">
        <v>137</v>
      </c>
      <c r="C1247" s="446">
        <v>0</v>
      </c>
      <c r="D1247" s="446"/>
      <c r="E1247" s="408" t="str">
        <f t="shared" si="130"/>
        <v/>
      </c>
      <c r="F1247" s="373" t="str">
        <f t="shared" si="131"/>
        <v>否</v>
      </c>
      <c r="G1247" s="248" t="str">
        <f t="shared" si="132"/>
        <v>项</v>
      </c>
    </row>
    <row r="1248" ht="36" customHeight="1" spans="1:7">
      <c r="A1248" s="541">
        <v>2220203</v>
      </c>
      <c r="B1248" s="404" t="s">
        <v>138</v>
      </c>
      <c r="C1248" s="446">
        <v>0</v>
      </c>
      <c r="D1248" s="446"/>
      <c r="E1248" s="408" t="str">
        <f t="shared" si="130"/>
        <v/>
      </c>
      <c r="F1248" s="373" t="str">
        <f t="shared" si="131"/>
        <v>否</v>
      </c>
      <c r="G1248" s="248" t="str">
        <f t="shared" si="132"/>
        <v>项</v>
      </c>
    </row>
    <row r="1249" ht="36" customHeight="1" spans="1:7">
      <c r="A1249" s="541">
        <v>2220204</v>
      </c>
      <c r="B1249" s="404" t="s">
        <v>1082</v>
      </c>
      <c r="C1249" s="446">
        <v>0</v>
      </c>
      <c r="D1249" s="446"/>
      <c r="E1249" s="408" t="str">
        <f t="shared" si="130"/>
        <v/>
      </c>
      <c r="F1249" s="373" t="str">
        <f t="shared" si="131"/>
        <v>否</v>
      </c>
      <c r="G1249" s="248" t="str">
        <f t="shared" si="132"/>
        <v>项</v>
      </c>
    </row>
    <row r="1250" ht="36" customHeight="1" spans="1:7">
      <c r="A1250" s="541">
        <v>2220205</v>
      </c>
      <c r="B1250" s="404" t="s">
        <v>1083</v>
      </c>
      <c r="C1250" s="446">
        <v>0</v>
      </c>
      <c r="D1250" s="446"/>
      <c r="E1250" s="408" t="str">
        <f t="shared" si="130"/>
        <v/>
      </c>
      <c r="F1250" s="373" t="str">
        <f t="shared" si="131"/>
        <v>否</v>
      </c>
      <c r="G1250" s="248" t="str">
        <f t="shared" si="132"/>
        <v>项</v>
      </c>
    </row>
    <row r="1251" ht="36" customHeight="1" spans="1:7">
      <c r="A1251" s="541">
        <v>2220206</v>
      </c>
      <c r="B1251" s="404" t="s">
        <v>1084</v>
      </c>
      <c r="C1251" s="446">
        <v>0</v>
      </c>
      <c r="D1251" s="446"/>
      <c r="E1251" s="408" t="str">
        <f t="shared" si="130"/>
        <v/>
      </c>
      <c r="F1251" s="373" t="str">
        <f t="shared" si="131"/>
        <v>否</v>
      </c>
      <c r="G1251" s="248" t="str">
        <f t="shared" si="132"/>
        <v>项</v>
      </c>
    </row>
    <row r="1252" ht="36" customHeight="1" spans="1:7">
      <c r="A1252" s="541">
        <v>2220207</v>
      </c>
      <c r="B1252" s="404" t="s">
        <v>1085</v>
      </c>
      <c r="C1252" s="446">
        <v>0</v>
      </c>
      <c r="D1252" s="446"/>
      <c r="E1252" s="408" t="str">
        <f t="shared" si="130"/>
        <v/>
      </c>
      <c r="F1252" s="373" t="str">
        <f t="shared" si="131"/>
        <v>否</v>
      </c>
      <c r="G1252" s="248" t="str">
        <f t="shared" si="132"/>
        <v>项</v>
      </c>
    </row>
    <row r="1253" ht="36" customHeight="1" spans="1:7">
      <c r="A1253" s="541">
        <v>2220209</v>
      </c>
      <c r="B1253" s="404" t="s">
        <v>1086</v>
      </c>
      <c r="C1253" s="446">
        <v>0</v>
      </c>
      <c r="D1253" s="446"/>
      <c r="E1253" s="408" t="str">
        <f t="shared" si="130"/>
        <v/>
      </c>
      <c r="F1253" s="373" t="str">
        <f t="shared" si="131"/>
        <v>否</v>
      </c>
      <c r="G1253" s="248" t="str">
        <f t="shared" si="132"/>
        <v>项</v>
      </c>
    </row>
    <row r="1254" ht="36" customHeight="1" spans="1:7">
      <c r="A1254" s="541">
        <v>2220210</v>
      </c>
      <c r="B1254" s="404" t="s">
        <v>1087</v>
      </c>
      <c r="C1254" s="446">
        <v>0</v>
      </c>
      <c r="D1254" s="446"/>
      <c r="E1254" s="408" t="str">
        <f t="shared" si="130"/>
        <v/>
      </c>
      <c r="F1254" s="373" t="str">
        <f t="shared" si="131"/>
        <v>否</v>
      </c>
      <c r="G1254" s="248" t="str">
        <f t="shared" si="132"/>
        <v>项</v>
      </c>
    </row>
    <row r="1255" ht="36" customHeight="1" spans="1:7">
      <c r="A1255" s="541">
        <v>2220211</v>
      </c>
      <c r="B1255" s="404" t="s">
        <v>1088</v>
      </c>
      <c r="C1255" s="446">
        <v>0</v>
      </c>
      <c r="D1255" s="446"/>
      <c r="E1255" s="408" t="str">
        <f t="shared" si="130"/>
        <v/>
      </c>
      <c r="F1255" s="373" t="str">
        <f t="shared" si="131"/>
        <v>否</v>
      </c>
      <c r="G1255" s="248" t="str">
        <f t="shared" si="132"/>
        <v>项</v>
      </c>
    </row>
    <row r="1256" ht="36" customHeight="1" spans="1:7">
      <c r="A1256" s="541">
        <v>2220212</v>
      </c>
      <c r="B1256" s="404" t="s">
        <v>1089</v>
      </c>
      <c r="C1256" s="446">
        <v>0</v>
      </c>
      <c r="D1256" s="446"/>
      <c r="E1256" s="408" t="str">
        <f t="shared" si="130"/>
        <v/>
      </c>
      <c r="F1256" s="373" t="str">
        <f t="shared" si="131"/>
        <v>否</v>
      </c>
      <c r="G1256" s="248" t="str">
        <f t="shared" si="132"/>
        <v>项</v>
      </c>
    </row>
    <row r="1257" ht="36" customHeight="1" spans="1:7">
      <c r="A1257" s="541">
        <v>2220250</v>
      </c>
      <c r="B1257" s="404" t="s">
        <v>145</v>
      </c>
      <c r="C1257" s="446">
        <v>0</v>
      </c>
      <c r="D1257" s="446"/>
      <c r="E1257" s="408"/>
      <c r="F1257" s="373" t="str">
        <f t="shared" si="131"/>
        <v>否</v>
      </c>
      <c r="G1257" s="248" t="str">
        <f t="shared" si="132"/>
        <v>项</v>
      </c>
    </row>
    <row r="1258" ht="36" customHeight="1" spans="1:7">
      <c r="A1258" s="541">
        <v>2220299</v>
      </c>
      <c r="B1258" s="404" t="s">
        <v>1090</v>
      </c>
      <c r="C1258" s="446">
        <v>0</v>
      </c>
      <c r="D1258" s="446"/>
      <c r="E1258" s="408"/>
      <c r="F1258" s="373" t="str">
        <f t="shared" si="131"/>
        <v>否</v>
      </c>
      <c r="G1258" s="248" t="str">
        <f t="shared" si="132"/>
        <v>项</v>
      </c>
    </row>
    <row r="1259" ht="36" customHeight="1" spans="1:7">
      <c r="A1259" s="540">
        <v>22203</v>
      </c>
      <c r="B1259" s="400" t="s">
        <v>1091</v>
      </c>
      <c r="C1259" s="446">
        <v>0</v>
      </c>
      <c r="D1259" s="446"/>
      <c r="E1259" s="413" t="str">
        <f t="shared" si="130"/>
        <v/>
      </c>
      <c r="F1259" s="373" t="str">
        <f t="shared" si="131"/>
        <v>否</v>
      </c>
      <c r="G1259" s="248" t="str">
        <f t="shared" si="132"/>
        <v>款</v>
      </c>
    </row>
    <row r="1260" ht="36" customHeight="1" spans="1:7">
      <c r="A1260" s="541">
        <v>2220301</v>
      </c>
      <c r="B1260" s="404" t="s">
        <v>1092</v>
      </c>
      <c r="C1260" s="446">
        <v>0</v>
      </c>
      <c r="D1260" s="446"/>
      <c r="E1260" s="408" t="str">
        <f t="shared" si="130"/>
        <v/>
      </c>
      <c r="F1260" s="373" t="str">
        <f t="shared" si="131"/>
        <v>否</v>
      </c>
      <c r="G1260" s="248" t="str">
        <f t="shared" si="132"/>
        <v>项</v>
      </c>
    </row>
    <row r="1261" ht="36" customHeight="1" spans="1:7">
      <c r="A1261" s="541">
        <v>2220303</v>
      </c>
      <c r="B1261" s="404" t="s">
        <v>1093</v>
      </c>
      <c r="C1261" s="446">
        <v>0</v>
      </c>
      <c r="D1261" s="446"/>
      <c r="E1261" s="408" t="str">
        <f t="shared" si="130"/>
        <v/>
      </c>
      <c r="F1261" s="373" t="str">
        <f t="shared" si="131"/>
        <v>否</v>
      </c>
      <c r="G1261" s="248" t="str">
        <f t="shared" si="132"/>
        <v>项</v>
      </c>
    </row>
    <row r="1262" ht="36" customHeight="1" spans="1:7">
      <c r="A1262" s="541">
        <v>2220304</v>
      </c>
      <c r="B1262" s="404" t="s">
        <v>1094</v>
      </c>
      <c r="C1262" s="446">
        <v>0</v>
      </c>
      <c r="D1262" s="446"/>
      <c r="E1262" s="408" t="str">
        <f t="shared" si="130"/>
        <v/>
      </c>
      <c r="F1262" s="373" t="str">
        <f t="shared" si="131"/>
        <v>否</v>
      </c>
      <c r="G1262" s="248" t="str">
        <f t="shared" si="132"/>
        <v>项</v>
      </c>
    </row>
    <row r="1263" ht="36" customHeight="1" spans="1:7">
      <c r="A1263" s="543">
        <v>2220305</v>
      </c>
      <c r="B1263" s="559" t="s">
        <v>1095</v>
      </c>
      <c r="C1263" s="446">
        <v>0</v>
      </c>
      <c r="D1263" s="446"/>
      <c r="E1263" s="408" t="str">
        <f t="shared" si="130"/>
        <v/>
      </c>
      <c r="F1263" s="373" t="str">
        <f t="shared" si="131"/>
        <v>否</v>
      </c>
      <c r="G1263" s="248" t="str">
        <f t="shared" si="132"/>
        <v>项</v>
      </c>
    </row>
    <row r="1264" ht="36" customHeight="1" spans="1:7">
      <c r="A1264" s="541">
        <v>2220399</v>
      </c>
      <c r="B1264" s="404" t="s">
        <v>1096</v>
      </c>
      <c r="C1264" s="446">
        <v>0</v>
      </c>
      <c r="D1264" s="446"/>
      <c r="E1264" s="408" t="str">
        <f t="shared" si="130"/>
        <v/>
      </c>
      <c r="F1264" s="373" t="str">
        <f t="shared" si="131"/>
        <v>否</v>
      </c>
      <c r="G1264" s="248" t="str">
        <f t="shared" si="132"/>
        <v>项</v>
      </c>
    </row>
    <row r="1265" ht="36" customHeight="1" spans="1:7">
      <c r="A1265" s="540">
        <v>22204</v>
      </c>
      <c r="B1265" s="400" t="s">
        <v>1097</v>
      </c>
      <c r="C1265" s="446">
        <v>545</v>
      </c>
      <c r="D1265" s="557">
        <v>545</v>
      </c>
      <c r="E1265" s="413">
        <f t="shared" si="130"/>
        <v>0</v>
      </c>
      <c r="F1265" s="373" t="str">
        <f t="shared" si="131"/>
        <v>是</v>
      </c>
      <c r="G1265" s="248" t="str">
        <f t="shared" si="132"/>
        <v>款</v>
      </c>
    </row>
    <row r="1266" ht="36" customHeight="1" spans="1:7">
      <c r="A1266" s="541">
        <v>2220401</v>
      </c>
      <c r="B1266" s="404" t="s">
        <v>1098</v>
      </c>
      <c r="C1266" s="446">
        <v>545</v>
      </c>
      <c r="D1266" s="446">
        <v>545</v>
      </c>
      <c r="E1266" s="408">
        <f t="shared" si="130"/>
        <v>0</v>
      </c>
      <c r="F1266" s="373" t="str">
        <f t="shared" si="131"/>
        <v>是</v>
      </c>
      <c r="G1266" s="248" t="str">
        <f t="shared" si="132"/>
        <v>项</v>
      </c>
    </row>
    <row r="1267" ht="36" customHeight="1" spans="1:7">
      <c r="A1267" s="541">
        <v>2220402</v>
      </c>
      <c r="B1267" s="404" t="s">
        <v>1099</v>
      </c>
      <c r="C1267" s="446">
        <v>0</v>
      </c>
      <c r="D1267" s="446"/>
      <c r="E1267" s="408" t="str">
        <f t="shared" si="130"/>
        <v/>
      </c>
      <c r="F1267" s="373" t="str">
        <f t="shared" si="131"/>
        <v>否</v>
      </c>
      <c r="G1267" s="248" t="str">
        <f t="shared" si="132"/>
        <v>项</v>
      </c>
    </row>
    <row r="1268" ht="36" customHeight="1" spans="1:7">
      <c r="A1268" s="541">
        <v>2220403</v>
      </c>
      <c r="B1268" s="404" t="s">
        <v>1100</v>
      </c>
      <c r="C1268" s="446">
        <v>0</v>
      </c>
      <c r="D1268" s="446"/>
      <c r="E1268" s="408" t="str">
        <f t="shared" si="130"/>
        <v/>
      </c>
      <c r="F1268" s="373" t="str">
        <f t="shared" si="131"/>
        <v>否</v>
      </c>
      <c r="G1268" s="248" t="str">
        <f t="shared" si="132"/>
        <v>项</v>
      </c>
    </row>
    <row r="1269" ht="36" customHeight="1" spans="1:7">
      <c r="A1269" s="541">
        <v>2220404</v>
      </c>
      <c r="B1269" s="404" t="s">
        <v>1101</v>
      </c>
      <c r="C1269" s="446">
        <v>0</v>
      </c>
      <c r="D1269" s="446"/>
      <c r="E1269" s="408" t="str">
        <f t="shared" si="130"/>
        <v/>
      </c>
      <c r="F1269" s="373" t="str">
        <f t="shared" si="131"/>
        <v>否</v>
      </c>
      <c r="G1269" s="248" t="str">
        <f t="shared" si="132"/>
        <v>项</v>
      </c>
    </row>
    <row r="1270" ht="36" customHeight="1" spans="1:7">
      <c r="A1270" s="541">
        <v>2220499</v>
      </c>
      <c r="B1270" s="404" t="s">
        <v>1102</v>
      </c>
      <c r="C1270" s="446">
        <v>0</v>
      </c>
      <c r="D1270" s="446"/>
      <c r="E1270" s="408" t="str">
        <f t="shared" si="130"/>
        <v/>
      </c>
      <c r="F1270" s="373" t="str">
        <f t="shared" si="131"/>
        <v>否</v>
      </c>
      <c r="G1270" s="248" t="str">
        <f t="shared" si="132"/>
        <v>项</v>
      </c>
    </row>
    <row r="1271" ht="36" customHeight="1" spans="1:7">
      <c r="A1271" s="540">
        <v>22205</v>
      </c>
      <c r="B1271" s="400" t="s">
        <v>1103</v>
      </c>
      <c r="C1271" s="446">
        <v>0</v>
      </c>
      <c r="D1271" s="446"/>
      <c r="E1271" s="413"/>
      <c r="F1271" s="373" t="str">
        <f t="shared" si="131"/>
        <v>否</v>
      </c>
      <c r="G1271" s="248" t="str">
        <f t="shared" si="132"/>
        <v>款</v>
      </c>
    </row>
    <row r="1272" ht="36" customHeight="1" spans="1:7">
      <c r="A1272" s="541">
        <v>2220501</v>
      </c>
      <c r="B1272" s="404" t="s">
        <v>1104</v>
      </c>
      <c r="C1272" s="446">
        <v>0</v>
      </c>
      <c r="D1272" s="446"/>
      <c r="E1272" s="408" t="str">
        <f t="shared" si="130"/>
        <v/>
      </c>
      <c r="F1272" s="373" t="str">
        <f t="shared" si="131"/>
        <v>否</v>
      </c>
      <c r="G1272" s="248" t="str">
        <f t="shared" si="132"/>
        <v>项</v>
      </c>
    </row>
    <row r="1273" ht="36" customHeight="1" spans="1:7">
      <c r="A1273" s="541">
        <v>2220502</v>
      </c>
      <c r="B1273" s="404" t="s">
        <v>1105</v>
      </c>
      <c r="C1273" s="446">
        <v>0</v>
      </c>
      <c r="D1273" s="446"/>
      <c r="E1273" s="408" t="str">
        <f t="shared" si="130"/>
        <v/>
      </c>
      <c r="F1273" s="373" t="str">
        <f t="shared" si="131"/>
        <v>否</v>
      </c>
      <c r="G1273" s="248" t="str">
        <f t="shared" si="132"/>
        <v>项</v>
      </c>
    </row>
    <row r="1274" ht="36" customHeight="1" spans="1:7">
      <c r="A1274" s="541">
        <v>2220503</v>
      </c>
      <c r="B1274" s="404" t="s">
        <v>1106</v>
      </c>
      <c r="C1274" s="446">
        <v>0</v>
      </c>
      <c r="D1274" s="446"/>
      <c r="E1274" s="408" t="str">
        <f t="shared" si="130"/>
        <v/>
      </c>
      <c r="F1274" s="373" t="str">
        <f t="shared" si="131"/>
        <v>否</v>
      </c>
      <c r="G1274" s="248" t="str">
        <f t="shared" si="132"/>
        <v>项</v>
      </c>
    </row>
    <row r="1275" ht="36" customHeight="1" spans="1:7">
      <c r="A1275" s="541">
        <v>2220504</v>
      </c>
      <c r="B1275" s="404" t="s">
        <v>1107</v>
      </c>
      <c r="C1275" s="446">
        <v>0</v>
      </c>
      <c r="D1275" s="446"/>
      <c r="E1275" s="408" t="str">
        <f t="shared" si="130"/>
        <v/>
      </c>
      <c r="F1275" s="373" t="str">
        <f t="shared" si="131"/>
        <v>否</v>
      </c>
      <c r="G1275" s="248" t="str">
        <f t="shared" si="132"/>
        <v>项</v>
      </c>
    </row>
    <row r="1276" ht="36" customHeight="1" spans="1:7">
      <c r="A1276" s="541">
        <v>2220505</v>
      </c>
      <c r="B1276" s="404" t="s">
        <v>1108</v>
      </c>
      <c r="C1276" s="446">
        <v>0</v>
      </c>
      <c r="D1276" s="446"/>
      <c r="E1276" s="408" t="str">
        <f t="shared" si="130"/>
        <v/>
      </c>
      <c r="F1276" s="373" t="str">
        <f t="shared" si="131"/>
        <v>否</v>
      </c>
      <c r="G1276" s="248" t="str">
        <f t="shared" si="132"/>
        <v>项</v>
      </c>
    </row>
    <row r="1277" ht="36" customHeight="1" spans="1:7">
      <c r="A1277" s="541">
        <v>2220506</v>
      </c>
      <c r="B1277" s="404" t="s">
        <v>1109</v>
      </c>
      <c r="C1277" s="446">
        <v>0</v>
      </c>
      <c r="D1277" s="446"/>
      <c r="E1277" s="408" t="str">
        <f t="shared" si="130"/>
        <v/>
      </c>
      <c r="F1277" s="373" t="str">
        <f t="shared" si="131"/>
        <v>否</v>
      </c>
      <c r="G1277" s="248" t="str">
        <f t="shared" si="132"/>
        <v>项</v>
      </c>
    </row>
    <row r="1278" ht="36" customHeight="1" spans="1:7">
      <c r="A1278" s="541">
        <v>2220507</v>
      </c>
      <c r="B1278" s="404" t="s">
        <v>1110</v>
      </c>
      <c r="C1278" s="446">
        <v>0</v>
      </c>
      <c r="D1278" s="446"/>
      <c r="E1278" s="408" t="str">
        <f t="shared" si="130"/>
        <v/>
      </c>
      <c r="F1278" s="373" t="str">
        <f t="shared" si="131"/>
        <v>否</v>
      </c>
      <c r="G1278" s="248" t="str">
        <f t="shared" si="132"/>
        <v>项</v>
      </c>
    </row>
    <row r="1279" ht="36" customHeight="1" spans="1:7">
      <c r="A1279" s="541">
        <v>2220508</v>
      </c>
      <c r="B1279" s="404" t="s">
        <v>1111</v>
      </c>
      <c r="C1279" s="446">
        <v>0</v>
      </c>
      <c r="D1279" s="446"/>
      <c r="E1279" s="408"/>
      <c r="F1279" s="373" t="str">
        <f t="shared" si="131"/>
        <v>否</v>
      </c>
      <c r="G1279" s="248" t="str">
        <f t="shared" si="132"/>
        <v>项</v>
      </c>
    </row>
    <row r="1280" ht="36" customHeight="1" spans="1:7">
      <c r="A1280" s="541">
        <v>2220509</v>
      </c>
      <c r="B1280" s="404" t="s">
        <v>1112</v>
      </c>
      <c r="C1280" s="446">
        <v>0</v>
      </c>
      <c r="D1280" s="446"/>
      <c r="E1280" s="408"/>
      <c r="F1280" s="373" t="str">
        <f t="shared" si="131"/>
        <v>否</v>
      </c>
      <c r="G1280" s="248" t="str">
        <f t="shared" si="132"/>
        <v>项</v>
      </c>
    </row>
    <row r="1281" ht="36" customHeight="1" spans="1:7">
      <c r="A1281" s="541">
        <v>2220510</v>
      </c>
      <c r="B1281" s="404" t="s">
        <v>1113</v>
      </c>
      <c r="C1281" s="446">
        <v>0</v>
      </c>
      <c r="D1281" s="446"/>
      <c r="E1281" s="408" t="str">
        <f t="shared" si="130"/>
        <v/>
      </c>
      <c r="F1281" s="373" t="str">
        <f t="shared" si="131"/>
        <v>否</v>
      </c>
      <c r="G1281" s="248" t="str">
        <f t="shared" si="132"/>
        <v>项</v>
      </c>
    </row>
    <row r="1282" ht="36" customHeight="1" spans="1:7">
      <c r="A1282" s="406">
        <v>2220511</v>
      </c>
      <c r="B1282" s="404" t="s">
        <v>1114</v>
      </c>
      <c r="C1282" s="446">
        <v>0</v>
      </c>
      <c r="D1282" s="446"/>
      <c r="E1282" s="408" t="str">
        <f t="shared" si="130"/>
        <v/>
      </c>
      <c r="F1282" s="373" t="str">
        <f t="shared" si="131"/>
        <v>否</v>
      </c>
      <c r="G1282" s="248" t="str">
        <f t="shared" si="132"/>
        <v>项</v>
      </c>
    </row>
    <row r="1283" ht="36" customHeight="1" spans="1:7">
      <c r="A1283" s="541">
        <v>2220599</v>
      </c>
      <c r="B1283" s="404" t="s">
        <v>1115</v>
      </c>
      <c r="C1283" s="446">
        <v>0</v>
      </c>
      <c r="D1283" s="446"/>
      <c r="E1283" s="408" t="str">
        <f t="shared" si="130"/>
        <v/>
      </c>
      <c r="F1283" s="373" t="str">
        <f t="shared" si="131"/>
        <v>否</v>
      </c>
      <c r="G1283" s="248" t="str">
        <f t="shared" si="132"/>
        <v>项</v>
      </c>
    </row>
    <row r="1284" ht="36" customHeight="1" spans="1:7">
      <c r="A1284" s="555" t="s">
        <v>1116</v>
      </c>
      <c r="B1284" s="546" t="s">
        <v>278</v>
      </c>
      <c r="C1284" s="446">
        <v>0</v>
      </c>
      <c r="D1284" s="446"/>
      <c r="E1284" s="413"/>
      <c r="F1284" s="373" t="str">
        <f t="shared" si="131"/>
        <v>否</v>
      </c>
      <c r="G1284" s="248" t="str">
        <f t="shared" si="132"/>
        <v>项</v>
      </c>
    </row>
    <row r="1285" ht="36" customHeight="1" spans="1:7">
      <c r="A1285" s="540">
        <v>224</v>
      </c>
      <c r="B1285" s="400" t="s">
        <v>109</v>
      </c>
      <c r="C1285" s="549">
        <f>SUM(C1286,C1298,C1304,C1310,C1318,C1331,C1335,C1341)</f>
        <v>3483</v>
      </c>
      <c r="D1285" s="549">
        <v>5028</v>
      </c>
      <c r="E1285" s="408">
        <f>IF(C1285&gt;0,D1285/C1285-1,IF(C1285&lt;0,-(D1285/C1285-1),""))</f>
        <v>0.444</v>
      </c>
      <c r="F1285" s="373" t="str">
        <f t="shared" si="131"/>
        <v>是</v>
      </c>
      <c r="G1285" s="248" t="str">
        <f t="shared" si="132"/>
        <v>类</v>
      </c>
    </row>
    <row r="1286" ht="36" customHeight="1" spans="1:7">
      <c r="A1286" s="540">
        <v>22401</v>
      </c>
      <c r="B1286" s="400" t="s">
        <v>1117</v>
      </c>
      <c r="C1286" s="446">
        <v>167</v>
      </c>
      <c r="D1286" s="446">
        <v>228</v>
      </c>
      <c r="E1286" s="408">
        <f>IF(C1286&gt;0,D1286/C1286-1,IF(C1286&lt;0,-(D1286/C1286-1),""))</f>
        <v>0.365</v>
      </c>
      <c r="F1286" s="373" t="str">
        <f t="shared" si="131"/>
        <v>是</v>
      </c>
      <c r="G1286" s="248" t="str">
        <f t="shared" si="132"/>
        <v>款</v>
      </c>
    </row>
    <row r="1287" ht="36" customHeight="1" spans="1:7">
      <c r="A1287" s="541">
        <v>2240101</v>
      </c>
      <c r="B1287" s="404" t="s">
        <v>136</v>
      </c>
      <c r="C1287" s="446">
        <v>0</v>
      </c>
      <c r="D1287" s="446"/>
      <c r="E1287" s="408"/>
      <c r="F1287" s="373" t="str">
        <f t="shared" si="131"/>
        <v>否</v>
      </c>
      <c r="G1287" s="248" t="str">
        <f t="shared" si="132"/>
        <v>项</v>
      </c>
    </row>
    <row r="1288" ht="36" customHeight="1" spans="1:7">
      <c r="A1288" s="541">
        <v>2240102</v>
      </c>
      <c r="B1288" s="404" t="s">
        <v>137</v>
      </c>
      <c r="C1288" s="446">
        <v>0</v>
      </c>
      <c r="D1288" s="446">
        <v>5</v>
      </c>
      <c r="E1288" s="408" t="str">
        <f t="shared" ref="E1288:E1351" si="134">IF(C1288&gt;0,D1288/C1288-1,IF(C1288&lt;0,-(D1288/C1288-1),""))</f>
        <v/>
      </c>
      <c r="F1288" s="373" t="str">
        <f t="shared" ref="F1288:F1351" si="135">IF(LEN(A1288)=3,"是",IF(B1288&lt;&gt;"",IF(SUM(C1288:D1288)&lt;&gt;0,"是","否"),"是"))</f>
        <v>是</v>
      </c>
      <c r="G1288" s="248" t="str">
        <f t="shared" ref="G1288:G1351" si="136">IF(LEN(A1288)=3,"类",IF(LEN(A1288)=5,"款","项"))</f>
        <v>项</v>
      </c>
    </row>
    <row r="1289" ht="36" customHeight="1" spans="1:7">
      <c r="A1289" s="541">
        <v>2240103</v>
      </c>
      <c r="B1289" s="404" t="s">
        <v>138</v>
      </c>
      <c r="C1289" s="446">
        <v>0</v>
      </c>
      <c r="D1289" s="446"/>
      <c r="E1289" s="408" t="str">
        <f t="shared" si="134"/>
        <v/>
      </c>
      <c r="F1289" s="373" t="str">
        <f t="shared" si="135"/>
        <v>否</v>
      </c>
      <c r="G1289" s="248" t="str">
        <f t="shared" si="136"/>
        <v>项</v>
      </c>
    </row>
    <row r="1290" ht="36" customHeight="1" spans="1:7">
      <c r="A1290" s="541">
        <v>2240104</v>
      </c>
      <c r="B1290" s="404" t="s">
        <v>1118</v>
      </c>
      <c r="C1290" s="446">
        <v>15</v>
      </c>
      <c r="D1290" s="446"/>
      <c r="E1290" s="408">
        <f t="shared" si="134"/>
        <v>-1</v>
      </c>
      <c r="F1290" s="373" t="str">
        <f t="shared" si="135"/>
        <v>是</v>
      </c>
      <c r="G1290" s="248" t="str">
        <f t="shared" si="136"/>
        <v>项</v>
      </c>
    </row>
    <row r="1291" ht="36" customHeight="1" spans="1:7">
      <c r="A1291" s="541">
        <v>2240105</v>
      </c>
      <c r="B1291" s="404" t="s">
        <v>1119</v>
      </c>
      <c r="C1291" s="446">
        <v>0</v>
      </c>
      <c r="D1291" s="446"/>
      <c r="E1291" s="408" t="str">
        <f t="shared" si="134"/>
        <v/>
      </c>
      <c r="F1291" s="373" t="str">
        <f t="shared" si="135"/>
        <v>否</v>
      </c>
      <c r="G1291" s="248" t="str">
        <f t="shared" si="136"/>
        <v>项</v>
      </c>
    </row>
    <row r="1292" ht="36" customHeight="1" spans="1:7">
      <c r="A1292" s="541">
        <v>2240106</v>
      </c>
      <c r="B1292" s="404" t="s">
        <v>1120</v>
      </c>
      <c r="C1292" s="446">
        <v>50</v>
      </c>
      <c r="D1292" s="446">
        <v>211</v>
      </c>
      <c r="E1292" s="408">
        <f t="shared" si="134"/>
        <v>3.22</v>
      </c>
      <c r="F1292" s="373" t="str">
        <f t="shared" si="135"/>
        <v>是</v>
      </c>
      <c r="G1292" s="248" t="str">
        <f t="shared" si="136"/>
        <v>项</v>
      </c>
    </row>
    <row r="1293" ht="36" customHeight="1" spans="1:7">
      <c r="A1293" s="541">
        <v>2240107</v>
      </c>
      <c r="B1293" s="404" t="s">
        <v>1121</v>
      </c>
      <c r="C1293" s="446"/>
      <c r="D1293" s="446"/>
      <c r="E1293" s="408" t="str">
        <f t="shared" si="134"/>
        <v/>
      </c>
      <c r="F1293" s="373" t="str">
        <f t="shared" si="135"/>
        <v>否</v>
      </c>
      <c r="G1293" s="248" t="str">
        <f t="shared" si="136"/>
        <v>项</v>
      </c>
    </row>
    <row r="1294" ht="36" customHeight="1" spans="1:7">
      <c r="A1294" s="541">
        <v>2240108</v>
      </c>
      <c r="B1294" s="404" t="s">
        <v>1122</v>
      </c>
      <c r="C1294" s="446">
        <v>0</v>
      </c>
      <c r="D1294" s="446"/>
      <c r="E1294" s="408" t="str">
        <f t="shared" si="134"/>
        <v/>
      </c>
      <c r="F1294" s="373" t="str">
        <f t="shared" si="135"/>
        <v>否</v>
      </c>
      <c r="G1294" s="248" t="str">
        <f t="shared" si="136"/>
        <v>项</v>
      </c>
    </row>
    <row r="1295" ht="36" customHeight="1" spans="1:7">
      <c r="A1295" s="541">
        <v>2240109</v>
      </c>
      <c r="B1295" s="404" t="s">
        <v>1123</v>
      </c>
      <c r="C1295" s="446">
        <v>0</v>
      </c>
      <c r="D1295" s="446">
        <v>10</v>
      </c>
      <c r="E1295" s="408" t="str">
        <f t="shared" si="134"/>
        <v/>
      </c>
      <c r="F1295" s="373" t="str">
        <f t="shared" si="135"/>
        <v>是</v>
      </c>
      <c r="G1295" s="248" t="str">
        <f t="shared" si="136"/>
        <v>项</v>
      </c>
    </row>
    <row r="1296" ht="36" customHeight="1" spans="1:7">
      <c r="A1296" s="541">
        <v>2240150</v>
      </c>
      <c r="B1296" s="404" t="s">
        <v>145</v>
      </c>
      <c r="C1296" s="446">
        <v>0</v>
      </c>
      <c r="D1296" s="446"/>
      <c r="E1296" s="408"/>
      <c r="F1296" s="373" t="str">
        <f t="shared" si="135"/>
        <v>否</v>
      </c>
      <c r="G1296" s="248" t="str">
        <f t="shared" si="136"/>
        <v>项</v>
      </c>
    </row>
    <row r="1297" ht="36" customHeight="1" spans="1:7">
      <c r="A1297" s="541">
        <v>2240199</v>
      </c>
      <c r="B1297" s="404" t="s">
        <v>1124</v>
      </c>
      <c r="C1297" s="446">
        <v>102</v>
      </c>
      <c r="D1297" s="446">
        <v>2</v>
      </c>
      <c r="E1297" s="408">
        <f t="shared" si="134"/>
        <v>-0.98</v>
      </c>
      <c r="F1297" s="373" t="str">
        <f t="shared" si="135"/>
        <v>是</v>
      </c>
      <c r="G1297" s="248" t="str">
        <f t="shared" si="136"/>
        <v>项</v>
      </c>
    </row>
    <row r="1298" ht="36" customHeight="1" spans="1:7">
      <c r="A1298" s="540">
        <v>22402</v>
      </c>
      <c r="B1298" s="400" t="s">
        <v>1125</v>
      </c>
      <c r="C1298" s="446">
        <v>3312</v>
      </c>
      <c r="D1298" s="446">
        <v>4750</v>
      </c>
      <c r="E1298" s="408">
        <f t="shared" si="134"/>
        <v>0.434</v>
      </c>
      <c r="F1298" s="373" t="str">
        <f t="shared" si="135"/>
        <v>是</v>
      </c>
      <c r="G1298" s="248" t="str">
        <f t="shared" si="136"/>
        <v>款</v>
      </c>
    </row>
    <row r="1299" ht="36" customHeight="1" spans="1:7">
      <c r="A1299" s="541">
        <v>2240201</v>
      </c>
      <c r="B1299" s="404" t="s">
        <v>136</v>
      </c>
      <c r="C1299" s="446">
        <v>2261</v>
      </c>
      <c r="D1299" s="446">
        <v>2515</v>
      </c>
      <c r="E1299" s="408">
        <f t="shared" si="134"/>
        <v>0.112</v>
      </c>
      <c r="F1299" s="373" t="str">
        <f t="shared" si="135"/>
        <v>是</v>
      </c>
      <c r="G1299" s="248" t="str">
        <f t="shared" si="136"/>
        <v>项</v>
      </c>
    </row>
    <row r="1300" ht="36" customHeight="1" spans="1:7">
      <c r="A1300" s="541">
        <v>2240202</v>
      </c>
      <c r="B1300" s="404" t="s">
        <v>137</v>
      </c>
      <c r="C1300" s="446">
        <v>8</v>
      </c>
      <c r="D1300" s="446">
        <v>3</v>
      </c>
      <c r="E1300" s="408">
        <f t="shared" si="134"/>
        <v>-0.625</v>
      </c>
      <c r="F1300" s="373" t="str">
        <f t="shared" si="135"/>
        <v>是</v>
      </c>
      <c r="G1300" s="248" t="str">
        <f t="shared" si="136"/>
        <v>项</v>
      </c>
    </row>
    <row r="1301" ht="36" customHeight="1" spans="1:7">
      <c r="A1301" s="541">
        <v>2240203</v>
      </c>
      <c r="B1301" s="404" t="s">
        <v>138</v>
      </c>
      <c r="C1301" s="446">
        <v>0</v>
      </c>
      <c r="D1301" s="446"/>
      <c r="E1301" s="408" t="str">
        <f t="shared" si="134"/>
        <v/>
      </c>
      <c r="F1301" s="373" t="str">
        <f t="shared" si="135"/>
        <v>否</v>
      </c>
      <c r="G1301" s="248" t="str">
        <f t="shared" si="136"/>
        <v>项</v>
      </c>
    </row>
    <row r="1302" ht="36" customHeight="1" spans="1:7">
      <c r="A1302" s="541">
        <v>2240204</v>
      </c>
      <c r="B1302" s="404" t="s">
        <v>1126</v>
      </c>
      <c r="C1302" s="446">
        <v>1043</v>
      </c>
      <c r="D1302" s="446">
        <v>2209</v>
      </c>
      <c r="E1302" s="408">
        <f t="shared" si="134"/>
        <v>1.118</v>
      </c>
      <c r="F1302" s="373" t="str">
        <f t="shared" si="135"/>
        <v>是</v>
      </c>
      <c r="G1302" s="248" t="str">
        <f t="shared" si="136"/>
        <v>项</v>
      </c>
    </row>
    <row r="1303" ht="36" customHeight="1" spans="1:7">
      <c r="A1303" s="541">
        <v>2240299</v>
      </c>
      <c r="B1303" s="404" t="s">
        <v>1127</v>
      </c>
      <c r="C1303" s="446">
        <v>0</v>
      </c>
      <c r="D1303" s="446">
        <v>23</v>
      </c>
      <c r="E1303" s="408" t="str">
        <f t="shared" si="134"/>
        <v/>
      </c>
      <c r="F1303" s="373" t="str">
        <f t="shared" si="135"/>
        <v>是</v>
      </c>
      <c r="G1303" s="248" t="str">
        <f t="shared" si="136"/>
        <v>项</v>
      </c>
    </row>
    <row r="1304" ht="36" customHeight="1" spans="1:7">
      <c r="A1304" s="540">
        <v>22403</v>
      </c>
      <c r="B1304" s="400" t="s">
        <v>1128</v>
      </c>
      <c r="C1304" s="446">
        <v>0</v>
      </c>
      <c r="D1304" s="446"/>
      <c r="E1304" s="413"/>
      <c r="F1304" s="373" t="str">
        <f t="shared" si="135"/>
        <v>否</v>
      </c>
      <c r="G1304" s="248" t="str">
        <f t="shared" si="136"/>
        <v>款</v>
      </c>
    </row>
    <row r="1305" ht="36" customHeight="1" spans="1:7">
      <c r="A1305" s="541">
        <v>2240301</v>
      </c>
      <c r="B1305" s="404" t="s">
        <v>136</v>
      </c>
      <c r="C1305" s="446">
        <v>0</v>
      </c>
      <c r="D1305" s="446"/>
      <c r="E1305" s="408"/>
      <c r="F1305" s="373" t="str">
        <f t="shared" si="135"/>
        <v>否</v>
      </c>
      <c r="G1305" s="248" t="str">
        <f t="shared" si="136"/>
        <v>项</v>
      </c>
    </row>
    <row r="1306" ht="36" customHeight="1" spans="1:7">
      <c r="A1306" s="541">
        <v>2240302</v>
      </c>
      <c r="B1306" s="404" t="s">
        <v>137</v>
      </c>
      <c r="C1306" s="446">
        <v>0</v>
      </c>
      <c r="D1306" s="446"/>
      <c r="E1306" s="408" t="str">
        <f t="shared" si="134"/>
        <v/>
      </c>
      <c r="F1306" s="373" t="str">
        <f t="shared" si="135"/>
        <v>否</v>
      </c>
      <c r="G1306" s="248" t="str">
        <f t="shared" si="136"/>
        <v>项</v>
      </c>
    </row>
    <row r="1307" ht="36" customHeight="1" spans="1:7">
      <c r="A1307" s="541">
        <v>2240303</v>
      </c>
      <c r="B1307" s="404" t="s">
        <v>138</v>
      </c>
      <c r="C1307" s="446">
        <v>0</v>
      </c>
      <c r="D1307" s="446"/>
      <c r="E1307" s="408" t="str">
        <f t="shared" si="134"/>
        <v/>
      </c>
      <c r="F1307" s="373" t="str">
        <f t="shared" si="135"/>
        <v>否</v>
      </c>
      <c r="G1307" s="248" t="str">
        <f t="shared" si="136"/>
        <v>项</v>
      </c>
    </row>
    <row r="1308" ht="36" customHeight="1" spans="1:7">
      <c r="A1308" s="541">
        <v>2240304</v>
      </c>
      <c r="B1308" s="404" t="s">
        <v>1129</v>
      </c>
      <c r="C1308" s="446">
        <v>0</v>
      </c>
      <c r="D1308" s="446"/>
      <c r="E1308" s="408"/>
      <c r="F1308" s="373" t="str">
        <f t="shared" si="135"/>
        <v>否</v>
      </c>
      <c r="G1308" s="248" t="str">
        <f t="shared" si="136"/>
        <v>项</v>
      </c>
    </row>
    <row r="1309" ht="36" customHeight="1" spans="1:7">
      <c r="A1309" s="541">
        <v>2240399</v>
      </c>
      <c r="B1309" s="404" t="s">
        <v>1130</v>
      </c>
      <c r="C1309" s="446">
        <v>0</v>
      </c>
      <c r="D1309" s="446"/>
      <c r="E1309" s="408"/>
      <c r="F1309" s="373" t="str">
        <f t="shared" si="135"/>
        <v>否</v>
      </c>
      <c r="G1309" s="248" t="str">
        <f t="shared" si="136"/>
        <v>项</v>
      </c>
    </row>
    <row r="1310" ht="36" customHeight="1" spans="1:7">
      <c r="A1310" s="540">
        <v>22404</v>
      </c>
      <c r="B1310" s="400" t="s">
        <v>1131</v>
      </c>
      <c r="C1310" s="446">
        <v>0</v>
      </c>
      <c r="D1310" s="446"/>
      <c r="E1310" s="413"/>
      <c r="F1310" s="373" t="str">
        <f t="shared" si="135"/>
        <v>否</v>
      </c>
      <c r="G1310" s="248" t="str">
        <f t="shared" si="136"/>
        <v>款</v>
      </c>
    </row>
    <row r="1311" ht="36" customHeight="1" spans="1:7">
      <c r="A1311" s="541">
        <v>2240401</v>
      </c>
      <c r="B1311" s="404" t="s">
        <v>136</v>
      </c>
      <c r="C1311" s="446">
        <v>0</v>
      </c>
      <c r="D1311" s="446"/>
      <c r="E1311" s="408" t="str">
        <f t="shared" si="134"/>
        <v/>
      </c>
      <c r="F1311" s="373" t="str">
        <f t="shared" si="135"/>
        <v>否</v>
      </c>
      <c r="G1311" s="248" t="str">
        <f t="shared" si="136"/>
        <v>项</v>
      </c>
    </row>
    <row r="1312" ht="36" customHeight="1" spans="1:7">
      <c r="A1312" s="541">
        <v>2240402</v>
      </c>
      <c r="B1312" s="404" t="s">
        <v>137</v>
      </c>
      <c r="C1312" s="446">
        <v>0</v>
      </c>
      <c r="D1312" s="446"/>
      <c r="E1312" s="408" t="str">
        <f t="shared" si="134"/>
        <v/>
      </c>
      <c r="F1312" s="373" t="str">
        <f t="shared" si="135"/>
        <v>否</v>
      </c>
      <c r="G1312" s="248" t="str">
        <f t="shared" si="136"/>
        <v>项</v>
      </c>
    </row>
    <row r="1313" ht="36" customHeight="1" spans="1:7">
      <c r="A1313" s="541">
        <v>2240403</v>
      </c>
      <c r="B1313" s="404" t="s">
        <v>138</v>
      </c>
      <c r="C1313" s="446">
        <v>0</v>
      </c>
      <c r="D1313" s="446"/>
      <c r="E1313" s="408" t="str">
        <f t="shared" si="134"/>
        <v/>
      </c>
      <c r="F1313" s="373" t="str">
        <f t="shared" si="135"/>
        <v>否</v>
      </c>
      <c r="G1313" s="248" t="str">
        <f t="shared" si="136"/>
        <v>项</v>
      </c>
    </row>
    <row r="1314" ht="36" customHeight="1" spans="1:7">
      <c r="A1314" s="541">
        <v>2240404</v>
      </c>
      <c r="B1314" s="404" t="s">
        <v>1132</v>
      </c>
      <c r="C1314" s="446">
        <v>0</v>
      </c>
      <c r="D1314" s="446"/>
      <c r="E1314" s="408"/>
      <c r="F1314" s="373" t="str">
        <f t="shared" si="135"/>
        <v>否</v>
      </c>
      <c r="G1314" s="248" t="str">
        <f t="shared" si="136"/>
        <v>项</v>
      </c>
    </row>
    <row r="1315" ht="36" customHeight="1" spans="1:7">
      <c r="A1315" s="541">
        <v>2240405</v>
      </c>
      <c r="B1315" s="404" t="s">
        <v>1133</v>
      </c>
      <c r="C1315" s="446">
        <v>0</v>
      </c>
      <c r="D1315" s="446"/>
      <c r="E1315" s="408"/>
      <c r="F1315" s="373" t="str">
        <f t="shared" si="135"/>
        <v>否</v>
      </c>
      <c r="G1315" s="248" t="str">
        <f t="shared" si="136"/>
        <v>项</v>
      </c>
    </row>
    <row r="1316" ht="36" customHeight="1" spans="1:7">
      <c r="A1316" s="541">
        <v>2240450</v>
      </c>
      <c r="B1316" s="404" t="s">
        <v>145</v>
      </c>
      <c r="C1316" s="446">
        <v>0</v>
      </c>
      <c r="D1316" s="446"/>
      <c r="E1316" s="408"/>
      <c r="F1316" s="373" t="str">
        <f t="shared" si="135"/>
        <v>否</v>
      </c>
      <c r="G1316" s="248" t="str">
        <f t="shared" si="136"/>
        <v>项</v>
      </c>
    </row>
    <row r="1317" ht="36" customHeight="1" spans="1:7">
      <c r="A1317" s="541">
        <v>2240499</v>
      </c>
      <c r="B1317" s="404" t="s">
        <v>1134</v>
      </c>
      <c r="C1317" s="446">
        <v>0</v>
      </c>
      <c r="D1317" s="446"/>
      <c r="E1317" s="408" t="str">
        <f t="shared" si="134"/>
        <v/>
      </c>
      <c r="F1317" s="373" t="str">
        <f t="shared" si="135"/>
        <v>否</v>
      </c>
      <c r="G1317" s="248" t="str">
        <f t="shared" si="136"/>
        <v>项</v>
      </c>
    </row>
    <row r="1318" ht="36" customHeight="1" spans="1:7">
      <c r="A1318" s="540">
        <v>22405</v>
      </c>
      <c r="B1318" s="400" t="s">
        <v>1135</v>
      </c>
      <c r="C1318" s="446">
        <v>0</v>
      </c>
      <c r="D1318" s="446"/>
      <c r="E1318" s="413"/>
      <c r="F1318" s="373" t="str">
        <f t="shared" si="135"/>
        <v>否</v>
      </c>
      <c r="G1318" s="248" t="str">
        <f t="shared" si="136"/>
        <v>款</v>
      </c>
    </row>
    <row r="1319" ht="36" customHeight="1" spans="1:7">
      <c r="A1319" s="541">
        <v>2240501</v>
      </c>
      <c r="B1319" s="404" t="s">
        <v>136</v>
      </c>
      <c r="C1319" s="446">
        <v>0</v>
      </c>
      <c r="D1319" s="446"/>
      <c r="E1319" s="408" t="str">
        <f t="shared" si="134"/>
        <v/>
      </c>
      <c r="F1319" s="373" t="str">
        <f t="shared" si="135"/>
        <v>否</v>
      </c>
      <c r="G1319" s="248" t="str">
        <f t="shared" si="136"/>
        <v>项</v>
      </c>
    </row>
    <row r="1320" ht="36" customHeight="1" spans="1:7">
      <c r="A1320" s="541">
        <v>2240502</v>
      </c>
      <c r="B1320" s="404" t="s">
        <v>137</v>
      </c>
      <c r="C1320" s="446">
        <v>0</v>
      </c>
      <c r="D1320" s="446"/>
      <c r="E1320" s="408" t="str">
        <f t="shared" si="134"/>
        <v/>
      </c>
      <c r="F1320" s="373" t="str">
        <f t="shared" si="135"/>
        <v>否</v>
      </c>
      <c r="G1320" s="248" t="str">
        <f t="shared" si="136"/>
        <v>项</v>
      </c>
    </row>
    <row r="1321" ht="36" customHeight="1" spans="1:7">
      <c r="A1321" s="541">
        <v>2240503</v>
      </c>
      <c r="B1321" s="404" t="s">
        <v>138</v>
      </c>
      <c r="C1321" s="446">
        <v>0</v>
      </c>
      <c r="D1321" s="446"/>
      <c r="E1321" s="408" t="str">
        <f t="shared" si="134"/>
        <v/>
      </c>
      <c r="F1321" s="373" t="str">
        <f t="shared" si="135"/>
        <v>否</v>
      </c>
      <c r="G1321" s="248" t="str">
        <f t="shared" si="136"/>
        <v>项</v>
      </c>
    </row>
    <row r="1322" ht="36" customHeight="1" spans="1:7">
      <c r="A1322" s="541">
        <v>2240504</v>
      </c>
      <c r="B1322" s="404" t="s">
        <v>1136</v>
      </c>
      <c r="C1322" s="446">
        <v>0</v>
      </c>
      <c r="D1322" s="446"/>
      <c r="E1322" s="408"/>
      <c r="F1322" s="373" t="str">
        <f t="shared" si="135"/>
        <v>否</v>
      </c>
      <c r="G1322" s="248" t="str">
        <f t="shared" si="136"/>
        <v>项</v>
      </c>
    </row>
    <row r="1323" ht="36" customHeight="1" spans="1:7">
      <c r="A1323" s="541">
        <v>2240505</v>
      </c>
      <c r="B1323" s="404" t="s">
        <v>1137</v>
      </c>
      <c r="C1323" s="446">
        <v>0</v>
      </c>
      <c r="D1323" s="446"/>
      <c r="E1323" s="408"/>
      <c r="F1323" s="373" t="str">
        <f t="shared" si="135"/>
        <v>否</v>
      </c>
      <c r="G1323" s="248" t="str">
        <f t="shared" si="136"/>
        <v>项</v>
      </c>
    </row>
    <row r="1324" ht="36" customHeight="1" spans="1:7">
      <c r="A1324" s="541">
        <v>2240506</v>
      </c>
      <c r="B1324" s="404" t="s">
        <v>1138</v>
      </c>
      <c r="C1324" s="446">
        <v>0</v>
      </c>
      <c r="D1324" s="446"/>
      <c r="E1324" s="408"/>
      <c r="F1324" s="373" t="str">
        <f t="shared" si="135"/>
        <v>否</v>
      </c>
      <c r="G1324" s="248" t="str">
        <f t="shared" si="136"/>
        <v>项</v>
      </c>
    </row>
    <row r="1325" ht="36" customHeight="1" spans="1:7">
      <c r="A1325" s="541">
        <v>2240507</v>
      </c>
      <c r="B1325" s="404" t="s">
        <v>1139</v>
      </c>
      <c r="C1325" s="446">
        <v>0</v>
      </c>
      <c r="D1325" s="446"/>
      <c r="E1325" s="408" t="str">
        <f t="shared" si="134"/>
        <v/>
      </c>
      <c r="F1325" s="373" t="str">
        <f t="shared" si="135"/>
        <v>否</v>
      </c>
      <c r="G1325" s="248" t="str">
        <f t="shared" si="136"/>
        <v>项</v>
      </c>
    </row>
    <row r="1326" ht="36" customHeight="1" spans="1:7">
      <c r="A1326" s="541">
        <v>2240508</v>
      </c>
      <c r="B1326" s="404" t="s">
        <v>1140</v>
      </c>
      <c r="C1326" s="446">
        <v>0</v>
      </c>
      <c r="D1326" s="446"/>
      <c r="E1326" s="408" t="str">
        <f t="shared" si="134"/>
        <v/>
      </c>
      <c r="F1326" s="373" t="str">
        <f t="shared" si="135"/>
        <v>否</v>
      </c>
      <c r="G1326" s="248" t="str">
        <f t="shared" si="136"/>
        <v>项</v>
      </c>
    </row>
    <row r="1327" ht="36" customHeight="1" spans="1:7">
      <c r="A1327" s="541">
        <v>2240509</v>
      </c>
      <c r="B1327" s="404" t="s">
        <v>1141</v>
      </c>
      <c r="C1327" s="446">
        <v>0</v>
      </c>
      <c r="D1327" s="446"/>
      <c r="E1327" s="408" t="str">
        <f t="shared" si="134"/>
        <v/>
      </c>
      <c r="F1327" s="373" t="str">
        <f t="shared" si="135"/>
        <v>否</v>
      </c>
      <c r="G1327" s="248" t="str">
        <f t="shared" si="136"/>
        <v>项</v>
      </c>
    </row>
    <row r="1328" ht="36" customHeight="1" spans="1:7">
      <c r="A1328" s="541">
        <v>2240510</v>
      </c>
      <c r="B1328" s="404" t="s">
        <v>1142</v>
      </c>
      <c r="C1328" s="446">
        <v>0</v>
      </c>
      <c r="D1328" s="446"/>
      <c r="E1328" s="408" t="str">
        <f t="shared" si="134"/>
        <v/>
      </c>
      <c r="F1328" s="373" t="str">
        <f t="shared" si="135"/>
        <v>否</v>
      </c>
      <c r="G1328" s="248" t="str">
        <f t="shared" si="136"/>
        <v>项</v>
      </c>
    </row>
    <row r="1329" ht="36" customHeight="1" spans="1:7">
      <c r="A1329" s="541">
        <v>2240550</v>
      </c>
      <c r="B1329" s="404" t="s">
        <v>1143</v>
      </c>
      <c r="C1329" s="446">
        <v>0</v>
      </c>
      <c r="D1329" s="446"/>
      <c r="E1329" s="408"/>
      <c r="F1329" s="373" t="str">
        <f t="shared" si="135"/>
        <v>否</v>
      </c>
      <c r="G1329" s="248" t="str">
        <f t="shared" si="136"/>
        <v>项</v>
      </c>
    </row>
    <row r="1330" ht="36" customHeight="1" spans="1:7">
      <c r="A1330" s="541">
        <v>2240599</v>
      </c>
      <c r="B1330" s="404" t="s">
        <v>1144</v>
      </c>
      <c r="C1330" s="446">
        <v>0</v>
      </c>
      <c r="D1330" s="446"/>
      <c r="E1330" s="408"/>
      <c r="F1330" s="373" t="str">
        <f t="shared" si="135"/>
        <v>否</v>
      </c>
      <c r="G1330" s="248" t="str">
        <f t="shared" si="136"/>
        <v>项</v>
      </c>
    </row>
    <row r="1331" ht="36" customHeight="1" spans="1:7">
      <c r="A1331" s="540">
        <v>22406</v>
      </c>
      <c r="B1331" s="400" t="s">
        <v>1145</v>
      </c>
      <c r="C1331" s="446">
        <v>4</v>
      </c>
      <c r="D1331" s="446"/>
      <c r="E1331" s="408">
        <f>IF(C1331&gt;0,D1331/C1331-1,IF(C1331&lt;0,-(D1331/C1331-1),""))</f>
        <v>-1</v>
      </c>
      <c r="F1331" s="373" t="str">
        <f t="shared" si="135"/>
        <v>是</v>
      </c>
      <c r="G1331" s="248" t="str">
        <f t="shared" si="136"/>
        <v>款</v>
      </c>
    </row>
    <row r="1332" ht="36" customHeight="1" spans="1:7">
      <c r="A1332" s="541">
        <v>2240601</v>
      </c>
      <c r="B1332" s="404" t="s">
        <v>1146</v>
      </c>
      <c r="C1332" s="446">
        <v>4</v>
      </c>
      <c r="D1332" s="446"/>
      <c r="E1332" s="408">
        <f>IF(C1332&gt;0,D1332/C1332-1,IF(C1332&lt;0,-(D1332/C1332-1),""))</f>
        <v>-1</v>
      </c>
      <c r="F1332" s="373" t="str">
        <f t="shared" si="135"/>
        <v>是</v>
      </c>
      <c r="G1332" s="248" t="str">
        <f t="shared" si="136"/>
        <v>项</v>
      </c>
    </row>
    <row r="1333" ht="36" customHeight="1" spans="1:7">
      <c r="A1333" s="541">
        <v>2240602</v>
      </c>
      <c r="B1333" s="404" t="s">
        <v>1147</v>
      </c>
      <c r="C1333" s="446">
        <v>0</v>
      </c>
      <c r="D1333" s="446"/>
      <c r="E1333" s="408" t="str">
        <f t="shared" si="134"/>
        <v/>
      </c>
      <c r="F1333" s="373" t="str">
        <f t="shared" si="135"/>
        <v>否</v>
      </c>
      <c r="G1333" s="248" t="str">
        <f t="shared" si="136"/>
        <v>项</v>
      </c>
    </row>
    <row r="1334" ht="36" customHeight="1" spans="1:7">
      <c r="A1334" s="541">
        <v>2240699</v>
      </c>
      <c r="B1334" s="404" t="s">
        <v>1148</v>
      </c>
      <c r="C1334" s="446">
        <v>0</v>
      </c>
      <c r="D1334" s="446"/>
      <c r="E1334" s="408" t="str">
        <f t="shared" si="134"/>
        <v/>
      </c>
      <c r="F1334" s="373" t="str">
        <f t="shared" si="135"/>
        <v>否</v>
      </c>
      <c r="G1334" s="248" t="str">
        <f t="shared" si="136"/>
        <v>项</v>
      </c>
    </row>
    <row r="1335" ht="36" customHeight="1" spans="1:7">
      <c r="A1335" s="540">
        <v>22407</v>
      </c>
      <c r="B1335" s="400" t="s">
        <v>1149</v>
      </c>
      <c r="C1335" s="446">
        <v>0</v>
      </c>
      <c r="D1335" s="446">
        <v>50</v>
      </c>
      <c r="E1335" s="413" t="str">
        <f t="shared" si="134"/>
        <v/>
      </c>
      <c r="F1335" s="373" t="str">
        <f t="shared" si="135"/>
        <v>是</v>
      </c>
      <c r="G1335" s="248" t="str">
        <f t="shared" si="136"/>
        <v>款</v>
      </c>
    </row>
    <row r="1336" ht="36" customHeight="1" spans="1:7">
      <c r="A1336" s="541">
        <v>2240701</v>
      </c>
      <c r="B1336" s="404" t="s">
        <v>1150</v>
      </c>
      <c r="C1336" s="446">
        <v>0</v>
      </c>
      <c r="D1336" s="446"/>
      <c r="E1336" s="408" t="str">
        <f t="shared" si="134"/>
        <v/>
      </c>
      <c r="F1336" s="373" t="str">
        <f t="shared" si="135"/>
        <v>否</v>
      </c>
      <c r="G1336" s="248" t="str">
        <f t="shared" si="136"/>
        <v>项</v>
      </c>
    </row>
    <row r="1337" ht="36" customHeight="1" spans="1:7">
      <c r="A1337" s="541">
        <v>2240702</v>
      </c>
      <c r="B1337" s="404" t="s">
        <v>1151</v>
      </c>
      <c r="C1337" s="446">
        <v>0</v>
      </c>
      <c r="D1337" s="446"/>
      <c r="E1337" s="408" t="str">
        <f t="shared" si="134"/>
        <v/>
      </c>
      <c r="F1337" s="373" t="str">
        <f t="shared" si="135"/>
        <v>否</v>
      </c>
      <c r="G1337" s="248" t="str">
        <f t="shared" si="136"/>
        <v>项</v>
      </c>
    </row>
    <row r="1338" ht="36" customHeight="1" spans="1:7">
      <c r="A1338" s="541">
        <v>2240703</v>
      </c>
      <c r="B1338" s="404" t="s">
        <v>1152</v>
      </c>
      <c r="C1338" s="446">
        <v>0</v>
      </c>
      <c r="D1338" s="446">
        <v>50</v>
      </c>
      <c r="E1338" s="408" t="str">
        <f t="shared" si="134"/>
        <v/>
      </c>
      <c r="F1338" s="373" t="str">
        <f t="shared" si="135"/>
        <v>是</v>
      </c>
      <c r="G1338" s="248" t="str">
        <f t="shared" si="136"/>
        <v>项</v>
      </c>
    </row>
    <row r="1339" ht="36" customHeight="1" spans="1:7">
      <c r="A1339" s="541">
        <v>2240704</v>
      </c>
      <c r="B1339" s="404" t="s">
        <v>1153</v>
      </c>
      <c r="C1339" s="446">
        <v>0</v>
      </c>
      <c r="D1339" s="446"/>
      <c r="E1339" s="408" t="str">
        <f t="shared" si="134"/>
        <v/>
      </c>
      <c r="F1339" s="373" t="str">
        <f t="shared" si="135"/>
        <v>否</v>
      </c>
      <c r="G1339" s="248" t="str">
        <f t="shared" si="136"/>
        <v>项</v>
      </c>
    </row>
    <row r="1340" ht="36" customHeight="1" spans="1:7">
      <c r="A1340" s="541">
        <v>2240799</v>
      </c>
      <c r="B1340" s="404" t="s">
        <v>1154</v>
      </c>
      <c r="C1340" s="446">
        <v>0</v>
      </c>
      <c r="D1340" s="446"/>
      <c r="E1340" s="408" t="str">
        <f t="shared" si="134"/>
        <v/>
      </c>
      <c r="F1340" s="373" t="str">
        <f t="shared" si="135"/>
        <v>否</v>
      </c>
      <c r="G1340" s="248" t="str">
        <f t="shared" si="136"/>
        <v>项</v>
      </c>
    </row>
    <row r="1341" ht="36" customHeight="1" spans="1:7">
      <c r="A1341" s="540">
        <v>22499</v>
      </c>
      <c r="B1341" s="400" t="s">
        <v>1155</v>
      </c>
      <c r="C1341" s="446">
        <v>0</v>
      </c>
      <c r="D1341" s="446"/>
      <c r="E1341" s="413" t="str">
        <f t="shared" si="134"/>
        <v/>
      </c>
      <c r="F1341" s="373" t="str">
        <f t="shared" si="135"/>
        <v>否</v>
      </c>
      <c r="G1341" s="248" t="str">
        <f t="shared" si="136"/>
        <v>款</v>
      </c>
    </row>
    <row r="1342" ht="36" customHeight="1" spans="1:7">
      <c r="A1342" s="548">
        <v>2249999</v>
      </c>
      <c r="B1342" s="404" t="s">
        <v>1156</v>
      </c>
      <c r="C1342" s="446">
        <v>0</v>
      </c>
      <c r="D1342" s="446"/>
      <c r="E1342" s="408" t="str">
        <f t="shared" si="134"/>
        <v/>
      </c>
      <c r="F1342" s="373" t="str">
        <f t="shared" si="135"/>
        <v>否</v>
      </c>
      <c r="G1342" s="248" t="str">
        <f t="shared" si="136"/>
        <v>项</v>
      </c>
    </row>
    <row r="1343" ht="36" customHeight="1" spans="1:7">
      <c r="A1343" s="411" t="s">
        <v>1157</v>
      </c>
      <c r="B1343" s="546" t="s">
        <v>278</v>
      </c>
      <c r="C1343" s="446">
        <v>0</v>
      </c>
      <c r="D1343" s="446"/>
      <c r="E1343" s="413"/>
      <c r="F1343" s="373" t="str">
        <f t="shared" si="135"/>
        <v>否</v>
      </c>
      <c r="G1343" s="248" t="str">
        <f t="shared" si="136"/>
        <v>项</v>
      </c>
    </row>
    <row r="1344" ht="36" customHeight="1" spans="1:7">
      <c r="A1344" s="540">
        <v>227</v>
      </c>
      <c r="B1344" s="400" t="s">
        <v>111</v>
      </c>
      <c r="C1344" s="446">
        <v>8100</v>
      </c>
      <c r="D1344" s="446">
        <v>7500</v>
      </c>
      <c r="E1344" s="408">
        <f t="shared" ref="E1344:E1348" si="137">IF(C1344&gt;0,D1344/C1344-1,IF(C1344&lt;0,-(D1344/C1344-1),""))</f>
        <v>-0.074</v>
      </c>
      <c r="F1344" s="373" t="str">
        <f t="shared" si="135"/>
        <v>是</v>
      </c>
      <c r="G1344" s="248" t="str">
        <f t="shared" si="136"/>
        <v>类</v>
      </c>
    </row>
    <row r="1345" ht="36" customHeight="1" spans="1:7">
      <c r="A1345" s="540">
        <v>232</v>
      </c>
      <c r="B1345" s="400" t="s">
        <v>113</v>
      </c>
      <c r="C1345" s="549">
        <f>C1346</f>
        <v>8748</v>
      </c>
      <c r="D1345" s="549">
        <v>9864</v>
      </c>
      <c r="E1345" s="408">
        <f t="shared" si="137"/>
        <v>0.128</v>
      </c>
      <c r="F1345" s="373" t="str">
        <f t="shared" si="135"/>
        <v>是</v>
      </c>
      <c r="G1345" s="248" t="str">
        <f t="shared" si="136"/>
        <v>类</v>
      </c>
    </row>
    <row r="1346" ht="36" customHeight="1" spans="1:7">
      <c r="A1346" s="540">
        <v>23203</v>
      </c>
      <c r="B1346" s="400" t="s">
        <v>1158</v>
      </c>
      <c r="C1346" s="549">
        <f>SUM(C1347:C1350)</f>
        <v>8748</v>
      </c>
      <c r="D1346" s="549">
        <v>9864</v>
      </c>
      <c r="E1346" s="408">
        <f t="shared" si="137"/>
        <v>0.128</v>
      </c>
      <c r="F1346" s="373" t="str">
        <f t="shared" si="135"/>
        <v>是</v>
      </c>
      <c r="G1346" s="248" t="str">
        <f t="shared" si="136"/>
        <v>款</v>
      </c>
    </row>
    <row r="1347" ht="36" customHeight="1" spans="1:7">
      <c r="A1347" s="541">
        <v>2320301</v>
      </c>
      <c r="B1347" s="404" t="s">
        <v>1159</v>
      </c>
      <c r="C1347" s="549">
        <v>8325</v>
      </c>
      <c r="D1347" s="446">
        <v>9824</v>
      </c>
      <c r="E1347" s="408">
        <f t="shared" si="137"/>
        <v>0.18</v>
      </c>
      <c r="F1347" s="373" t="str">
        <f t="shared" si="135"/>
        <v>是</v>
      </c>
      <c r="G1347" s="248" t="str">
        <f t="shared" si="136"/>
        <v>项</v>
      </c>
    </row>
    <row r="1348" ht="36" customHeight="1" spans="1:7">
      <c r="A1348" s="541">
        <v>2320302</v>
      </c>
      <c r="B1348" s="404" t="s">
        <v>1160</v>
      </c>
      <c r="C1348" s="549">
        <v>423</v>
      </c>
      <c r="D1348" s="446">
        <v>40</v>
      </c>
      <c r="E1348" s="408">
        <f t="shared" si="137"/>
        <v>-0.905</v>
      </c>
      <c r="F1348" s="373" t="str">
        <f t="shared" si="135"/>
        <v>是</v>
      </c>
      <c r="G1348" s="248" t="str">
        <f t="shared" si="136"/>
        <v>项</v>
      </c>
    </row>
    <row r="1349" ht="36" customHeight="1" spans="1:7">
      <c r="A1349" s="541">
        <v>2320303</v>
      </c>
      <c r="B1349" s="404" t="s">
        <v>1161</v>
      </c>
      <c r="C1349" s="446">
        <v>0</v>
      </c>
      <c r="D1349" s="446"/>
      <c r="E1349" s="408"/>
      <c r="F1349" s="373" t="str">
        <f t="shared" si="135"/>
        <v>否</v>
      </c>
      <c r="G1349" s="248" t="str">
        <f t="shared" si="136"/>
        <v>项</v>
      </c>
    </row>
    <row r="1350" ht="36" customHeight="1" spans="1:7">
      <c r="A1350" s="544">
        <v>2320399</v>
      </c>
      <c r="B1350" s="404" t="s">
        <v>1162</v>
      </c>
      <c r="C1350" s="446">
        <v>0</v>
      </c>
      <c r="D1350" s="446"/>
      <c r="E1350" s="408" t="str">
        <f t="shared" si="134"/>
        <v/>
      </c>
      <c r="F1350" s="373" t="str">
        <f t="shared" si="135"/>
        <v>否</v>
      </c>
      <c r="G1350" s="248" t="str">
        <f t="shared" si="136"/>
        <v>项</v>
      </c>
    </row>
    <row r="1351" ht="36" customHeight="1" spans="1:7">
      <c r="A1351" s="555" t="s">
        <v>1163</v>
      </c>
      <c r="B1351" s="546" t="s">
        <v>278</v>
      </c>
      <c r="C1351" s="446">
        <v>0</v>
      </c>
      <c r="D1351" s="446"/>
      <c r="E1351" s="413"/>
      <c r="F1351" s="373" t="str">
        <f t="shared" si="135"/>
        <v>否</v>
      </c>
      <c r="G1351" s="248" t="str">
        <f t="shared" si="136"/>
        <v>项</v>
      </c>
    </row>
    <row r="1352" ht="36" customHeight="1" spans="1:7">
      <c r="A1352" s="540">
        <v>233</v>
      </c>
      <c r="B1352" s="400" t="s">
        <v>115</v>
      </c>
      <c r="C1352" s="446">
        <v>25</v>
      </c>
      <c r="D1352" s="446">
        <v>170</v>
      </c>
      <c r="E1352" s="408">
        <f>IF(C1352&gt;0,D1352/C1352-1,IF(C1352&lt;0,-(D1352/C1352-1),""))</f>
        <v>5.8</v>
      </c>
      <c r="F1352" s="373" t="str">
        <f t="shared" ref="F1352:F1359" si="138">IF(LEN(A1352)=3,"是",IF(B1352&lt;&gt;"",IF(SUM(C1352:D1352)&lt;&gt;0,"是","否"),"是"))</f>
        <v>是</v>
      </c>
      <c r="G1352" s="248" t="str">
        <f t="shared" ref="G1352:G1359" si="139">IF(LEN(A1352)=3,"类",IF(LEN(A1352)=5,"款","项"))</f>
        <v>类</v>
      </c>
    </row>
    <row r="1353" ht="36" customHeight="1" spans="1:7">
      <c r="A1353" s="540">
        <v>23303</v>
      </c>
      <c r="B1353" s="400" t="s">
        <v>1164</v>
      </c>
      <c r="C1353" s="446">
        <v>25</v>
      </c>
      <c r="D1353" s="446">
        <v>170</v>
      </c>
      <c r="E1353" s="408">
        <f>IF(C1353&gt;0,D1353/C1353-1,IF(C1353&lt;0,-(D1353/C1353-1),""))</f>
        <v>5.8</v>
      </c>
      <c r="F1353" s="373" t="str">
        <f t="shared" si="138"/>
        <v>是</v>
      </c>
      <c r="G1353" s="248" t="str">
        <f t="shared" si="139"/>
        <v>款</v>
      </c>
    </row>
    <row r="1354" ht="36" customHeight="1" spans="1:7">
      <c r="A1354" s="540">
        <v>229</v>
      </c>
      <c r="B1354" s="400" t="s">
        <v>117</v>
      </c>
      <c r="C1354" s="446"/>
      <c r="D1354" s="446"/>
      <c r="E1354" s="413"/>
      <c r="F1354" s="373" t="str">
        <f t="shared" si="138"/>
        <v>是</v>
      </c>
      <c r="G1354" s="248" t="str">
        <f t="shared" si="139"/>
        <v>类</v>
      </c>
    </row>
    <row r="1355" ht="36" customHeight="1" spans="1:7">
      <c r="A1355" s="540">
        <v>22902</v>
      </c>
      <c r="B1355" s="400" t="s">
        <v>1165</v>
      </c>
      <c r="C1355" s="446"/>
      <c r="D1355" s="446"/>
      <c r="E1355" s="413"/>
      <c r="F1355" s="373" t="str">
        <f t="shared" si="138"/>
        <v>否</v>
      </c>
      <c r="G1355" s="248" t="str">
        <f t="shared" si="139"/>
        <v>款</v>
      </c>
    </row>
    <row r="1356" ht="36" customHeight="1" spans="1:7">
      <c r="A1356" s="540">
        <v>22999</v>
      </c>
      <c r="B1356" s="400" t="s">
        <v>1006</v>
      </c>
      <c r="C1356" s="446"/>
      <c r="D1356" s="446"/>
      <c r="E1356" s="413"/>
      <c r="F1356" s="373" t="str">
        <f t="shared" si="138"/>
        <v>否</v>
      </c>
      <c r="G1356" s="248" t="str">
        <f t="shared" si="139"/>
        <v>款</v>
      </c>
    </row>
    <row r="1357" ht="36" customHeight="1" spans="1:7">
      <c r="A1357" s="545" t="s">
        <v>1166</v>
      </c>
      <c r="B1357" s="546" t="s">
        <v>278</v>
      </c>
      <c r="C1357" s="565">
        <v>0</v>
      </c>
      <c r="D1357" s="446"/>
      <c r="E1357" s="413" t="str">
        <f>IF(C1357&gt;0,D1357/C1357-1,IF(C1357&lt;0,-(D1357/C1357-1),""))</f>
        <v/>
      </c>
      <c r="F1357" s="373" t="str">
        <f t="shared" si="138"/>
        <v>否</v>
      </c>
      <c r="G1357" s="248" t="str">
        <f t="shared" si="139"/>
        <v>项</v>
      </c>
    </row>
    <row r="1358" ht="36" customHeight="1" spans="1:6">
      <c r="A1358" s="566"/>
      <c r="B1358" s="546"/>
      <c r="C1358" s="565"/>
      <c r="D1358" s="446"/>
      <c r="E1358" s="413"/>
      <c r="F1358" s="373" t="str">
        <f t="shared" si="138"/>
        <v>是</v>
      </c>
    </row>
    <row r="1359" ht="36" customHeight="1" spans="1:6">
      <c r="A1359" s="567"/>
      <c r="B1359" s="568" t="s">
        <v>1167</v>
      </c>
      <c r="C1359" s="569">
        <f>C4+C252+C255+C275+C369+C425+C482+C542+C671+C745+C825+C849+C962+C1027+C1098+C1119+C1147+C1157+C1203+C1226+C1285+C1344+C1345+C1352</f>
        <v>281495</v>
      </c>
      <c r="D1359" s="569">
        <f>D4+D252+D255+D275+D369+D425+D482+D542+D671+D745+D825+D849+D962+D1027+D1098+D1119+D1147+D1157+D1203+D1226+D1285+D1344+D1345+D1352</f>
        <v>285639</v>
      </c>
      <c r="E1359" s="408">
        <f>IF(C1359&gt;0,D1359/C1359-1,IF(C1359&lt;0,-(D1359/C1359-1),""))</f>
        <v>0.015</v>
      </c>
      <c r="F1359" s="373" t="str">
        <f t="shared" si="138"/>
        <v>是</v>
      </c>
    </row>
    <row r="1360" spans="3:3">
      <c r="C1360" s="483"/>
    </row>
    <row r="1361" spans="3:3">
      <c r="C1361" s="570"/>
    </row>
    <row r="1362" spans="3:3">
      <c r="C1362" s="483"/>
    </row>
    <row r="1363" spans="3:3">
      <c r="C1363" s="570"/>
    </row>
    <row r="1364" spans="3:3">
      <c r="C1364" s="483"/>
    </row>
    <row r="1365" spans="3:3">
      <c r="C1365" s="483"/>
    </row>
    <row r="1366" spans="3:3">
      <c r="C1366" s="570"/>
    </row>
    <row r="1367" spans="3:3">
      <c r="C1367" s="483"/>
    </row>
    <row r="1368" spans="3:3">
      <c r="C1368" s="483"/>
    </row>
    <row r="1369" spans="3:3">
      <c r="C1369" s="483"/>
    </row>
    <row r="1370" spans="3:3">
      <c r="C1370" s="483"/>
    </row>
    <row r="1371" spans="3:5">
      <c r="C1371" s="570"/>
      <c r="E1371" s="434">
        <f>IF(C1359&lt;&gt;0,IF((D1359/C1359-1)&lt;-30%,"",IF((D1359/C1359-1)&gt;150%,"",D1359/C1359-1)),"")</f>
        <v>0</v>
      </c>
    </row>
    <row r="1372" spans="3:3">
      <c r="C1372" s="483"/>
    </row>
  </sheetData>
  <autoFilter xmlns:etc="http://www.wps.cn/officeDocument/2017/etCustomData" ref="A3:H1359" etc:filterBottomFollowUsedRange="0">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8">
    <cfRule type="cellIs" dxfId="2" priority="1110" stopIfTrue="1" operator="lessThan">
      <formula>0</formula>
    </cfRule>
  </conditionalFormatting>
  <conditionalFormatting sqref="F249">
    <cfRule type="cellIs" dxfId="2" priority="1109" stopIfTrue="1" operator="lessThan">
      <formula>0</formula>
    </cfRule>
  </conditionalFormatting>
  <conditionalFormatting sqref="F250">
    <cfRule type="cellIs" dxfId="2" priority="1108" stopIfTrue="1" operator="lessThan">
      <formula>0</formula>
    </cfRule>
  </conditionalFormatting>
  <conditionalFormatting sqref="F251">
    <cfRule type="cellIs" dxfId="2" priority="1107" stopIfTrue="1" operator="lessThan">
      <formula>0</formula>
    </cfRule>
  </conditionalFormatting>
  <conditionalFormatting sqref="F252">
    <cfRule type="cellIs" dxfId="2" priority="1106" stopIfTrue="1" operator="lessThan">
      <formula>0</formula>
    </cfRule>
  </conditionalFormatting>
  <conditionalFormatting sqref="F253">
    <cfRule type="cellIs" dxfId="2" priority="1105" stopIfTrue="1" operator="lessThan">
      <formula>0</formula>
    </cfRule>
  </conditionalFormatting>
  <conditionalFormatting sqref="F254">
    <cfRule type="cellIs" dxfId="2" priority="1104" stopIfTrue="1" operator="lessThan">
      <formula>0</formula>
    </cfRule>
  </conditionalFormatting>
  <conditionalFormatting sqref="F255">
    <cfRule type="cellIs" dxfId="2" priority="1103" stopIfTrue="1" operator="lessThan">
      <formula>0</formula>
    </cfRule>
  </conditionalFormatting>
  <conditionalFormatting sqref="F256">
    <cfRule type="cellIs" dxfId="2" priority="1102" stopIfTrue="1" operator="lessThan">
      <formula>0</formula>
    </cfRule>
  </conditionalFormatting>
  <conditionalFormatting sqref="F257">
    <cfRule type="cellIs" dxfId="2" priority="1101" stopIfTrue="1" operator="lessThan">
      <formula>0</formula>
    </cfRule>
  </conditionalFormatting>
  <conditionalFormatting sqref="F258">
    <cfRule type="cellIs" dxfId="2" priority="1100" stopIfTrue="1" operator="lessThan">
      <formula>0</formula>
    </cfRule>
  </conditionalFormatting>
  <conditionalFormatting sqref="F259">
    <cfRule type="cellIs" dxfId="2" priority="1099" stopIfTrue="1" operator="lessThan">
      <formula>0</formula>
    </cfRule>
  </conditionalFormatting>
  <conditionalFormatting sqref="F260">
    <cfRule type="cellIs" dxfId="2" priority="1098" stopIfTrue="1" operator="lessThan">
      <formula>0</formula>
    </cfRule>
  </conditionalFormatting>
  <conditionalFormatting sqref="F261">
    <cfRule type="cellIs" dxfId="2" priority="1097" stopIfTrue="1" operator="lessThan">
      <formula>0</formula>
    </cfRule>
  </conditionalFormatting>
  <conditionalFormatting sqref="F262">
    <cfRule type="cellIs" dxfId="2" priority="1096" stopIfTrue="1" operator="lessThan">
      <formula>0</formula>
    </cfRule>
  </conditionalFormatting>
  <conditionalFormatting sqref="F263">
    <cfRule type="cellIs" dxfId="2" priority="1095" stopIfTrue="1" operator="lessThan">
      <formula>0</formula>
    </cfRule>
  </conditionalFormatting>
  <conditionalFormatting sqref="F264">
    <cfRule type="cellIs" dxfId="2" priority="1094" stopIfTrue="1" operator="lessThan">
      <formula>0</formula>
    </cfRule>
  </conditionalFormatting>
  <conditionalFormatting sqref="F265">
    <cfRule type="cellIs" dxfId="2" priority="1093" stopIfTrue="1" operator="lessThan">
      <formula>0</formula>
    </cfRule>
  </conditionalFormatting>
  <conditionalFormatting sqref="F266">
    <cfRule type="cellIs" dxfId="2" priority="1092" stopIfTrue="1" operator="lessThan">
      <formula>0</formula>
    </cfRule>
  </conditionalFormatting>
  <conditionalFormatting sqref="F267">
    <cfRule type="cellIs" dxfId="2" priority="1091" stopIfTrue="1" operator="lessThan">
      <formula>0</formula>
    </cfRule>
  </conditionalFormatting>
  <conditionalFormatting sqref="F268">
    <cfRule type="cellIs" dxfId="2" priority="1090" stopIfTrue="1" operator="lessThan">
      <formula>0</formula>
    </cfRule>
  </conditionalFormatting>
  <conditionalFormatting sqref="F269">
    <cfRule type="cellIs" dxfId="2" priority="1089" stopIfTrue="1" operator="lessThan">
      <formula>0</formula>
    </cfRule>
  </conditionalFormatting>
  <conditionalFormatting sqref="F270">
    <cfRule type="cellIs" dxfId="2" priority="1088" stopIfTrue="1" operator="lessThan">
      <formula>0</formula>
    </cfRule>
  </conditionalFormatting>
  <conditionalFormatting sqref="F271">
    <cfRule type="cellIs" dxfId="2" priority="1087" stopIfTrue="1" operator="lessThan">
      <formula>0</formula>
    </cfRule>
  </conditionalFormatting>
  <conditionalFormatting sqref="F272">
    <cfRule type="cellIs" dxfId="2" priority="1086" stopIfTrue="1" operator="lessThan">
      <formula>0</formula>
    </cfRule>
  </conditionalFormatting>
  <conditionalFormatting sqref="F273">
    <cfRule type="cellIs" dxfId="2" priority="1085" stopIfTrue="1" operator="lessThan">
      <formula>0</formula>
    </cfRule>
  </conditionalFormatting>
  <conditionalFormatting sqref="F274">
    <cfRule type="cellIs" dxfId="2" priority="1084" stopIfTrue="1" operator="lessThan">
      <formula>0</formula>
    </cfRule>
  </conditionalFormatting>
  <conditionalFormatting sqref="F275">
    <cfRule type="cellIs" dxfId="2" priority="1083" stopIfTrue="1" operator="lessThan">
      <formula>0</formula>
    </cfRule>
  </conditionalFormatting>
  <conditionalFormatting sqref="F276">
    <cfRule type="cellIs" dxfId="2" priority="1082" stopIfTrue="1" operator="lessThan">
      <formula>0</formula>
    </cfRule>
  </conditionalFormatting>
  <conditionalFormatting sqref="F277">
    <cfRule type="cellIs" dxfId="2" priority="1081" stopIfTrue="1" operator="lessThan">
      <formula>0</formula>
    </cfRule>
  </conditionalFormatting>
  <conditionalFormatting sqref="F278">
    <cfRule type="cellIs" dxfId="2" priority="1080" stopIfTrue="1" operator="lessThan">
      <formula>0</formula>
    </cfRule>
  </conditionalFormatting>
  <conditionalFormatting sqref="F279">
    <cfRule type="cellIs" dxfId="2" priority="1079" stopIfTrue="1" operator="lessThan">
      <formula>0</formula>
    </cfRule>
  </conditionalFormatting>
  <conditionalFormatting sqref="F280">
    <cfRule type="cellIs" dxfId="2" priority="1078" stopIfTrue="1" operator="lessThan">
      <formula>0</formula>
    </cfRule>
  </conditionalFormatting>
  <conditionalFormatting sqref="F281">
    <cfRule type="cellIs" dxfId="2" priority="1077" stopIfTrue="1" operator="lessThan">
      <formula>0</formula>
    </cfRule>
  </conditionalFormatting>
  <conditionalFormatting sqref="F282">
    <cfRule type="cellIs" dxfId="2" priority="1076" stopIfTrue="1" operator="lessThan">
      <formula>0</formula>
    </cfRule>
  </conditionalFormatting>
  <conditionalFormatting sqref="F283">
    <cfRule type="cellIs" dxfId="2" priority="1075" stopIfTrue="1" operator="lessThan">
      <formula>0</formula>
    </cfRule>
  </conditionalFormatting>
  <conditionalFormatting sqref="F284">
    <cfRule type="cellIs" dxfId="2" priority="1074" stopIfTrue="1" operator="lessThan">
      <formula>0</formula>
    </cfRule>
  </conditionalFormatting>
  <conditionalFormatting sqref="F285">
    <cfRule type="cellIs" dxfId="2" priority="1073" stopIfTrue="1" operator="lessThan">
      <formula>0</formula>
    </cfRule>
  </conditionalFormatting>
  <conditionalFormatting sqref="F286">
    <cfRule type="cellIs" dxfId="2" priority="1072" stopIfTrue="1" operator="lessThan">
      <formula>0</formula>
    </cfRule>
  </conditionalFormatting>
  <conditionalFormatting sqref="F287">
    <cfRule type="cellIs" dxfId="2" priority="1071" stopIfTrue="1" operator="lessThan">
      <formula>0</formula>
    </cfRule>
  </conditionalFormatting>
  <conditionalFormatting sqref="F288">
    <cfRule type="cellIs" dxfId="2" priority="1070" stopIfTrue="1" operator="lessThan">
      <formula>0</formula>
    </cfRule>
  </conditionalFormatting>
  <conditionalFormatting sqref="F289">
    <cfRule type="cellIs" dxfId="2" priority="1069" stopIfTrue="1" operator="lessThan">
      <formula>0</formula>
    </cfRule>
  </conditionalFormatting>
  <conditionalFormatting sqref="F290">
    <cfRule type="cellIs" dxfId="2" priority="1068" stopIfTrue="1" operator="lessThan">
      <formula>0</formula>
    </cfRule>
  </conditionalFormatting>
  <conditionalFormatting sqref="F291">
    <cfRule type="cellIs" dxfId="2" priority="1067" stopIfTrue="1" operator="lessThan">
      <formula>0</formula>
    </cfRule>
  </conditionalFormatting>
  <conditionalFormatting sqref="F292">
    <cfRule type="cellIs" dxfId="2" priority="1066" stopIfTrue="1" operator="lessThan">
      <formula>0</formula>
    </cfRule>
  </conditionalFormatting>
  <conditionalFormatting sqref="F293">
    <cfRule type="cellIs" dxfId="2" priority="1065" stopIfTrue="1" operator="lessThan">
      <formula>0</formula>
    </cfRule>
  </conditionalFormatting>
  <conditionalFormatting sqref="F294">
    <cfRule type="cellIs" dxfId="2" priority="1064" stopIfTrue="1" operator="lessThan">
      <formula>0</formula>
    </cfRule>
  </conditionalFormatting>
  <conditionalFormatting sqref="F295">
    <cfRule type="cellIs" dxfId="2" priority="1063" stopIfTrue="1" operator="lessThan">
      <formula>0</formula>
    </cfRule>
  </conditionalFormatting>
  <conditionalFormatting sqref="F296">
    <cfRule type="cellIs" dxfId="2" priority="1062" stopIfTrue="1" operator="lessThan">
      <formula>0</formula>
    </cfRule>
  </conditionalFormatting>
  <conditionalFormatting sqref="F297">
    <cfRule type="cellIs" dxfId="2" priority="1061" stopIfTrue="1" operator="lessThan">
      <formula>0</formula>
    </cfRule>
  </conditionalFormatting>
  <conditionalFormatting sqref="F298">
    <cfRule type="cellIs" dxfId="2" priority="1060" stopIfTrue="1" operator="lessThan">
      <formula>0</formula>
    </cfRule>
  </conditionalFormatting>
  <conditionalFormatting sqref="F299">
    <cfRule type="cellIs" dxfId="2" priority="1059" stopIfTrue="1" operator="lessThan">
      <formula>0</formula>
    </cfRule>
  </conditionalFormatting>
  <conditionalFormatting sqref="F300">
    <cfRule type="cellIs" dxfId="2" priority="1058" stopIfTrue="1" operator="lessThan">
      <formula>0</formula>
    </cfRule>
  </conditionalFormatting>
  <conditionalFormatting sqref="F301">
    <cfRule type="cellIs" dxfId="2" priority="1057" stopIfTrue="1" operator="lessThan">
      <formula>0</formula>
    </cfRule>
  </conditionalFormatting>
  <conditionalFormatting sqref="F302">
    <cfRule type="cellIs" dxfId="2" priority="1056" stopIfTrue="1" operator="lessThan">
      <formula>0</formula>
    </cfRule>
  </conditionalFormatting>
  <conditionalFormatting sqref="F303">
    <cfRule type="cellIs" dxfId="2" priority="1055" stopIfTrue="1" operator="lessThan">
      <formula>0</formula>
    </cfRule>
  </conditionalFormatting>
  <conditionalFormatting sqref="F304">
    <cfRule type="cellIs" dxfId="2" priority="1054" stopIfTrue="1" operator="lessThan">
      <formula>0</formula>
    </cfRule>
  </conditionalFormatting>
  <conditionalFormatting sqref="F305">
    <cfRule type="cellIs" dxfId="2" priority="1053" stopIfTrue="1" operator="lessThan">
      <formula>0</formula>
    </cfRule>
  </conditionalFormatting>
  <conditionalFormatting sqref="F306">
    <cfRule type="cellIs" dxfId="2" priority="1052" stopIfTrue="1" operator="lessThan">
      <formula>0</formula>
    </cfRule>
  </conditionalFormatting>
  <conditionalFormatting sqref="F307">
    <cfRule type="cellIs" dxfId="2" priority="1051" stopIfTrue="1" operator="lessThan">
      <formula>0</formula>
    </cfRule>
  </conditionalFormatting>
  <conditionalFormatting sqref="F308">
    <cfRule type="cellIs" dxfId="2" priority="1050" stopIfTrue="1" operator="lessThan">
      <formula>0</formula>
    </cfRule>
  </conditionalFormatting>
  <conditionalFormatting sqref="F309">
    <cfRule type="cellIs" dxfId="2" priority="1049" stopIfTrue="1" operator="lessThan">
      <formula>0</formula>
    </cfRule>
  </conditionalFormatting>
  <conditionalFormatting sqref="F310">
    <cfRule type="cellIs" dxfId="2" priority="1048" stopIfTrue="1" operator="lessThan">
      <formula>0</formula>
    </cfRule>
  </conditionalFormatting>
  <conditionalFormatting sqref="F311">
    <cfRule type="cellIs" dxfId="2" priority="1047" stopIfTrue="1" operator="lessThan">
      <formula>0</formula>
    </cfRule>
  </conditionalFormatting>
  <conditionalFormatting sqref="F312">
    <cfRule type="cellIs" dxfId="2" priority="1046" stopIfTrue="1" operator="lessThan">
      <formula>0</formula>
    </cfRule>
  </conditionalFormatting>
  <conditionalFormatting sqref="F313">
    <cfRule type="cellIs" dxfId="2" priority="1045" stopIfTrue="1" operator="lessThan">
      <formula>0</formula>
    </cfRule>
  </conditionalFormatting>
  <conditionalFormatting sqref="F314">
    <cfRule type="cellIs" dxfId="2" priority="1044" stopIfTrue="1" operator="lessThan">
      <formula>0</formula>
    </cfRule>
  </conditionalFormatting>
  <conditionalFormatting sqref="F315">
    <cfRule type="cellIs" dxfId="2" priority="1043" stopIfTrue="1" operator="lessThan">
      <formula>0</formula>
    </cfRule>
  </conditionalFormatting>
  <conditionalFormatting sqref="F316">
    <cfRule type="cellIs" dxfId="2" priority="1042" stopIfTrue="1" operator="lessThan">
      <formula>0</formula>
    </cfRule>
  </conditionalFormatting>
  <conditionalFormatting sqref="F317">
    <cfRule type="cellIs" dxfId="2" priority="1041" stopIfTrue="1" operator="lessThan">
      <formula>0</formula>
    </cfRule>
  </conditionalFormatting>
  <conditionalFormatting sqref="F318">
    <cfRule type="cellIs" dxfId="2" priority="1040" stopIfTrue="1" operator="lessThan">
      <formula>0</formula>
    </cfRule>
  </conditionalFormatting>
  <conditionalFormatting sqref="F319">
    <cfRule type="cellIs" dxfId="2" priority="1039" stopIfTrue="1" operator="lessThan">
      <formula>0</formula>
    </cfRule>
  </conditionalFormatting>
  <conditionalFormatting sqref="F320">
    <cfRule type="cellIs" dxfId="2" priority="1038" stopIfTrue="1" operator="lessThan">
      <formula>0</formula>
    </cfRule>
  </conditionalFormatting>
  <conditionalFormatting sqref="F321">
    <cfRule type="cellIs" dxfId="2" priority="1037" stopIfTrue="1" operator="lessThan">
      <formula>0</formula>
    </cfRule>
  </conditionalFormatting>
  <conditionalFormatting sqref="F322">
    <cfRule type="cellIs" dxfId="2" priority="1036" stopIfTrue="1" operator="lessThan">
      <formula>0</formula>
    </cfRule>
  </conditionalFormatting>
  <conditionalFormatting sqref="F323">
    <cfRule type="cellIs" dxfId="2" priority="1035" stopIfTrue="1" operator="lessThan">
      <formula>0</formula>
    </cfRule>
  </conditionalFormatting>
  <conditionalFormatting sqref="F324">
    <cfRule type="cellIs" dxfId="2" priority="1034" stopIfTrue="1" operator="lessThan">
      <formula>0</formula>
    </cfRule>
  </conditionalFormatting>
  <conditionalFormatting sqref="F325">
    <cfRule type="cellIs" dxfId="2" priority="1033" stopIfTrue="1" operator="lessThan">
      <formula>0</formula>
    </cfRule>
  </conditionalFormatting>
  <conditionalFormatting sqref="F326">
    <cfRule type="cellIs" dxfId="2" priority="1032" stopIfTrue="1" operator="lessThan">
      <formula>0</formula>
    </cfRule>
  </conditionalFormatting>
  <conditionalFormatting sqref="F327">
    <cfRule type="cellIs" dxfId="2" priority="1031" stopIfTrue="1" operator="lessThan">
      <formula>0</formula>
    </cfRule>
  </conditionalFormatting>
  <conditionalFormatting sqref="F328">
    <cfRule type="cellIs" dxfId="2" priority="1030" stopIfTrue="1" operator="lessThan">
      <formula>0</formula>
    </cfRule>
  </conditionalFormatting>
  <conditionalFormatting sqref="F329">
    <cfRule type="cellIs" dxfId="2" priority="1029" stopIfTrue="1" operator="lessThan">
      <formula>0</formula>
    </cfRule>
  </conditionalFormatting>
  <conditionalFormatting sqref="F330">
    <cfRule type="cellIs" dxfId="2" priority="1028" stopIfTrue="1" operator="lessThan">
      <formula>0</formula>
    </cfRule>
  </conditionalFormatting>
  <conditionalFormatting sqref="F331">
    <cfRule type="cellIs" dxfId="2" priority="1027" stopIfTrue="1" operator="lessThan">
      <formula>0</formula>
    </cfRule>
  </conditionalFormatting>
  <conditionalFormatting sqref="F332">
    <cfRule type="cellIs" dxfId="2" priority="1026" stopIfTrue="1" operator="lessThan">
      <formula>0</formula>
    </cfRule>
  </conditionalFormatting>
  <conditionalFormatting sqref="F333">
    <cfRule type="cellIs" dxfId="2" priority="1025" stopIfTrue="1" operator="lessThan">
      <formula>0</formula>
    </cfRule>
  </conditionalFormatting>
  <conditionalFormatting sqref="F334">
    <cfRule type="cellIs" dxfId="2" priority="1024" stopIfTrue="1" operator="lessThan">
      <formula>0</formula>
    </cfRule>
  </conditionalFormatting>
  <conditionalFormatting sqref="F335">
    <cfRule type="cellIs" dxfId="2" priority="1023" stopIfTrue="1" operator="lessThan">
      <formula>0</formula>
    </cfRule>
  </conditionalFormatting>
  <conditionalFormatting sqref="F336">
    <cfRule type="cellIs" dxfId="2" priority="1022" stopIfTrue="1" operator="lessThan">
      <formula>0</formula>
    </cfRule>
  </conditionalFormatting>
  <conditionalFormatting sqref="F337">
    <cfRule type="cellIs" dxfId="2" priority="1021" stopIfTrue="1" operator="lessThan">
      <formula>0</formula>
    </cfRule>
  </conditionalFormatting>
  <conditionalFormatting sqref="F338">
    <cfRule type="cellIs" dxfId="2" priority="1020" stopIfTrue="1" operator="lessThan">
      <formula>0</formula>
    </cfRule>
  </conditionalFormatting>
  <conditionalFormatting sqref="F339">
    <cfRule type="cellIs" dxfId="2" priority="1019" stopIfTrue="1" operator="lessThan">
      <formula>0</formula>
    </cfRule>
  </conditionalFormatting>
  <conditionalFormatting sqref="F340">
    <cfRule type="cellIs" dxfId="2" priority="1018" stopIfTrue="1" operator="lessThan">
      <formula>0</formula>
    </cfRule>
  </conditionalFormatting>
  <conditionalFormatting sqref="F341">
    <cfRule type="cellIs" dxfId="2" priority="1017" stopIfTrue="1" operator="lessThan">
      <formula>0</formula>
    </cfRule>
  </conditionalFormatting>
  <conditionalFormatting sqref="F342">
    <cfRule type="cellIs" dxfId="2" priority="1016" stopIfTrue="1" operator="lessThan">
      <formula>0</formula>
    </cfRule>
  </conditionalFormatting>
  <conditionalFormatting sqref="F343">
    <cfRule type="cellIs" dxfId="2" priority="1015" stopIfTrue="1" operator="lessThan">
      <formula>0</formula>
    </cfRule>
  </conditionalFormatting>
  <conditionalFormatting sqref="F344">
    <cfRule type="cellIs" dxfId="2" priority="1014" stopIfTrue="1" operator="lessThan">
      <formula>0</formula>
    </cfRule>
  </conditionalFormatting>
  <conditionalFormatting sqref="F345">
    <cfRule type="cellIs" dxfId="2" priority="1013" stopIfTrue="1" operator="lessThan">
      <formula>0</formula>
    </cfRule>
  </conditionalFormatting>
  <conditionalFormatting sqref="F346">
    <cfRule type="cellIs" dxfId="2" priority="1012" stopIfTrue="1" operator="lessThan">
      <formula>0</formula>
    </cfRule>
  </conditionalFormatting>
  <conditionalFormatting sqref="F347">
    <cfRule type="cellIs" dxfId="2" priority="1011" stopIfTrue="1" operator="lessThan">
      <formula>0</formula>
    </cfRule>
  </conditionalFormatting>
  <conditionalFormatting sqref="F348">
    <cfRule type="cellIs" dxfId="2" priority="1010" stopIfTrue="1" operator="lessThan">
      <formula>0</formula>
    </cfRule>
  </conditionalFormatting>
  <conditionalFormatting sqref="F349">
    <cfRule type="cellIs" dxfId="2" priority="1009" stopIfTrue="1" operator="lessThan">
      <formula>0</formula>
    </cfRule>
  </conditionalFormatting>
  <conditionalFormatting sqref="F350">
    <cfRule type="cellIs" dxfId="2" priority="1008" stopIfTrue="1" operator="lessThan">
      <formula>0</formula>
    </cfRule>
  </conditionalFormatting>
  <conditionalFormatting sqref="F351">
    <cfRule type="cellIs" dxfId="2" priority="1007" stopIfTrue="1" operator="lessThan">
      <formula>0</formula>
    </cfRule>
  </conditionalFormatting>
  <conditionalFormatting sqref="F352">
    <cfRule type="cellIs" dxfId="2" priority="1006" stopIfTrue="1" operator="lessThan">
      <formula>0</formula>
    </cfRule>
  </conditionalFormatting>
  <conditionalFormatting sqref="F353">
    <cfRule type="cellIs" dxfId="2" priority="1005" stopIfTrue="1" operator="lessThan">
      <formula>0</formula>
    </cfRule>
  </conditionalFormatting>
  <conditionalFormatting sqref="F354">
    <cfRule type="cellIs" dxfId="2" priority="1004" stopIfTrue="1" operator="lessThan">
      <formula>0</formula>
    </cfRule>
  </conditionalFormatting>
  <conditionalFormatting sqref="F355">
    <cfRule type="cellIs" dxfId="2" priority="1003" stopIfTrue="1" operator="lessThan">
      <formula>0</formula>
    </cfRule>
  </conditionalFormatting>
  <conditionalFormatting sqref="F356">
    <cfRule type="cellIs" dxfId="2" priority="1002" stopIfTrue="1" operator="lessThan">
      <formula>0</formula>
    </cfRule>
  </conditionalFormatting>
  <conditionalFormatting sqref="F357">
    <cfRule type="cellIs" dxfId="2" priority="1001" stopIfTrue="1" operator="lessThan">
      <formula>0</formula>
    </cfRule>
  </conditionalFormatting>
  <conditionalFormatting sqref="F358">
    <cfRule type="cellIs" dxfId="2" priority="1000" stopIfTrue="1" operator="lessThan">
      <formula>0</formula>
    </cfRule>
  </conditionalFormatting>
  <conditionalFormatting sqref="F359">
    <cfRule type="cellIs" dxfId="2" priority="999" stopIfTrue="1" operator="lessThan">
      <formula>0</formula>
    </cfRule>
  </conditionalFormatting>
  <conditionalFormatting sqref="F360">
    <cfRule type="cellIs" dxfId="2" priority="998" stopIfTrue="1" operator="lessThan">
      <formula>0</formula>
    </cfRule>
  </conditionalFormatting>
  <conditionalFormatting sqref="F361">
    <cfRule type="cellIs" dxfId="2" priority="997" stopIfTrue="1" operator="lessThan">
      <formula>0</formula>
    </cfRule>
  </conditionalFormatting>
  <conditionalFormatting sqref="F362">
    <cfRule type="cellIs" dxfId="2" priority="996" stopIfTrue="1" operator="lessThan">
      <formula>0</formula>
    </cfRule>
  </conditionalFormatting>
  <conditionalFormatting sqref="F363">
    <cfRule type="cellIs" dxfId="2" priority="995" stopIfTrue="1" operator="lessThan">
      <formula>0</formula>
    </cfRule>
  </conditionalFormatting>
  <conditionalFormatting sqref="F364">
    <cfRule type="cellIs" dxfId="2" priority="994" stopIfTrue="1" operator="lessThan">
      <formula>0</formula>
    </cfRule>
  </conditionalFormatting>
  <conditionalFormatting sqref="F365">
    <cfRule type="cellIs" dxfId="2" priority="993" stopIfTrue="1" operator="lessThan">
      <formula>0</formula>
    </cfRule>
  </conditionalFormatting>
  <conditionalFormatting sqref="F366">
    <cfRule type="cellIs" dxfId="2" priority="992" stopIfTrue="1" operator="lessThan">
      <formula>0</formula>
    </cfRule>
  </conditionalFormatting>
  <conditionalFormatting sqref="F367">
    <cfRule type="cellIs" dxfId="2" priority="991" stopIfTrue="1" operator="lessThan">
      <formula>0</formula>
    </cfRule>
  </conditionalFormatting>
  <conditionalFormatting sqref="F368">
    <cfRule type="cellIs" dxfId="2" priority="990" stopIfTrue="1" operator="lessThan">
      <formula>0</formula>
    </cfRule>
  </conditionalFormatting>
  <conditionalFormatting sqref="F369">
    <cfRule type="cellIs" dxfId="2" priority="989" stopIfTrue="1" operator="lessThan">
      <formula>0</formula>
    </cfRule>
  </conditionalFormatting>
  <conditionalFormatting sqref="F370">
    <cfRule type="cellIs" dxfId="2" priority="988" stopIfTrue="1" operator="lessThan">
      <formula>0</formula>
    </cfRule>
  </conditionalFormatting>
  <conditionalFormatting sqref="F371">
    <cfRule type="cellIs" dxfId="2" priority="987" stopIfTrue="1" operator="lessThan">
      <formula>0</formula>
    </cfRule>
  </conditionalFormatting>
  <conditionalFormatting sqref="F372">
    <cfRule type="cellIs" dxfId="2" priority="986" stopIfTrue="1" operator="lessThan">
      <formula>0</formula>
    </cfRule>
  </conditionalFormatting>
  <conditionalFormatting sqref="F373">
    <cfRule type="cellIs" dxfId="2" priority="985" stopIfTrue="1" operator="lessThan">
      <formula>0</formula>
    </cfRule>
  </conditionalFormatting>
  <conditionalFormatting sqref="F374">
    <cfRule type="cellIs" dxfId="2" priority="984" stopIfTrue="1" operator="lessThan">
      <formula>0</formula>
    </cfRule>
  </conditionalFormatting>
  <conditionalFormatting sqref="F375">
    <cfRule type="cellIs" dxfId="2" priority="983" stopIfTrue="1" operator="lessThan">
      <formula>0</formula>
    </cfRule>
  </conditionalFormatting>
  <conditionalFormatting sqref="F376">
    <cfRule type="cellIs" dxfId="2" priority="982" stopIfTrue="1" operator="lessThan">
      <formula>0</formula>
    </cfRule>
  </conditionalFormatting>
  <conditionalFormatting sqref="F377">
    <cfRule type="cellIs" dxfId="2" priority="981" stopIfTrue="1" operator="lessThan">
      <formula>0</formula>
    </cfRule>
  </conditionalFormatting>
  <conditionalFormatting sqref="F378">
    <cfRule type="cellIs" dxfId="2" priority="980" stopIfTrue="1" operator="lessThan">
      <formula>0</formula>
    </cfRule>
  </conditionalFormatting>
  <conditionalFormatting sqref="F379">
    <cfRule type="cellIs" dxfId="2" priority="979" stopIfTrue="1" operator="lessThan">
      <formula>0</formula>
    </cfRule>
  </conditionalFormatting>
  <conditionalFormatting sqref="F380">
    <cfRule type="cellIs" dxfId="2" priority="978" stopIfTrue="1" operator="lessThan">
      <formula>0</formula>
    </cfRule>
  </conditionalFormatting>
  <conditionalFormatting sqref="F381">
    <cfRule type="cellIs" dxfId="2" priority="977" stopIfTrue="1" operator="lessThan">
      <formula>0</formula>
    </cfRule>
  </conditionalFormatting>
  <conditionalFormatting sqref="F382">
    <cfRule type="cellIs" dxfId="2" priority="976" stopIfTrue="1" operator="lessThan">
      <formula>0</formula>
    </cfRule>
  </conditionalFormatting>
  <conditionalFormatting sqref="F383">
    <cfRule type="cellIs" dxfId="2" priority="975" stopIfTrue="1" operator="lessThan">
      <formula>0</formula>
    </cfRule>
  </conditionalFormatting>
  <conditionalFormatting sqref="F384">
    <cfRule type="cellIs" dxfId="2" priority="974" stopIfTrue="1" operator="lessThan">
      <formula>0</formula>
    </cfRule>
  </conditionalFormatting>
  <conditionalFormatting sqref="F385">
    <cfRule type="cellIs" dxfId="2" priority="973" stopIfTrue="1" operator="lessThan">
      <formula>0</formula>
    </cfRule>
  </conditionalFormatting>
  <conditionalFormatting sqref="F386">
    <cfRule type="cellIs" dxfId="2" priority="972" stopIfTrue="1" operator="lessThan">
      <formula>0</formula>
    </cfRule>
  </conditionalFormatting>
  <conditionalFormatting sqref="F387">
    <cfRule type="cellIs" dxfId="2" priority="971" stopIfTrue="1" operator="lessThan">
      <formula>0</formula>
    </cfRule>
  </conditionalFormatting>
  <conditionalFormatting sqref="F388">
    <cfRule type="cellIs" dxfId="2" priority="970" stopIfTrue="1" operator="lessThan">
      <formula>0</formula>
    </cfRule>
  </conditionalFormatting>
  <conditionalFormatting sqref="F389">
    <cfRule type="cellIs" dxfId="2" priority="969" stopIfTrue="1" operator="lessThan">
      <formula>0</formula>
    </cfRule>
  </conditionalFormatting>
  <conditionalFormatting sqref="F390">
    <cfRule type="cellIs" dxfId="2" priority="968" stopIfTrue="1" operator="lessThan">
      <formula>0</formula>
    </cfRule>
  </conditionalFormatting>
  <conditionalFormatting sqref="F391">
    <cfRule type="cellIs" dxfId="2" priority="967" stopIfTrue="1" operator="lessThan">
      <formula>0</formula>
    </cfRule>
  </conditionalFormatting>
  <conditionalFormatting sqref="F392">
    <cfRule type="cellIs" dxfId="2" priority="966" stopIfTrue="1" operator="lessThan">
      <formula>0</formula>
    </cfRule>
  </conditionalFormatting>
  <conditionalFormatting sqref="F393">
    <cfRule type="cellIs" dxfId="2" priority="965" stopIfTrue="1" operator="lessThan">
      <formula>0</formula>
    </cfRule>
  </conditionalFormatting>
  <conditionalFormatting sqref="F394">
    <cfRule type="cellIs" dxfId="2" priority="964" stopIfTrue="1" operator="lessThan">
      <formula>0</formula>
    </cfRule>
  </conditionalFormatting>
  <conditionalFormatting sqref="F395">
    <cfRule type="cellIs" dxfId="2" priority="963" stopIfTrue="1" operator="lessThan">
      <formula>0</formula>
    </cfRule>
  </conditionalFormatting>
  <conditionalFormatting sqref="F396">
    <cfRule type="cellIs" dxfId="2" priority="962" stopIfTrue="1" operator="lessThan">
      <formula>0</formula>
    </cfRule>
  </conditionalFormatting>
  <conditionalFormatting sqref="F397">
    <cfRule type="cellIs" dxfId="2" priority="961" stopIfTrue="1" operator="lessThan">
      <formula>0</formula>
    </cfRule>
  </conditionalFormatting>
  <conditionalFormatting sqref="F398">
    <cfRule type="cellIs" dxfId="2" priority="960" stopIfTrue="1" operator="lessThan">
      <formula>0</formula>
    </cfRule>
  </conditionalFormatting>
  <conditionalFormatting sqref="F399">
    <cfRule type="cellIs" dxfId="2" priority="959" stopIfTrue="1" operator="lessThan">
      <formula>0</formula>
    </cfRule>
  </conditionalFormatting>
  <conditionalFormatting sqref="F400">
    <cfRule type="cellIs" dxfId="2" priority="958" stopIfTrue="1" operator="lessThan">
      <formula>0</formula>
    </cfRule>
  </conditionalFormatting>
  <conditionalFormatting sqref="F401">
    <cfRule type="cellIs" dxfId="2" priority="957" stopIfTrue="1" operator="lessThan">
      <formula>0</formula>
    </cfRule>
  </conditionalFormatting>
  <conditionalFormatting sqref="F402">
    <cfRule type="cellIs" dxfId="2" priority="956" stopIfTrue="1" operator="lessThan">
      <formula>0</formula>
    </cfRule>
  </conditionalFormatting>
  <conditionalFormatting sqref="F403">
    <cfRule type="cellIs" dxfId="2" priority="955" stopIfTrue="1" operator="lessThan">
      <formula>0</formula>
    </cfRule>
  </conditionalFormatting>
  <conditionalFormatting sqref="F404">
    <cfRule type="cellIs" dxfId="2" priority="954" stopIfTrue="1" operator="lessThan">
      <formula>0</formula>
    </cfRule>
  </conditionalFormatting>
  <conditionalFormatting sqref="F405">
    <cfRule type="cellIs" dxfId="2" priority="953" stopIfTrue="1" operator="lessThan">
      <formula>0</formula>
    </cfRule>
  </conditionalFormatting>
  <conditionalFormatting sqref="F406">
    <cfRule type="cellIs" dxfId="2" priority="952" stopIfTrue="1" operator="lessThan">
      <formula>0</formula>
    </cfRule>
  </conditionalFormatting>
  <conditionalFormatting sqref="F407">
    <cfRule type="cellIs" dxfId="2" priority="951" stopIfTrue="1" operator="lessThan">
      <formula>0</formula>
    </cfRule>
  </conditionalFormatting>
  <conditionalFormatting sqref="F408">
    <cfRule type="cellIs" dxfId="2" priority="950" stopIfTrue="1" operator="lessThan">
      <formula>0</formula>
    </cfRule>
  </conditionalFormatting>
  <conditionalFormatting sqref="F409">
    <cfRule type="cellIs" dxfId="2" priority="949" stopIfTrue="1" operator="lessThan">
      <formula>0</formula>
    </cfRule>
  </conditionalFormatting>
  <conditionalFormatting sqref="F410">
    <cfRule type="cellIs" dxfId="2" priority="948" stopIfTrue="1" operator="lessThan">
      <formula>0</formula>
    </cfRule>
  </conditionalFormatting>
  <conditionalFormatting sqref="F411">
    <cfRule type="cellIs" dxfId="2" priority="947" stopIfTrue="1" operator="lessThan">
      <formula>0</formula>
    </cfRule>
  </conditionalFormatting>
  <conditionalFormatting sqref="F412">
    <cfRule type="cellIs" dxfId="2" priority="946" stopIfTrue="1" operator="lessThan">
      <formula>0</formula>
    </cfRule>
  </conditionalFormatting>
  <conditionalFormatting sqref="F413">
    <cfRule type="cellIs" dxfId="2" priority="945" stopIfTrue="1" operator="lessThan">
      <formula>0</formula>
    </cfRule>
  </conditionalFormatting>
  <conditionalFormatting sqref="F414">
    <cfRule type="cellIs" dxfId="2" priority="944" stopIfTrue="1" operator="lessThan">
      <formula>0</formula>
    </cfRule>
  </conditionalFormatting>
  <conditionalFormatting sqref="F415">
    <cfRule type="cellIs" dxfId="2" priority="943" stopIfTrue="1" operator="lessThan">
      <formula>0</formula>
    </cfRule>
  </conditionalFormatting>
  <conditionalFormatting sqref="F416">
    <cfRule type="cellIs" dxfId="2" priority="942" stopIfTrue="1" operator="lessThan">
      <formula>0</formula>
    </cfRule>
  </conditionalFormatting>
  <conditionalFormatting sqref="F417">
    <cfRule type="cellIs" dxfId="2" priority="941" stopIfTrue="1" operator="lessThan">
      <formula>0</formula>
    </cfRule>
  </conditionalFormatting>
  <conditionalFormatting sqref="F418">
    <cfRule type="cellIs" dxfId="2" priority="940" stopIfTrue="1" operator="lessThan">
      <formula>0</formula>
    </cfRule>
  </conditionalFormatting>
  <conditionalFormatting sqref="F419">
    <cfRule type="cellIs" dxfId="2" priority="939" stopIfTrue="1" operator="lessThan">
      <formula>0</formula>
    </cfRule>
  </conditionalFormatting>
  <conditionalFormatting sqref="F420">
    <cfRule type="cellIs" dxfId="2" priority="938" stopIfTrue="1" operator="lessThan">
      <formula>0</formula>
    </cfRule>
  </conditionalFormatting>
  <conditionalFormatting sqref="F421">
    <cfRule type="cellIs" dxfId="2" priority="937" stopIfTrue="1" operator="lessThan">
      <formula>0</formula>
    </cfRule>
  </conditionalFormatting>
  <conditionalFormatting sqref="F422">
    <cfRule type="cellIs" dxfId="2" priority="936" stopIfTrue="1" operator="lessThan">
      <formula>0</formula>
    </cfRule>
  </conditionalFormatting>
  <conditionalFormatting sqref="F423">
    <cfRule type="cellIs" dxfId="2" priority="935" stopIfTrue="1" operator="lessThan">
      <formula>0</formula>
    </cfRule>
  </conditionalFormatting>
  <conditionalFormatting sqref="F424">
    <cfRule type="cellIs" dxfId="2" priority="934" stopIfTrue="1" operator="lessThan">
      <formula>0</formula>
    </cfRule>
  </conditionalFormatting>
  <conditionalFormatting sqref="F425">
    <cfRule type="cellIs" dxfId="2" priority="933" stopIfTrue="1" operator="lessThan">
      <formula>0</formula>
    </cfRule>
  </conditionalFormatting>
  <conditionalFormatting sqref="F426">
    <cfRule type="cellIs" dxfId="2" priority="932" stopIfTrue="1" operator="lessThan">
      <formula>0</formula>
    </cfRule>
  </conditionalFormatting>
  <conditionalFormatting sqref="F427">
    <cfRule type="cellIs" dxfId="2" priority="931" stopIfTrue="1" operator="lessThan">
      <formula>0</formula>
    </cfRule>
  </conditionalFormatting>
  <conditionalFormatting sqref="F428">
    <cfRule type="cellIs" dxfId="2" priority="930" stopIfTrue="1" operator="lessThan">
      <formula>0</formula>
    </cfRule>
  </conditionalFormatting>
  <conditionalFormatting sqref="F429">
    <cfRule type="cellIs" dxfId="2" priority="929" stopIfTrue="1" operator="lessThan">
      <formula>0</formula>
    </cfRule>
  </conditionalFormatting>
  <conditionalFormatting sqref="F430">
    <cfRule type="cellIs" dxfId="2" priority="928" stopIfTrue="1" operator="lessThan">
      <formula>0</formula>
    </cfRule>
  </conditionalFormatting>
  <conditionalFormatting sqref="F431">
    <cfRule type="cellIs" dxfId="2" priority="927" stopIfTrue="1" operator="lessThan">
      <formula>0</formula>
    </cfRule>
  </conditionalFormatting>
  <conditionalFormatting sqref="F432">
    <cfRule type="cellIs" dxfId="2" priority="926" stopIfTrue="1" operator="lessThan">
      <formula>0</formula>
    </cfRule>
  </conditionalFormatting>
  <conditionalFormatting sqref="F433">
    <cfRule type="cellIs" dxfId="2" priority="925" stopIfTrue="1" operator="lessThan">
      <formula>0</formula>
    </cfRule>
  </conditionalFormatting>
  <conditionalFormatting sqref="F434">
    <cfRule type="cellIs" dxfId="2" priority="924" stopIfTrue="1" operator="lessThan">
      <formula>0</formula>
    </cfRule>
  </conditionalFormatting>
  <conditionalFormatting sqref="F435">
    <cfRule type="cellIs" dxfId="2" priority="923" stopIfTrue="1" operator="lessThan">
      <formula>0</formula>
    </cfRule>
  </conditionalFormatting>
  <conditionalFormatting sqref="F436">
    <cfRule type="cellIs" dxfId="2" priority="922" stopIfTrue="1" operator="lessThan">
      <formula>0</formula>
    </cfRule>
  </conditionalFormatting>
  <conditionalFormatting sqref="F437">
    <cfRule type="cellIs" dxfId="2" priority="921" stopIfTrue="1" operator="lessThan">
      <formula>0</formula>
    </cfRule>
  </conditionalFormatting>
  <conditionalFormatting sqref="F438">
    <cfRule type="cellIs" dxfId="2" priority="920" stopIfTrue="1" operator="lessThan">
      <formula>0</formula>
    </cfRule>
  </conditionalFormatting>
  <conditionalFormatting sqref="F439">
    <cfRule type="cellIs" dxfId="2" priority="919" stopIfTrue="1" operator="lessThan">
      <formula>0</formula>
    </cfRule>
  </conditionalFormatting>
  <conditionalFormatting sqref="F440">
    <cfRule type="cellIs" dxfId="2" priority="918" stopIfTrue="1" operator="lessThan">
      <formula>0</formula>
    </cfRule>
  </conditionalFormatting>
  <conditionalFormatting sqref="F441">
    <cfRule type="cellIs" dxfId="2" priority="917" stopIfTrue="1" operator="lessThan">
      <formula>0</formula>
    </cfRule>
  </conditionalFormatting>
  <conditionalFormatting sqref="F442">
    <cfRule type="cellIs" dxfId="2" priority="916" stopIfTrue="1" operator="lessThan">
      <formula>0</formula>
    </cfRule>
  </conditionalFormatting>
  <conditionalFormatting sqref="F443">
    <cfRule type="cellIs" dxfId="2" priority="915" stopIfTrue="1" operator="lessThan">
      <formula>0</formula>
    </cfRule>
  </conditionalFormatting>
  <conditionalFormatting sqref="F444">
    <cfRule type="cellIs" dxfId="2" priority="914" stopIfTrue="1" operator="lessThan">
      <formula>0</formula>
    </cfRule>
  </conditionalFormatting>
  <conditionalFormatting sqref="F445">
    <cfRule type="cellIs" dxfId="2" priority="913" stopIfTrue="1" operator="lessThan">
      <formula>0</formula>
    </cfRule>
  </conditionalFormatting>
  <conditionalFormatting sqref="F446">
    <cfRule type="cellIs" dxfId="2" priority="912" stopIfTrue="1" operator="lessThan">
      <formula>0</formula>
    </cfRule>
  </conditionalFormatting>
  <conditionalFormatting sqref="F447">
    <cfRule type="cellIs" dxfId="2" priority="911" stopIfTrue="1" operator="lessThan">
      <formula>0</formula>
    </cfRule>
  </conditionalFormatting>
  <conditionalFormatting sqref="F448">
    <cfRule type="cellIs" dxfId="2" priority="910" stopIfTrue="1" operator="lessThan">
      <formula>0</formula>
    </cfRule>
  </conditionalFormatting>
  <conditionalFormatting sqref="F449">
    <cfRule type="cellIs" dxfId="2" priority="909" stopIfTrue="1" operator="lessThan">
      <formula>0</formula>
    </cfRule>
  </conditionalFormatting>
  <conditionalFormatting sqref="F450">
    <cfRule type="cellIs" dxfId="2" priority="908" stopIfTrue="1" operator="lessThan">
      <formula>0</formula>
    </cfRule>
  </conditionalFormatting>
  <conditionalFormatting sqref="F451">
    <cfRule type="cellIs" dxfId="2" priority="907" stopIfTrue="1" operator="lessThan">
      <formula>0</formula>
    </cfRule>
  </conditionalFormatting>
  <conditionalFormatting sqref="F452">
    <cfRule type="cellIs" dxfId="2" priority="906" stopIfTrue="1" operator="lessThan">
      <formula>0</formula>
    </cfRule>
  </conditionalFormatting>
  <conditionalFormatting sqref="F453">
    <cfRule type="cellIs" dxfId="2" priority="905" stopIfTrue="1" operator="lessThan">
      <formula>0</formula>
    </cfRule>
  </conditionalFormatting>
  <conditionalFormatting sqref="F454">
    <cfRule type="cellIs" dxfId="2" priority="904" stopIfTrue="1" operator="lessThan">
      <formula>0</formula>
    </cfRule>
  </conditionalFormatting>
  <conditionalFormatting sqref="F455">
    <cfRule type="cellIs" dxfId="2" priority="903" stopIfTrue="1" operator="lessThan">
      <formula>0</formula>
    </cfRule>
  </conditionalFormatting>
  <conditionalFormatting sqref="F456">
    <cfRule type="cellIs" dxfId="2" priority="902" stopIfTrue="1" operator="lessThan">
      <formula>0</formula>
    </cfRule>
  </conditionalFormatting>
  <conditionalFormatting sqref="F457">
    <cfRule type="cellIs" dxfId="2" priority="901" stopIfTrue="1" operator="lessThan">
      <formula>0</formula>
    </cfRule>
  </conditionalFormatting>
  <conditionalFormatting sqref="F458">
    <cfRule type="cellIs" dxfId="2" priority="900" stopIfTrue="1" operator="lessThan">
      <formula>0</formula>
    </cfRule>
  </conditionalFormatting>
  <conditionalFormatting sqref="F459">
    <cfRule type="cellIs" dxfId="2" priority="899" stopIfTrue="1" operator="lessThan">
      <formula>0</formula>
    </cfRule>
  </conditionalFormatting>
  <conditionalFormatting sqref="F460">
    <cfRule type="cellIs" dxfId="2" priority="898" stopIfTrue="1" operator="lessThan">
      <formula>0</formula>
    </cfRule>
  </conditionalFormatting>
  <conditionalFormatting sqref="F461">
    <cfRule type="cellIs" dxfId="2" priority="897" stopIfTrue="1" operator="lessThan">
      <formula>0</formula>
    </cfRule>
  </conditionalFormatting>
  <conditionalFormatting sqref="F462">
    <cfRule type="cellIs" dxfId="2" priority="896" stopIfTrue="1" operator="lessThan">
      <formula>0</formula>
    </cfRule>
  </conditionalFormatting>
  <conditionalFormatting sqref="F463">
    <cfRule type="cellIs" dxfId="2" priority="895" stopIfTrue="1" operator="lessThan">
      <formula>0</formula>
    </cfRule>
  </conditionalFormatting>
  <conditionalFormatting sqref="F464">
    <cfRule type="cellIs" dxfId="2" priority="894" stopIfTrue="1" operator="lessThan">
      <formula>0</formula>
    </cfRule>
  </conditionalFormatting>
  <conditionalFormatting sqref="F465">
    <cfRule type="cellIs" dxfId="2" priority="893" stopIfTrue="1" operator="lessThan">
      <formula>0</formula>
    </cfRule>
  </conditionalFormatting>
  <conditionalFormatting sqref="F466">
    <cfRule type="cellIs" dxfId="2" priority="892" stopIfTrue="1" operator="lessThan">
      <formula>0</formula>
    </cfRule>
  </conditionalFormatting>
  <conditionalFormatting sqref="F467">
    <cfRule type="cellIs" dxfId="2" priority="891" stopIfTrue="1" operator="lessThan">
      <formula>0</formula>
    </cfRule>
  </conditionalFormatting>
  <conditionalFormatting sqref="F468">
    <cfRule type="cellIs" dxfId="2" priority="890" stopIfTrue="1" operator="lessThan">
      <formula>0</formula>
    </cfRule>
  </conditionalFormatting>
  <conditionalFormatting sqref="F469">
    <cfRule type="cellIs" dxfId="2" priority="889" stopIfTrue="1" operator="lessThan">
      <formula>0</formula>
    </cfRule>
  </conditionalFormatting>
  <conditionalFormatting sqref="F470">
    <cfRule type="cellIs" dxfId="2" priority="888" stopIfTrue="1" operator="lessThan">
      <formula>0</formula>
    </cfRule>
  </conditionalFormatting>
  <conditionalFormatting sqref="F471">
    <cfRule type="cellIs" dxfId="2" priority="887" stopIfTrue="1" operator="lessThan">
      <formula>0</formula>
    </cfRule>
  </conditionalFormatting>
  <conditionalFormatting sqref="F472">
    <cfRule type="cellIs" dxfId="2" priority="886" stopIfTrue="1" operator="lessThan">
      <formula>0</formula>
    </cfRule>
  </conditionalFormatting>
  <conditionalFormatting sqref="F473">
    <cfRule type="cellIs" dxfId="2" priority="885" stopIfTrue="1" operator="lessThan">
      <formula>0</formula>
    </cfRule>
  </conditionalFormatting>
  <conditionalFormatting sqref="F474">
    <cfRule type="cellIs" dxfId="2" priority="884" stopIfTrue="1" operator="lessThan">
      <formula>0</formula>
    </cfRule>
  </conditionalFormatting>
  <conditionalFormatting sqref="F475">
    <cfRule type="cellIs" dxfId="2" priority="883" stopIfTrue="1" operator="lessThan">
      <formula>0</formula>
    </cfRule>
  </conditionalFormatting>
  <conditionalFormatting sqref="F476">
    <cfRule type="cellIs" dxfId="2" priority="882" stopIfTrue="1" operator="lessThan">
      <formula>0</formula>
    </cfRule>
  </conditionalFormatting>
  <conditionalFormatting sqref="F477">
    <cfRule type="cellIs" dxfId="2" priority="881" stopIfTrue="1" operator="lessThan">
      <formula>0</formula>
    </cfRule>
  </conditionalFormatting>
  <conditionalFormatting sqref="F478">
    <cfRule type="cellIs" dxfId="2" priority="880" stopIfTrue="1" operator="lessThan">
      <formula>0</formula>
    </cfRule>
  </conditionalFormatting>
  <conditionalFormatting sqref="F479">
    <cfRule type="cellIs" dxfId="2" priority="879" stopIfTrue="1" operator="lessThan">
      <formula>0</formula>
    </cfRule>
  </conditionalFormatting>
  <conditionalFormatting sqref="F480">
    <cfRule type="cellIs" dxfId="2" priority="878" stopIfTrue="1" operator="lessThan">
      <formula>0</formula>
    </cfRule>
  </conditionalFormatting>
  <conditionalFormatting sqref="F481">
    <cfRule type="cellIs" dxfId="2" priority="877" stopIfTrue="1" operator="lessThan">
      <formula>0</formula>
    </cfRule>
  </conditionalFormatting>
  <conditionalFormatting sqref="F482">
    <cfRule type="cellIs" dxfId="2" priority="876" stopIfTrue="1" operator="lessThan">
      <formula>0</formula>
    </cfRule>
  </conditionalFormatting>
  <conditionalFormatting sqref="F483">
    <cfRule type="cellIs" dxfId="2" priority="875" stopIfTrue="1" operator="lessThan">
      <formula>0</formula>
    </cfRule>
  </conditionalFormatting>
  <conditionalFormatting sqref="F484">
    <cfRule type="cellIs" dxfId="2" priority="874" stopIfTrue="1" operator="lessThan">
      <formula>0</formula>
    </cfRule>
  </conditionalFormatting>
  <conditionalFormatting sqref="F485">
    <cfRule type="cellIs" dxfId="2" priority="873" stopIfTrue="1" operator="lessThan">
      <formula>0</formula>
    </cfRule>
  </conditionalFormatting>
  <conditionalFormatting sqref="F486">
    <cfRule type="cellIs" dxfId="2" priority="872" stopIfTrue="1" operator="lessThan">
      <formula>0</formula>
    </cfRule>
  </conditionalFormatting>
  <conditionalFormatting sqref="F487">
    <cfRule type="cellIs" dxfId="2" priority="871" stopIfTrue="1" operator="lessThan">
      <formula>0</formula>
    </cfRule>
  </conditionalFormatting>
  <conditionalFormatting sqref="F488">
    <cfRule type="cellIs" dxfId="2" priority="870" stopIfTrue="1" operator="lessThan">
      <formula>0</formula>
    </cfRule>
  </conditionalFormatting>
  <conditionalFormatting sqref="F489">
    <cfRule type="cellIs" dxfId="2" priority="869" stopIfTrue="1" operator="lessThan">
      <formula>0</formula>
    </cfRule>
  </conditionalFormatting>
  <conditionalFormatting sqref="F490">
    <cfRule type="cellIs" dxfId="2" priority="868" stopIfTrue="1" operator="lessThan">
      <formula>0</formula>
    </cfRule>
  </conditionalFormatting>
  <conditionalFormatting sqref="F491">
    <cfRule type="cellIs" dxfId="2" priority="867" stopIfTrue="1" operator="lessThan">
      <formula>0</formula>
    </cfRule>
  </conditionalFormatting>
  <conditionalFormatting sqref="F492">
    <cfRule type="cellIs" dxfId="2" priority="866" stopIfTrue="1" operator="lessThan">
      <formula>0</formula>
    </cfRule>
  </conditionalFormatting>
  <conditionalFormatting sqref="F493">
    <cfRule type="cellIs" dxfId="2" priority="865" stopIfTrue="1" operator="lessThan">
      <formula>0</formula>
    </cfRule>
  </conditionalFormatting>
  <conditionalFormatting sqref="F494">
    <cfRule type="cellIs" dxfId="2" priority="864" stopIfTrue="1" operator="lessThan">
      <formula>0</formula>
    </cfRule>
  </conditionalFormatting>
  <conditionalFormatting sqref="F495">
    <cfRule type="cellIs" dxfId="2" priority="863" stopIfTrue="1" operator="lessThan">
      <formula>0</formula>
    </cfRule>
  </conditionalFormatting>
  <conditionalFormatting sqref="F496">
    <cfRule type="cellIs" dxfId="2" priority="862" stopIfTrue="1" operator="lessThan">
      <formula>0</formula>
    </cfRule>
  </conditionalFormatting>
  <conditionalFormatting sqref="F497">
    <cfRule type="cellIs" dxfId="2" priority="861" stopIfTrue="1" operator="lessThan">
      <formula>0</formula>
    </cfRule>
  </conditionalFormatting>
  <conditionalFormatting sqref="F498">
    <cfRule type="cellIs" dxfId="2" priority="860" stopIfTrue="1" operator="lessThan">
      <formula>0</formula>
    </cfRule>
  </conditionalFormatting>
  <conditionalFormatting sqref="F499">
    <cfRule type="cellIs" dxfId="2" priority="859" stopIfTrue="1" operator="lessThan">
      <formula>0</formula>
    </cfRule>
  </conditionalFormatting>
  <conditionalFormatting sqref="F500">
    <cfRule type="cellIs" dxfId="2" priority="858" stopIfTrue="1" operator="lessThan">
      <formula>0</formula>
    </cfRule>
  </conditionalFormatting>
  <conditionalFormatting sqref="F501">
    <cfRule type="cellIs" dxfId="2" priority="857" stopIfTrue="1" operator="lessThan">
      <formula>0</formula>
    </cfRule>
  </conditionalFormatting>
  <conditionalFormatting sqref="F502">
    <cfRule type="cellIs" dxfId="2" priority="856" stopIfTrue="1" operator="lessThan">
      <formula>0</formula>
    </cfRule>
  </conditionalFormatting>
  <conditionalFormatting sqref="F503">
    <cfRule type="cellIs" dxfId="2" priority="855" stopIfTrue="1" operator="lessThan">
      <formula>0</formula>
    </cfRule>
  </conditionalFormatting>
  <conditionalFormatting sqref="F504">
    <cfRule type="cellIs" dxfId="2" priority="854" stopIfTrue="1" operator="lessThan">
      <formula>0</formula>
    </cfRule>
  </conditionalFormatting>
  <conditionalFormatting sqref="F505">
    <cfRule type="cellIs" dxfId="2" priority="853" stopIfTrue="1" operator="lessThan">
      <formula>0</formula>
    </cfRule>
  </conditionalFormatting>
  <conditionalFormatting sqref="F506">
    <cfRule type="cellIs" dxfId="2" priority="852" stopIfTrue="1" operator="lessThan">
      <formula>0</formula>
    </cfRule>
  </conditionalFormatting>
  <conditionalFormatting sqref="F507">
    <cfRule type="cellIs" dxfId="2" priority="851" stopIfTrue="1" operator="lessThan">
      <formula>0</formula>
    </cfRule>
  </conditionalFormatting>
  <conditionalFormatting sqref="F508">
    <cfRule type="cellIs" dxfId="2" priority="850" stopIfTrue="1" operator="lessThan">
      <formula>0</formula>
    </cfRule>
  </conditionalFormatting>
  <conditionalFormatting sqref="F509">
    <cfRule type="cellIs" dxfId="2" priority="849" stopIfTrue="1" operator="lessThan">
      <formula>0</formula>
    </cfRule>
  </conditionalFormatting>
  <conditionalFormatting sqref="F510">
    <cfRule type="cellIs" dxfId="2" priority="848" stopIfTrue="1" operator="lessThan">
      <formula>0</formula>
    </cfRule>
  </conditionalFormatting>
  <conditionalFormatting sqref="F511">
    <cfRule type="cellIs" dxfId="2" priority="847" stopIfTrue="1" operator="lessThan">
      <formula>0</formula>
    </cfRule>
  </conditionalFormatting>
  <conditionalFormatting sqref="F512">
    <cfRule type="cellIs" dxfId="2" priority="846" stopIfTrue="1" operator="lessThan">
      <formula>0</formula>
    </cfRule>
  </conditionalFormatting>
  <conditionalFormatting sqref="F513">
    <cfRule type="cellIs" dxfId="2" priority="845" stopIfTrue="1" operator="lessThan">
      <formula>0</formula>
    </cfRule>
  </conditionalFormatting>
  <conditionalFormatting sqref="F514">
    <cfRule type="cellIs" dxfId="2" priority="844" stopIfTrue="1" operator="lessThan">
      <formula>0</formula>
    </cfRule>
  </conditionalFormatting>
  <conditionalFormatting sqref="F515">
    <cfRule type="cellIs" dxfId="2" priority="843" stopIfTrue="1" operator="lessThan">
      <formula>0</formula>
    </cfRule>
  </conditionalFormatting>
  <conditionalFormatting sqref="F516">
    <cfRule type="cellIs" dxfId="2" priority="842" stopIfTrue="1" operator="lessThan">
      <formula>0</formula>
    </cfRule>
  </conditionalFormatting>
  <conditionalFormatting sqref="F517">
    <cfRule type="cellIs" dxfId="2" priority="841" stopIfTrue="1" operator="lessThan">
      <formula>0</formula>
    </cfRule>
  </conditionalFormatting>
  <conditionalFormatting sqref="F518">
    <cfRule type="cellIs" dxfId="2" priority="840" stopIfTrue="1" operator="lessThan">
      <formula>0</formula>
    </cfRule>
  </conditionalFormatting>
  <conditionalFormatting sqref="F519">
    <cfRule type="cellIs" dxfId="2" priority="839" stopIfTrue="1" operator="lessThan">
      <formula>0</formula>
    </cfRule>
  </conditionalFormatting>
  <conditionalFormatting sqref="F520">
    <cfRule type="cellIs" dxfId="2" priority="838" stopIfTrue="1" operator="lessThan">
      <formula>0</formula>
    </cfRule>
  </conditionalFormatting>
  <conditionalFormatting sqref="F521">
    <cfRule type="cellIs" dxfId="2" priority="837" stopIfTrue="1" operator="lessThan">
      <formula>0</formula>
    </cfRule>
  </conditionalFormatting>
  <conditionalFormatting sqref="F522">
    <cfRule type="cellIs" dxfId="2" priority="836" stopIfTrue="1" operator="lessThan">
      <formula>0</formula>
    </cfRule>
  </conditionalFormatting>
  <conditionalFormatting sqref="F523">
    <cfRule type="cellIs" dxfId="2" priority="835" stopIfTrue="1" operator="lessThan">
      <formula>0</formula>
    </cfRule>
  </conditionalFormatting>
  <conditionalFormatting sqref="F524">
    <cfRule type="cellIs" dxfId="2" priority="834" stopIfTrue="1" operator="lessThan">
      <formula>0</formula>
    </cfRule>
  </conditionalFormatting>
  <conditionalFormatting sqref="F525">
    <cfRule type="cellIs" dxfId="2" priority="833" stopIfTrue="1" operator="lessThan">
      <formula>0</formula>
    </cfRule>
  </conditionalFormatting>
  <conditionalFormatting sqref="F526">
    <cfRule type="cellIs" dxfId="2" priority="832" stopIfTrue="1" operator="lessThan">
      <formula>0</formula>
    </cfRule>
  </conditionalFormatting>
  <conditionalFormatting sqref="F527">
    <cfRule type="cellIs" dxfId="2" priority="831" stopIfTrue="1" operator="lessThan">
      <formula>0</formula>
    </cfRule>
  </conditionalFormatting>
  <conditionalFormatting sqref="F528">
    <cfRule type="cellIs" dxfId="2" priority="830" stopIfTrue="1" operator="lessThan">
      <formula>0</formula>
    </cfRule>
  </conditionalFormatting>
  <conditionalFormatting sqref="F529">
    <cfRule type="cellIs" dxfId="2" priority="829" stopIfTrue="1" operator="lessThan">
      <formula>0</formula>
    </cfRule>
  </conditionalFormatting>
  <conditionalFormatting sqref="F530">
    <cfRule type="cellIs" dxfId="2" priority="828" stopIfTrue="1" operator="lessThan">
      <formula>0</formula>
    </cfRule>
  </conditionalFormatting>
  <conditionalFormatting sqref="F531">
    <cfRule type="cellIs" dxfId="2" priority="827" stopIfTrue="1" operator="lessThan">
      <formula>0</formula>
    </cfRule>
  </conditionalFormatting>
  <conditionalFormatting sqref="F532">
    <cfRule type="cellIs" dxfId="2" priority="826" stopIfTrue="1" operator="lessThan">
      <formula>0</formula>
    </cfRule>
  </conditionalFormatting>
  <conditionalFormatting sqref="F533">
    <cfRule type="cellIs" dxfId="2" priority="825" stopIfTrue="1" operator="lessThan">
      <formula>0</formula>
    </cfRule>
  </conditionalFormatting>
  <conditionalFormatting sqref="F534">
    <cfRule type="cellIs" dxfId="2" priority="824" stopIfTrue="1" operator="lessThan">
      <formula>0</formula>
    </cfRule>
  </conditionalFormatting>
  <conditionalFormatting sqref="F535">
    <cfRule type="cellIs" dxfId="2" priority="823" stopIfTrue="1" operator="lessThan">
      <formula>0</formula>
    </cfRule>
  </conditionalFormatting>
  <conditionalFormatting sqref="F536">
    <cfRule type="cellIs" dxfId="2" priority="822" stopIfTrue="1" operator="lessThan">
      <formula>0</formula>
    </cfRule>
  </conditionalFormatting>
  <conditionalFormatting sqref="F537">
    <cfRule type="cellIs" dxfId="2" priority="821" stopIfTrue="1" operator="lessThan">
      <formula>0</formula>
    </cfRule>
  </conditionalFormatting>
  <conditionalFormatting sqref="F538">
    <cfRule type="cellIs" dxfId="2" priority="820" stopIfTrue="1" operator="lessThan">
      <formula>0</formula>
    </cfRule>
  </conditionalFormatting>
  <conditionalFormatting sqref="F539">
    <cfRule type="cellIs" dxfId="2" priority="819" stopIfTrue="1" operator="lessThan">
      <formula>0</formula>
    </cfRule>
  </conditionalFormatting>
  <conditionalFormatting sqref="F540">
    <cfRule type="cellIs" dxfId="2" priority="818" stopIfTrue="1" operator="lessThan">
      <formula>0</formula>
    </cfRule>
  </conditionalFormatting>
  <conditionalFormatting sqref="F541">
    <cfRule type="cellIs" dxfId="2" priority="817" stopIfTrue="1" operator="lessThan">
      <formula>0</formula>
    </cfRule>
  </conditionalFormatting>
  <conditionalFormatting sqref="F542">
    <cfRule type="cellIs" dxfId="2" priority="816" stopIfTrue="1" operator="lessThan">
      <formula>0</formula>
    </cfRule>
  </conditionalFormatting>
  <conditionalFormatting sqref="F543">
    <cfRule type="cellIs" dxfId="2" priority="815" stopIfTrue="1" operator="lessThan">
      <formula>0</formula>
    </cfRule>
  </conditionalFormatting>
  <conditionalFormatting sqref="F544">
    <cfRule type="cellIs" dxfId="2" priority="814" stopIfTrue="1" operator="lessThan">
      <formula>0</formula>
    </cfRule>
  </conditionalFormatting>
  <conditionalFormatting sqref="F545">
    <cfRule type="cellIs" dxfId="2" priority="813" stopIfTrue="1" operator="lessThan">
      <formula>0</formula>
    </cfRule>
  </conditionalFormatting>
  <conditionalFormatting sqref="F546">
    <cfRule type="cellIs" dxfId="2" priority="812" stopIfTrue="1" operator="lessThan">
      <formula>0</formula>
    </cfRule>
  </conditionalFormatting>
  <conditionalFormatting sqref="F547">
    <cfRule type="cellIs" dxfId="2" priority="811" stopIfTrue="1" operator="lessThan">
      <formula>0</formula>
    </cfRule>
  </conditionalFormatting>
  <conditionalFormatting sqref="F548">
    <cfRule type="cellIs" dxfId="2" priority="810" stopIfTrue="1" operator="lessThan">
      <formula>0</formula>
    </cfRule>
  </conditionalFormatting>
  <conditionalFormatting sqref="F549">
    <cfRule type="cellIs" dxfId="2" priority="809" stopIfTrue="1" operator="lessThan">
      <formula>0</formula>
    </cfRule>
  </conditionalFormatting>
  <conditionalFormatting sqref="F550">
    <cfRule type="cellIs" dxfId="2" priority="808" stopIfTrue="1" operator="lessThan">
      <formula>0</formula>
    </cfRule>
  </conditionalFormatting>
  <conditionalFormatting sqref="F551">
    <cfRule type="cellIs" dxfId="2" priority="807" stopIfTrue="1" operator="lessThan">
      <formula>0</formula>
    </cfRule>
  </conditionalFormatting>
  <conditionalFormatting sqref="F552">
    <cfRule type="cellIs" dxfId="2" priority="806" stopIfTrue="1" operator="lessThan">
      <formula>0</formula>
    </cfRule>
  </conditionalFormatting>
  <conditionalFormatting sqref="F553">
    <cfRule type="cellIs" dxfId="2" priority="805" stopIfTrue="1" operator="lessThan">
      <formula>0</formula>
    </cfRule>
  </conditionalFormatting>
  <conditionalFormatting sqref="F554">
    <cfRule type="cellIs" dxfId="2" priority="804" stopIfTrue="1" operator="lessThan">
      <formula>0</formula>
    </cfRule>
  </conditionalFormatting>
  <conditionalFormatting sqref="F555">
    <cfRule type="cellIs" dxfId="2" priority="803" stopIfTrue="1" operator="lessThan">
      <formula>0</formula>
    </cfRule>
  </conditionalFormatting>
  <conditionalFormatting sqref="F556">
    <cfRule type="cellIs" dxfId="2" priority="802" stopIfTrue="1" operator="lessThan">
      <formula>0</formula>
    </cfRule>
  </conditionalFormatting>
  <conditionalFormatting sqref="F557">
    <cfRule type="cellIs" dxfId="2" priority="801" stopIfTrue="1" operator="lessThan">
      <formula>0</formula>
    </cfRule>
  </conditionalFormatting>
  <conditionalFormatting sqref="F558">
    <cfRule type="cellIs" dxfId="2" priority="800" stopIfTrue="1" operator="lessThan">
      <formula>0</formula>
    </cfRule>
  </conditionalFormatting>
  <conditionalFormatting sqref="F559">
    <cfRule type="cellIs" dxfId="2" priority="799" stopIfTrue="1" operator="lessThan">
      <formula>0</formula>
    </cfRule>
  </conditionalFormatting>
  <conditionalFormatting sqref="F560">
    <cfRule type="cellIs" dxfId="2" priority="798" stopIfTrue="1" operator="lessThan">
      <formula>0</formula>
    </cfRule>
  </conditionalFormatting>
  <conditionalFormatting sqref="F561">
    <cfRule type="cellIs" dxfId="2" priority="797" stopIfTrue="1" operator="lessThan">
      <formula>0</formula>
    </cfRule>
  </conditionalFormatting>
  <conditionalFormatting sqref="F562">
    <cfRule type="cellIs" dxfId="2" priority="796" stopIfTrue="1" operator="lessThan">
      <formula>0</formula>
    </cfRule>
  </conditionalFormatting>
  <conditionalFormatting sqref="F563">
    <cfRule type="cellIs" dxfId="2" priority="795" stopIfTrue="1" operator="lessThan">
      <formula>0</formula>
    </cfRule>
  </conditionalFormatting>
  <conditionalFormatting sqref="F564">
    <cfRule type="cellIs" dxfId="2" priority="794" stopIfTrue="1" operator="lessThan">
      <formula>0</formula>
    </cfRule>
  </conditionalFormatting>
  <conditionalFormatting sqref="F565">
    <cfRule type="cellIs" dxfId="2" priority="793" stopIfTrue="1" operator="lessThan">
      <formula>0</formula>
    </cfRule>
  </conditionalFormatting>
  <conditionalFormatting sqref="F566">
    <cfRule type="cellIs" dxfId="2" priority="792" stopIfTrue="1" operator="lessThan">
      <formula>0</formula>
    </cfRule>
  </conditionalFormatting>
  <conditionalFormatting sqref="F567">
    <cfRule type="cellIs" dxfId="2" priority="791" stopIfTrue="1" operator="lessThan">
      <formula>0</formula>
    </cfRule>
  </conditionalFormatting>
  <conditionalFormatting sqref="F568">
    <cfRule type="cellIs" dxfId="2" priority="790" stopIfTrue="1" operator="lessThan">
      <formula>0</formula>
    </cfRule>
  </conditionalFormatting>
  <conditionalFormatting sqref="F569">
    <cfRule type="cellIs" dxfId="2" priority="789" stopIfTrue="1" operator="lessThan">
      <formula>0</formula>
    </cfRule>
  </conditionalFormatting>
  <conditionalFormatting sqref="F570">
    <cfRule type="cellIs" dxfId="2" priority="788" stopIfTrue="1" operator="lessThan">
      <formula>0</formula>
    </cfRule>
  </conditionalFormatting>
  <conditionalFormatting sqref="F571">
    <cfRule type="cellIs" dxfId="2" priority="787" stopIfTrue="1" operator="lessThan">
      <formula>0</formula>
    </cfRule>
  </conditionalFormatting>
  <conditionalFormatting sqref="F572">
    <cfRule type="cellIs" dxfId="2" priority="786" stopIfTrue="1" operator="lessThan">
      <formula>0</formula>
    </cfRule>
  </conditionalFormatting>
  <conditionalFormatting sqref="F573">
    <cfRule type="cellIs" dxfId="2" priority="785" stopIfTrue="1" operator="lessThan">
      <formula>0</formula>
    </cfRule>
  </conditionalFormatting>
  <conditionalFormatting sqref="F574">
    <cfRule type="cellIs" dxfId="2" priority="784" stopIfTrue="1" operator="lessThan">
      <formula>0</formula>
    </cfRule>
  </conditionalFormatting>
  <conditionalFormatting sqref="F575">
    <cfRule type="cellIs" dxfId="2" priority="783" stopIfTrue="1" operator="lessThan">
      <formula>0</formula>
    </cfRule>
  </conditionalFormatting>
  <conditionalFormatting sqref="F576">
    <cfRule type="cellIs" dxfId="2" priority="782" stopIfTrue="1" operator="lessThan">
      <formula>0</formula>
    </cfRule>
  </conditionalFormatting>
  <conditionalFormatting sqref="F577">
    <cfRule type="cellIs" dxfId="2" priority="781" stopIfTrue="1" operator="lessThan">
      <formula>0</formula>
    </cfRule>
  </conditionalFormatting>
  <conditionalFormatting sqref="F578">
    <cfRule type="cellIs" dxfId="2" priority="780" stopIfTrue="1" operator="lessThan">
      <formula>0</formula>
    </cfRule>
  </conditionalFormatting>
  <conditionalFormatting sqref="F579">
    <cfRule type="cellIs" dxfId="2" priority="779" stopIfTrue="1" operator="lessThan">
      <formula>0</formula>
    </cfRule>
  </conditionalFormatting>
  <conditionalFormatting sqref="F580">
    <cfRule type="cellIs" dxfId="2" priority="778" stopIfTrue="1" operator="lessThan">
      <formula>0</formula>
    </cfRule>
  </conditionalFormatting>
  <conditionalFormatting sqref="F581">
    <cfRule type="cellIs" dxfId="2" priority="777" stopIfTrue="1" operator="lessThan">
      <formula>0</formula>
    </cfRule>
  </conditionalFormatting>
  <conditionalFormatting sqref="F582">
    <cfRule type="cellIs" dxfId="2" priority="776" stopIfTrue="1" operator="lessThan">
      <formula>0</formula>
    </cfRule>
  </conditionalFormatting>
  <conditionalFormatting sqref="F583">
    <cfRule type="cellIs" dxfId="2" priority="775" stopIfTrue="1" operator="lessThan">
      <formula>0</formula>
    </cfRule>
  </conditionalFormatting>
  <conditionalFormatting sqref="F584">
    <cfRule type="cellIs" dxfId="2" priority="774" stopIfTrue="1" operator="lessThan">
      <formula>0</formula>
    </cfRule>
  </conditionalFormatting>
  <conditionalFormatting sqref="F585">
    <cfRule type="cellIs" dxfId="2" priority="773" stopIfTrue="1" operator="lessThan">
      <formula>0</formula>
    </cfRule>
  </conditionalFormatting>
  <conditionalFormatting sqref="F586">
    <cfRule type="cellIs" dxfId="2" priority="772" stopIfTrue="1" operator="lessThan">
      <formula>0</formula>
    </cfRule>
  </conditionalFormatting>
  <conditionalFormatting sqref="F587">
    <cfRule type="cellIs" dxfId="2" priority="771" stopIfTrue="1" operator="lessThan">
      <formula>0</formula>
    </cfRule>
  </conditionalFormatting>
  <conditionalFormatting sqref="F588">
    <cfRule type="cellIs" dxfId="2" priority="770" stopIfTrue="1" operator="lessThan">
      <formula>0</formula>
    </cfRule>
  </conditionalFormatting>
  <conditionalFormatting sqref="F589">
    <cfRule type="cellIs" dxfId="2" priority="769" stopIfTrue="1" operator="lessThan">
      <formula>0</formula>
    </cfRule>
  </conditionalFormatting>
  <conditionalFormatting sqref="F590">
    <cfRule type="cellIs" dxfId="2" priority="768" stopIfTrue="1" operator="lessThan">
      <formula>0</formula>
    </cfRule>
  </conditionalFormatting>
  <conditionalFormatting sqref="F591">
    <cfRule type="cellIs" dxfId="2" priority="767" stopIfTrue="1" operator="lessThan">
      <formula>0</formula>
    </cfRule>
  </conditionalFormatting>
  <conditionalFormatting sqref="F592">
    <cfRule type="cellIs" dxfId="2" priority="766" stopIfTrue="1" operator="lessThan">
      <formula>0</formula>
    </cfRule>
  </conditionalFormatting>
  <conditionalFormatting sqref="F593">
    <cfRule type="cellIs" dxfId="2" priority="765" stopIfTrue="1" operator="lessThan">
      <formula>0</formula>
    </cfRule>
  </conditionalFormatting>
  <conditionalFormatting sqref="F594">
    <cfRule type="cellIs" dxfId="2" priority="764" stopIfTrue="1" operator="lessThan">
      <formula>0</formula>
    </cfRule>
  </conditionalFormatting>
  <conditionalFormatting sqref="F595">
    <cfRule type="cellIs" dxfId="2" priority="763" stopIfTrue="1" operator="lessThan">
      <formula>0</formula>
    </cfRule>
  </conditionalFormatting>
  <conditionalFormatting sqref="F596">
    <cfRule type="cellIs" dxfId="2" priority="762" stopIfTrue="1" operator="lessThan">
      <formula>0</formula>
    </cfRule>
  </conditionalFormatting>
  <conditionalFormatting sqref="F597">
    <cfRule type="cellIs" dxfId="2" priority="761" stopIfTrue="1" operator="lessThan">
      <formula>0</formula>
    </cfRule>
  </conditionalFormatting>
  <conditionalFormatting sqref="F598">
    <cfRule type="cellIs" dxfId="2" priority="760" stopIfTrue="1" operator="lessThan">
      <formula>0</formula>
    </cfRule>
  </conditionalFormatting>
  <conditionalFormatting sqref="F599">
    <cfRule type="cellIs" dxfId="2" priority="759" stopIfTrue="1" operator="lessThan">
      <formula>0</formula>
    </cfRule>
  </conditionalFormatting>
  <conditionalFormatting sqref="F600">
    <cfRule type="cellIs" dxfId="2" priority="758" stopIfTrue="1" operator="lessThan">
      <formula>0</formula>
    </cfRule>
  </conditionalFormatting>
  <conditionalFormatting sqref="F601">
    <cfRule type="cellIs" dxfId="2" priority="757" stopIfTrue="1" operator="lessThan">
      <formula>0</formula>
    </cfRule>
  </conditionalFormatting>
  <conditionalFormatting sqref="F602">
    <cfRule type="cellIs" dxfId="2" priority="756" stopIfTrue="1" operator="lessThan">
      <formula>0</formula>
    </cfRule>
  </conditionalFormatting>
  <conditionalFormatting sqref="F603">
    <cfRule type="cellIs" dxfId="2" priority="755" stopIfTrue="1" operator="lessThan">
      <formula>0</formula>
    </cfRule>
  </conditionalFormatting>
  <conditionalFormatting sqref="F604">
    <cfRule type="cellIs" dxfId="2" priority="754" stopIfTrue="1" operator="lessThan">
      <formula>0</formula>
    </cfRule>
  </conditionalFormatting>
  <conditionalFormatting sqref="F605">
    <cfRule type="cellIs" dxfId="2" priority="753" stopIfTrue="1" operator="lessThan">
      <formula>0</formula>
    </cfRule>
  </conditionalFormatting>
  <conditionalFormatting sqref="F606">
    <cfRule type="cellIs" dxfId="2" priority="752" stopIfTrue="1" operator="lessThan">
      <formula>0</formula>
    </cfRule>
  </conditionalFormatting>
  <conditionalFormatting sqref="F607">
    <cfRule type="cellIs" dxfId="2" priority="751" stopIfTrue="1" operator="lessThan">
      <formula>0</formula>
    </cfRule>
  </conditionalFormatting>
  <conditionalFormatting sqref="F608">
    <cfRule type="cellIs" dxfId="2" priority="750" stopIfTrue="1" operator="lessThan">
      <formula>0</formula>
    </cfRule>
  </conditionalFormatting>
  <conditionalFormatting sqref="F609">
    <cfRule type="cellIs" dxfId="2" priority="749" stopIfTrue="1" operator="lessThan">
      <formula>0</formula>
    </cfRule>
  </conditionalFormatting>
  <conditionalFormatting sqref="F610">
    <cfRule type="cellIs" dxfId="2" priority="748" stopIfTrue="1" operator="lessThan">
      <formula>0</formula>
    </cfRule>
  </conditionalFormatting>
  <conditionalFormatting sqref="F611">
    <cfRule type="cellIs" dxfId="2" priority="747" stopIfTrue="1" operator="lessThan">
      <formula>0</formula>
    </cfRule>
  </conditionalFormatting>
  <conditionalFormatting sqref="F612">
    <cfRule type="cellIs" dxfId="2" priority="746" stopIfTrue="1" operator="lessThan">
      <formula>0</formula>
    </cfRule>
  </conditionalFormatting>
  <conditionalFormatting sqref="F613">
    <cfRule type="cellIs" dxfId="2" priority="745" stopIfTrue="1" operator="lessThan">
      <formula>0</formula>
    </cfRule>
  </conditionalFormatting>
  <conditionalFormatting sqref="F614">
    <cfRule type="cellIs" dxfId="2" priority="744" stopIfTrue="1" operator="lessThan">
      <formula>0</formula>
    </cfRule>
  </conditionalFormatting>
  <conditionalFormatting sqref="F615">
    <cfRule type="cellIs" dxfId="2" priority="743" stopIfTrue="1" operator="lessThan">
      <formula>0</formula>
    </cfRule>
  </conditionalFormatting>
  <conditionalFormatting sqref="F616">
    <cfRule type="cellIs" dxfId="2" priority="742" stopIfTrue="1" operator="lessThan">
      <formula>0</formula>
    </cfRule>
  </conditionalFormatting>
  <conditionalFormatting sqref="F617">
    <cfRule type="cellIs" dxfId="2" priority="741" stopIfTrue="1" operator="lessThan">
      <formula>0</formula>
    </cfRule>
  </conditionalFormatting>
  <conditionalFormatting sqref="F618">
    <cfRule type="cellIs" dxfId="2" priority="740" stopIfTrue="1" operator="lessThan">
      <formula>0</formula>
    </cfRule>
  </conditionalFormatting>
  <conditionalFormatting sqref="F619">
    <cfRule type="cellIs" dxfId="2" priority="739" stopIfTrue="1" operator="lessThan">
      <formula>0</formula>
    </cfRule>
  </conditionalFormatting>
  <conditionalFormatting sqref="F620">
    <cfRule type="cellIs" dxfId="2" priority="738" stopIfTrue="1" operator="lessThan">
      <formula>0</formula>
    </cfRule>
  </conditionalFormatting>
  <conditionalFormatting sqref="F621">
    <cfRule type="cellIs" dxfId="2" priority="737" stopIfTrue="1" operator="lessThan">
      <formula>0</formula>
    </cfRule>
  </conditionalFormatting>
  <conditionalFormatting sqref="F622">
    <cfRule type="cellIs" dxfId="2" priority="736" stopIfTrue="1" operator="lessThan">
      <formula>0</formula>
    </cfRule>
  </conditionalFormatting>
  <conditionalFormatting sqref="F623">
    <cfRule type="cellIs" dxfId="2" priority="735" stopIfTrue="1" operator="lessThan">
      <formula>0</formula>
    </cfRule>
  </conditionalFormatting>
  <conditionalFormatting sqref="F624">
    <cfRule type="cellIs" dxfId="2" priority="734" stopIfTrue="1" operator="lessThan">
      <formula>0</formula>
    </cfRule>
  </conditionalFormatting>
  <conditionalFormatting sqref="F625">
    <cfRule type="cellIs" dxfId="2" priority="733" stopIfTrue="1" operator="lessThan">
      <formula>0</formula>
    </cfRule>
  </conditionalFormatting>
  <conditionalFormatting sqref="F626">
    <cfRule type="cellIs" dxfId="2" priority="732" stopIfTrue="1" operator="lessThan">
      <formula>0</formula>
    </cfRule>
  </conditionalFormatting>
  <conditionalFormatting sqref="F627">
    <cfRule type="cellIs" dxfId="2" priority="731" stopIfTrue="1" operator="lessThan">
      <formula>0</formula>
    </cfRule>
  </conditionalFormatting>
  <conditionalFormatting sqref="F628">
    <cfRule type="cellIs" dxfId="2" priority="730" stopIfTrue="1" operator="lessThan">
      <formula>0</formula>
    </cfRule>
  </conditionalFormatting>
  <conditionalFormatting sqref="F629">
    <cfRule type="cellIs" dxfId="2" priority="729" stopIfTrue="1" operator="lessThan">
      <formula>0</formula>
    </cfRule>
  </conditionalFormatting>
  <conditionalFormatting sqref="F630">
    <cfRule type="cellIs" dxfId="2" priority="728" stopIfTrue="1" operator="lessThan">
      <formula>0</formula>
    </cfRule>
  </conditionalFormatting>
  <conditionalFormatting sqref="F631">
    <cfRule type="cellIs" dxfId="2" priority="727" stopIfTrue="1" operator="lessThan">
      <formula>0</formula>
    </cfRule>
  </conditionalFormatting>
  <conditionalFormatting sqref="F632">
    <cfRule type="cellIs" dxfId="2" priority="726" stopIfTrue="1" operator="lessThan">
      <formula>0</formula>
    </cfRule>
  </conditionalFormatting>
  <conditionalFormatting sqref="F633">
    <cfRule type="cellIs" dxfId="2" priority="725" stopIfTrue="1" operator="lessThan">
      <formula>0</formula>
    </cfRule>
  </conditionalFormatting>
  <conditionalFormatting sqref="F634">
    <cfRule type="cellIs" dxfId="2" priority="724" stopIfTrue="1" operator="lessThan">
      <formula>0</formula>
    </cfRule>
  </conditionalFormatting>
  <conditionalFormatting sqref="F635">
    <cfRule type="cellIs" dxfId="2" priority="723" stopIfTrue="1" operator="lessThan">
      <formula>0</formula>
    </cfRule>
  </conditionalFormatting>
  <conditionalFormatting sqref="F636">
    <cfRule type="cellIs" dxfId="2" priority="722" stopIfTrue="1" operator="lessThan">
      <formula>0</formula>
    </cfRule>
  </conditionalFormatting>
  <conditionalFormatting sqref="F637">
    <cfRule type="cellIs" dxfId="2" priority="721" stopIfTrue="1" operator="lessThan">
      <formula>0</formula>
    </cfRule>
  </conditionalFormatting>
  <conditionalFormatting sqref="F638">
    <cfRule type="cellIs" dxfId="2" priority="720" stopIfTrue="1" operator="lessThan">
      <formula>0</formula>
    </cfRule>
  </conditionalFormatting>
  <conditionalFormatting sqref="F639">
    <cfRule type="cellIs" dxfId="2" priority="719" stopIfTrue="1" operator="lessThan">
      <formula>0</formula>
    </cfRule>
  </conditionalFormatting>
  <conditionalFormatting sqref="F640">
    <cfRule type="cellIs" dxfId="2" priority="718" stopIfTrue="1" operator="lessThan">
      <formula>0</formula>
    </cfRule>
  </conditionalFormatting>
  <conditionalFormatting sqref="F641">
    <cfRule type="cellIs" dxfId="2" priority="717" stopIfTrue="1" operator="lessThan">
      <formula>0</formula>
    </cfRule>
  </conditionalFormatting>
  <conditionalFormatting sqref="F642">
    <cfRule type="cellIs" dxfId="2" priority="716" stopIfTrue="1" operator="lessThan">
      <formula>0</formula>
    </cfRule>
  </conditionalFormatting>
  <conditionalFormatting sqref="F643">
    <cfRule type="cellIs" dxfId="2" priority="715" stopIfTrue="1" operator="lessThan">
      <formula>0</formula>
    </cfRule>
  </conditionalFormatting>
  <conditionalFormatting sqref="F644">
    <cfRule type="cellIs" dxfId="2" priority="714" stopIfTrue="1" operator="lessThan">
      <formula>0</formula>
    </cfRule>
  </conditionalFormatting>
  <conditionalFormatting sqref="F645">
    <cfRule type="cellIs" dxfId="2" priority="713" stopIfTrue="1" operator="lessThan">
      <formula>0</formula>
    </cfRule>
  </conditionalFormatting>
  <conditionalFormatting sqref="F646">
    <cfRule type="cellIs" dxfId="2" priority="712" stopIfTrue="1" operator="lessThan">
      <formula>0</formula>
    </cfRule>
  </conditionalFormatting>
  <conditionalFormatting sqref="F647">
    <cfRule type="cellIs" dxfId="2" priority="711" stopIfTrue="1" operator="lessThan">
      <formula>0</formula>
    </cfRule>
  </conditionalFormatting>
  <conditionalFormatting sqref="F648">
    <cfRule type="cellIs" dxfId="2" priority="710" stopIfTrue="1" operator="lessThan">
      <formula>0</formula>
    </cfRule>
  </conditionalFormatting>
  <conditionalFormatting sqref="F649">
    <cfRule type="cellIs" dxfId="2" priority="709" stopIfTrue="1" operator="lessThan">
      <formula>0</formula>
    </cfRule>
  </conditionalFormatting>
  <conditionalFormatting sqref="F650">
    <cfRule type="cellIs" dxfId="2" priority="708" stopIfTrue="1" operator="lessThan">
      <formula>0</formula>
    </cfRule>
  </conditionalFormatting>
  <conditionalFormatting sqref="F651">
    <cfRule type="cellIs" dxfId="2" priority="707" stopIfTrue="1" operator="lessThan">
      <formula>0</formula>
    </cfRule>
  </conditionalFormatting>
  <conditionalFormatting sqref="F652">
    <cfRule type="cellIs" dxfId="2" priority="706" stopIfTrue="1" operator="lessThan">
      <formula>0</formula>
    </cfRule>
  </conditionalFormatting>
  <conditionalFormatting sqref="F653">
    <cfRule type="cellIs" dxfId="2" priority="705" stopIfTrue="1" operator="lessThan">
      <formula>0</formula>
    </cfRule>
  </conditionalFormatting>
  <conditionalFormatting sqref="F654">
    <cfRule type="cellIs" dxfId="2" priority="704" stopIfTrue="1" operator="lessThan">
      <formula>0</formula>
    </cfRule>
  </conditionalFormatting>
  <conditionalFormatting sqref="F655">
    <cfRule type="cellIs" dxfId="2" priority="703" stopIfTrue="1" operator="lessThan">
      <formula>0</formula>
    </cfRule>
  </conditionalFormatting>
  <conditionalFormatting sqref="F656">
    <cfRule type="cellIs" dxfId="2" priority="702" stopIfTrue="1" operator="lessThan">
      <formula>0</formula>
    </cfRule>
  </conditionalFormatting>
  <conditionalFormatting sqref="F657">
    <cfRule type="cellIs" dxfId="2" priority="701" stopIfTrue="1" operator="lessThan">
      <formula>0</formula>
    </cfRule>
  </conditionalFormatting>
  <conditionalFormatting sqref="F658">
    <cfRule type="cellIs" dxfId="2" priority="700" stopIfTrue="1" operator="lessThan">
      <formula>0</formula>
    </cfRule>
  </conditionalFormatting>
  <conditionalFormatting sqref="F659">
    <cfRule type="cellIs" dxfId="2" priority="699" stopIfTrue="1" operator="lessThan">
      <formula>0</formula>
    </cfRule>
  </conditionalFormatting>
  <conditionalFormatting sqref="F660">
    <cfRule type="cellIs" dxfId="2" priority="698" stopIfTrue="1" operator="lessThan">
      <formula>0</formula>
    </cfRule>
  </conditionalFormatting>
  <conditionalFormatting sqref="F661">
    <cfRule type="cellIs" dxfId="2" priority="697" stopIfTrue="1" operator="lessThan">
      <formula>0</formula>
    </cfRule>
  </conditionalFormatting>
  <conditionalFormatting sqref="F662">
    <cfRule type="cellIs" dxfId="2" priority="696" stopIfTrue="1" operator="lessThan">
      <formula>0</formula>
    </cfRule>
  </conditionalFormatting>
  <conditionalFormatting sqref="F663">
    <cfRule type="cellIs" dxfId="2" priority="695" stopIfTrue="1" operator="lessThan">
      <formula>0</formula>
    </cfRule>
  </conditionalFormatting>
  <conditionalFormatting sqref="F664">
    <cfRule type="cellIs" dxfId="2" priority="694" stopIfTrue="1" operator="lessThan">
      <formula>0</formula>
    </cfRule>
  </conditionalFormatting>
  <conditionalFormatting sqref="F665">
    <cfRule type="cellIs" dxfId="2" priority="693" stopIfTrue="1" operator="lessThan">
      <formula>0</formula>
    </cfRule>
  </conditionalFormatting>
  <conditionalFormatting sqref="F666">
    <cfRule type="cellIs" dxfId="2" priority="692" stopIfTrue="1" operator="lessThan">
      <formula>0</formula>
    </cfRule>
  </conditionalFormatting>
  <conditionalFormatting sqref="F667">
    <cfRule type="cellIs" dxfId="2" priority="691" stopIfTrue="1" operator="lessThan">
      <formula>0</formula>
    </cfRule>
  </conditionalFormatting>
  <conditionalFormatting sqref="F668">
    <cfRule type="cellIs" dxfId="2" priority="690" stopIfTrue="1" operator="lessThan">
      <formula>0</formula>
    </cfRule>
  </conditionalFormatting>
  <conditionalFormatting sqref="F669">
    <cfRule type="cellIs" dxfId="2" priority="689" stopIfTrue="1" operator="lessThan">
      <formula>0</formula>
    </cfRule>
  </conditionalFormatting>
  <conditionalFormatting sqref="F670">
    <cfRule type="cellIs" dxfId="2" priority="688" stopIfTrue="1" operator="lessThan">
      <formula>0</formula>
    </cfRule>
  </conditionalFormatting>
  <conditionalFormatting sqref="F671">
    <cfRule type="cellIs" dxfId="2" priority="687" stopIfTrue="1" operator="lessThan">
      <formula>0</formula>
    </cfRule>
  </conditionalFormatting>
  <conditionalFormatting sqref="F672">
    <cfRule type="cellIs" dxfId="2" priority="686" stopIfTrue="1" operator="lessThan">
      <formula>0</formula>
    </cfRule>
  </conditionalFormatting>
  <conditionalFormatting sqref="F673">
    <cfRule type="cellIs" dxfId="2" priority="685" stopIfTrue="1" operator="lessThan">
      <formula>0</formula>
    </cfRule>
  </conditionalFormatting>
  <conditionalFormatting sqref="F674">
    <cfRule type="cellIs" dxfId="2" priority="684" stopIfTrue="1" operator="lessThan">
      <formula>0</formula>
    </cfRule>
  </conditionalFormatting>
  <conditionalFormatting sqref="F675">
    <cfRule type="cellIs" dxfId="2" priority="683" stopIfTrue="1" operator="lessThan">
      <formula>0</formula>
    </cfRule>
  </conditionalFormatting>
  <conditionalFormatting sqref="F676">
    <cfRule type="cellIs" dxfId="2" priority="682" stopIfTrue="1" operator="lessThan">
      <formula>0</formula>
    </cfRule>
  </conditionalFormatting>
  <conditionalFormatting sqref="F677">
    <cfRule type="cellIs" dxfId="2" priority="681" stopIfTrue="1" operator="lessThan">
      <formula>0</formula>
    </cfRule>
  </conditionalFormatting>
  <conditionalFormatting sqref="F678">
    <cfRule type="cellIs" dxfId="2" priority="680" stopIfTrue="1" operator="lessThan">
      <formula>0</formula>
    </cfRule>
  </conditionalFormatting>
  <conditionalFormatting sqref="F679">
    <cfRule type="cellIs" dxfId="2" priority="679" stopIfTrue="1" operator="lessThan">
      <formula>0</formula>
    </cfRule>
  </conditionalFormatting>
  <conditionalFormatting sqref="F680">
    <cfRule type="cellIs" dxfId="2" priority="678" stopIfTrue="1" operator="lessThan">
      <formula>0</formula>
    </cfRule>
  </conditionalFormatting>
  <conditionalFormatting sqref="F681">
    <cfRule type="cellIs" dxfId="2" priority="677" stopIfTrue="1" operator="lessThan">
      <formula>0</formula>
    </cfRule>
  </conditionalFormatting>
  <conditionalFormatting sqref="F682">
    <cfRule type="cellIs" dxfId="2" priority="676" stopIfTrue="1" operator="lessThan">
      <formula>0</formula>
    </cfRule>
  </conditionalFormatting>
  <conditionalFormatting sqref="F683">
    <cfRule type="cellIs" dxfId="2" priority="675" stopIfTrue="1" operator="lessThan">
      <formula>0</formula>
    </cfRule>
  </conditionalFormatting>
  <conditionalFormatting sqref="F684">
    <cfRule type="cellIs" dxfId="2" priority="674" stopIfTrue="1" operator="lessThan">
      <formula>0</formula>
    </cfRule>
  </conditionalFormatting>
  <conditionalFormatting sqref="F685">
    <cfRule type="cellIs" dxfId="2" priority="673" stopIfTrue="1" operator="lessThan">
      <formula>0</formula>
    </cfRule>
  </conditionalFormatting>
  <conditionalFormatting sqref="F686">
    <cfRule type="cellIs" dxfId="2" priority="672" stopIfTrue="1" operator="lessThan">
      <formula>0</formula>
    </cfRule>
  </conditionalFormatting>
  <conditionalFormatting sqref="F687">
    <cfRule type="cellIs" dxfId="2" priority="671" stopIfTrue="1" operator="lessThan">
      <formula>0</formula>
    </cfRule>
  </conditionalFormatting>
  <conditionalFormatting sqref="F688">
    <cfRule type="cellIs" dxfId="2" priority="670" stopIfTrue="1" operator="lessThan">
      <formula>0</formula>
    </cfRule>
  </conditionalFormatting>
  <conditionalFormatting sqref="F689">
    <cfRule type="cellIs" dxfId="2" priority="669" stopIfTrue="1" operator="lessThan">
      <formula>0</formula>
    </cfRule>
  </conditionalFormatting>
  <conditionalFormatting sqref="F690">
    <cfRule type="cellIs" dxfId="2" priority="668" stopIfTrue="1" operator="lessThan">
      <formula>0</formula>
    </cfRule>
  </conditionalFormatting>
  <conditionalFormatting sqref="F691">
    <cfRule type="cellIs" dxfId="2" priority="667" stopIfTrue="1" operator="lessThan">
      <formula>0</formula>
    </cfRule>
  </conditionalFormatting>
  <conditionalFormatting sqref="F692">
    <cfRule type="cellIs" dxfId="2" priority="666" stopIfTrue="1" operator="lessThan">
      <formula>0</formula>
    </cfRule>
  </conditionalFormatting>
  <conditionalFormatting sqref="F693">
    <cfRule type="cellIs" dxfId="2" priority="665" stopIfTrue="1" operator="lessThan">
      <formula>0</formula>
    </cfRule>
  </conditionalFormatting>
  <conditionalFormatting sqref="F694">
    <cfRule type="cellIs" dxfId="2" priority="664" stopIfTrue="1" operator="lessThan">
      <formula>0</formula>
    </cfRule>
  </conditionalFormatting>
  <conditionalFormatting sqref="F695">
    <cfRule type="cellIs" dxfId="2" priority="663" stopIfTrue="1" operator="lessThan">
      <formula>0</formula>
    </cfRule>
  </conditionalFormatting>
  <conditionalFormatting sqref="F696">
    <cfRule type="cellIs" dxfId="2" priority="662" stopIfTrue="1" operator="lessThan">
      <formula>0</formula>
    </cfRule>
  </conditionalFormatting>
  <conditionalFormatting sqref="F697">
    <cfRule type="cellIs" dxfId="2" priority="661" stopIfTrue="1" operator="lessThan">
      <formula>0</formula>
    </cfRule>
  </conditionalFormatting>
  <conditionalFormatting sqref="F698">
    <cfRule type="cellIs" dxfId="2" priority="660" stopIfTrue="1" operator="lessThan">
      <formula>0</formula>
    </cfRule>
  </conditionalFormatting>
  <conditionalFormatting sqref="F699">
    <cfRule type="cellIs" dxfId="2" priority="659" stopIfTrue="1" operator="lessThan">
      <formula>0</formula>
    </cfRule>
  </conditionalFormatting>
  <conditionalFormatting sqref="F700">
    <cfRule type="cellIs" dxfId="2" priority="658" stopIfTrue="1" operator="lessThan">
      <formula>0</formula>
    </cfRule>
  </conditionalFormatting>
  <conditionalFormatting sqref="F701">
    <cfRule type="cellIs" dxfId="2" priority="657" stopIfTrue="1" operator="lessThan">
      <formula>0</formula>
    </cfRule>
  </conditionalFormatting>
  <conditionalFormatting sqref="F702">
    <cfRule type="cellIs" dxfId="2" priority="656" stopIfTrue="1" operator="lessThan">
      <formula>0</formula>
    </cfRule>
  </conditionalFormatting>
  <conditionalFormatting sqref="F703">
    <cfRule type="cellIs" dxfId="2" priority="655" stopIfTrue="1" operator="lessThan">
      <formula>0</formula>
    </cfRule>
  </conditionalFormatting>
  <conditionalFormatting sqref="F704">
    <cfRule type="cellIs" dxfId="2" priority="654" stopIfTrue="1" operator="lessThan">
      <formula>0</formula>
    </cfRule>
  </conditionalFormatting>
  <conditionalFormatting sqref="F705">
    <cfRule type="cellIs" dxfId="2" priority="653" stopIfTrue="1" operator="lessThan">
      <formula>0</formula>
    </cfRule>
  </conditionalFormatting>
  <conditionalFormatting sqref="F706">
    <cfRule type="cellIs" dxfId="2" priority="652" stopIfTrue="1" operator="lessThan">
      <formula>0</formula>
    </cfRule>
  </conditionalFormatting>
  <conditionalFormatting sqref="F707">
    <cfRule type="cellIs" dxfId="2" priority="651" stopIfTrue="1" operator="lessThan">
      <formula>0</formula>
    </cfRule>
  </conditionalFormatting>
  <conditionalFormatting sqref="F708">
    <cfRule type="cellIs" dxfId="2" priority="650" stopIfTrue="1" operator="lessThan">
      <formula>0</formula>
    </cfRule>
  </conditionalFormatting>
  <conditionalFormatting sqref="F709">
    <cfRule type="cellIs" dxfId="2" priority="649" stopIfTrue="1" operator="lessThan">
      <formula>0</formula>
    </cfRule>
  </conditionalFormatting>
  <conditionalFormatting sqref="F710">
    <cfRule type="cellIs" dxfId="2" priority="648" stopIfTrue="1" operator="lessThan">
      <formula>0</formula>
    </cfRule>
  </conditionalFormatting>
  <conditionalFormatting sqref="F711">
    <cfRule type="cellIs" dxfId="2" priority="647" stopIfTrue="1" operator="lessThan">
      <formula>0</formula>
    </cfRule>
  </conditionalFormatting>
  <conditionalFormatting sqref="F712">
    <cfRule type="cellIs" dxfId="2" priority="646" stopIfTrue="1" operator="lessThan">
      <formula>0</formula>
    </cfRule>
  </conditionalFormatting>
  <conditionalFormatting sqref="F713">
    <cfRule type="cellIs" dxfId="2" priority="645" stopIfTrue="1" operator="lessThan">
      <formula>0</formula>
    </cfRule>
  </conditionalFormatting>
  <conditionalFormatting sqref="F714">
    <cfRule type="cellIs" dxfId="2" priority="644" stopIfTrue="1" operator="lessThan">
      <formula>0</formula>
    </cfRule>
  </conditionalFormatting>
  <conditionalFormatting sqref="F715">
    <cfRule type="cellIs" dxfId="2" priority="643" stopIfTrue="1" operator="lessThan">
      <formula>0</formula>
    </cfRule>
  </conditionalFormatting>
  <conditionalFormatting sqref="F716">
    <cfRule type="cellIs" dxfId="2" priority="642" stopIfTrue="1" operator="lessThan">
      <formula>0</formula>
    </cfRule>
  </conditionalFormatting>
  <conditionalFormatting sqref="F717">
    <cfRule type="cellIs" dxfId="2" priority="641" stopIfTrue="1" operator="lessThan">
      <formula>0</formula>
    </cfRule>
  </conditionalFormatting>
  <conditionalFormatting sqref="F718">
    <cfRule type="cellIs" dxfId="2" priority="640" stopIfTrue="1" operator="lessThan">
      <formula>0</formula>
    </cfRule>
  </conditionalFormatting>
  <conditionalFormatting sqref="F719">
    <cfRule type="cellIs" dxfId="2" priority="639" stopIfTrue="1" operator="lessThan">
      <formula>0</formula>
    </cfRule>
  </conditionalFormatting>
  <conditionalFormatting sqref="F720">
    <cfRule type="cellIs" dxfId="2" priority="638" stopIfTrue="1" operator="lessThan">
      <formula>0</formula>
    </cfRule>
  </conditionalFormatting>
  <conditionalFormatting sqref="F721">
    <cfRule type="cellIs" dxfId="2" priority="637" stopIfTrue="1" operator="lessThan">
      <formula>0</formula>
    </cfRule>
  </conditionalFormatting>
  <conditionalFormatting sqref="F722">
    <cfRule type="cellIs" dxfId="2" priority="636" stopIfTrue="1" operator="lessThan">
      <formula>0</formula>
    </cfRule>
  </conditionalFormatting>
  <conditionalFormatting sqref="F723">
    <cfRule type="cellIs" dxfId="2" priority="635" stopIfTrue="1" operator="lessThan">
      <formula>0</formula>
    </cfRule>
  </conditionalFormatting>
  <conditionalFormatting sqref="F724">
    <cfRule type="cellIs" dxfId="2" priority="634" stopIfTrue="1" operator="lessThan">
      <formula>0</formula>
    </cfRule>
  </conditionalFormatting>
  <conditionalFormatting sqref="F725">
    <cfRule type="cellIs" dxfId="2" priority="633" stopIfTrue="1" operator="lessThan">
      <formula>0</formula>
    </cfRule>
  </conditionalFormatting>
  <conditionalFormatting sqref="F726">
    <cfRule type="cellIs" dxfId="2" priority="632" stopIfTrue="1" operator="lessThan">
      <formula>0</formula>
    </cfRule>
  </conditionalFormatting>
  <conditionalFormatting sqref="F727">
    <cfRule type="cellIs" dxfId="2" priority="631" stopIfTrue="1" operator="lessThan">
      <formula>0</formula>
    </cfRule>
  </conditionalFormatting>
  <conditionalFormatting sqref="F728">
    <cfRule type="cellIs" dxfId="2" priority="630" stopIfTrue="1" operator="lessThan">
      <formula>0</formula>
    </cfRule>
  </conditionalFormatting>
  <conditionalFormatting sqref="F729">
    <cfRule type="cellIs" dxfId="2" priority="629" stopIfTrue="1" operator="lessThan">
      <formula>0</formula>
    </cfRule>
  </conditionalFormatting>
  <conditionalFormatting sqref="F730">
    <cfRule type="cellIs" dxfId="2" priority="628" stopIfTrue="1" operator="lessThan">
      <formula>0</formula>
    </cfRule>
  </conditionalFormatting>
  <conditionalFormatting sqref="F731">
    <cfRule type="cellIs" dxfId="2" priority="627" stopIfTrue="1" operator="lessThan">
      <formula>0</formula>
    </cfRule>
  </conditionalFormatting>
  <conditionalFormatting sqref="F732">
    <cfRule type="cellIs" dxfId="2" priority="626" stopIfTrue="1" operator="lessThan">
      <formula>0</formula>
    </cfRule>
  </conditionalFormatting>
  <conditionalFormatting sqref="F733">
    <cfRule type="cellIs" dxfId="2" priority="625" stopIfTrue="1" operator="lessThan">
      <formula>0</formula>
    </cfRule>
  </conditionalFormatting>
  <conditionalFormatting sqref="F734">
    <cfRule type="cellIs" dxfId="2" priority="624" stopIfTrue="1" operator="lessThan">
      <formula>0</formula>
    </cfRule>
  </conditionalFormatting>
  <conditionalFormatting sqref="F735">
    <cfRule type="cellIs" dxfId="2" priority="623" stopIfTrue="1" operator="lessThan">
      <formula>0</formula>
    </cfRule>
  </conditionalFormatting>
  <conditionalFormatting sqref="F736">
    <cfRule type="cellIs" dxfId="2" priority="622" stopIfTrue="1" operator="lessThan">
      <formula>0</formula>
    </cfRule>
  </conditionalFormatting>
  <conditionalFormatting sqref="F737">
    <cfRule type="cellIs" dxfId="2" priority="621" stopIfTrue="1" operator="lessThan">
      <formula>0</formula>
    </cfRule>
  </conditionalFormatting>
  <conditionalFormatting sqref="F738">
    <cfRule type="cellIs" dxfId="2" priority="620" stopIfTrue="1" operator="lessThan">
      <formula>0</formula>
    </cfRule>
  </conditionalFormatting>
  <conditionalFormatting sqref="F739">
    <cfRule type="cellIs" dxfId="2" priority="619" stopIfTrue="1" operator="lessThan">
      <formula>0</formula>
    </cfRule>
  </conditionalFormatting>
  <conditionalFormatting sqref="F740">
    <cfRule type="cellIs" dxfId="2" priority="618" stopIfTrue="1" operator="lessThan">
      <formula>0</formula>
    </cfRule>
  </conditionalFormatting>
  <conditionalFormatting sqref="F741">
    <cfRule type="cellIs" dxfId="2" priority="617" stopIfTrue="1" operator="lessThan">
      <formula>0</formula>
    </cfRule>
  </conditionalFormatting>
  <conditionalFormatting sqref="F742">
    <cfRule type="cellIs" dxfId="2" priority="616" stopIfTrue="1" operator="lessThan">
      <formula>0</formula>
    </cfRule>
  </conditionalFormatting>
  <conditionalFormatting sqref="F743">
    <cfRule type="cellIs" dxfId="2" priority="615" stopIfTrue="1" operator="lessThan">
      <formula>0</formula>
    </cfRule>
  </conditionalFormatting>
  <conditionalFormatting sqref="F744">
    <cfRule type="cellIs" dxfId="2" priority="614" stopIfTrue="1" operator="lessThan">
      <formula>0</formula>
    </cfRule>
  </conditionalFormatting>
  <conditionalFormatting sqref="F745">
    <cfRule type="cellIs" dxfId="2" priority="613" stopIfTrue="1" operator="lessThan">
      <formula>0</formula>
    </cfRule>
  </conditionalFormatting>
  <conditionalFormatting sqref="F746">
    <cfRule type="cellIs" dxfId="2" priority="612" stopIfTrue="1" operator="lessThan">
      <formula>0</formula>
    </cfRule>
  </conditionalFormatting>
  <conditionalFormatting sqref="F747">
    <cfRule type="cellIs" dxfId="2" priority="611" stopIfTrue="1" operator="lessThan">
      <formula>0</formula>
    </cfRule>
  </conditionalFormatting>
  <conditionalFormatting sqref="F748">
    <cfRule type="cellIs" dxfId="2" priority="610" stopIfTrue="1" operator="lessThan">
      <formula>0</formula>
    </cfRule>
  </conditionalFormatting>
  <conditionalFormatting sqref="F749">
    <cfRule type="cellIs" dxfId="2" priority="609" stopIfTrue="1" operator="lessThan">
      <formula>0</formula>
    </cfRule>
  </conditionalFormatting>
  <conditionalFormatting sqref="F750">
    <cfRule type="cellIs" dxfId="2" priority="608" stopIfTrue="1" operator="lessThan">
      <formula>0</formula>
    </cfRule>
  </conditionalFormatting>
  <conditionalFormatting sqref="F751">
    <cfRule type="cellIs" dxfId="2" priority="607" stopIfTrue="1" operator="lessThan">
      <formula>0</formula>
    </cfRule>
  </conditionalFormatting>
  <conditionalFormatting sqref="F752">
    <cfRule type="cellIs" dxfId="2" priority="606" stopIfTrue="1" operator="lessThan">
      <formula>0</formula>
    </cfRule>
  </conditionalFormatting>
  <conditionalFormatting sqref="F753">
    <cfRule type="cellIs" dxfId="2" priority="605" stopIfTrue="1" operator="lessThan">
      <formula>0</formula>
    </cfRule>
  </conditionalFormatting>
  <conditionalFormatting sqref="F754">
    <cfRule type="cellIs" dxfId="2" priority="604" stopIfTrue="1" operator="lessThan">
      <formula>0</formula>
    </cfRule>
  </conditionalFormatting>
  <conditionalFormatting sqref="F755">
    <cfRule type="cellIs" dxfId="2" priority="603" stopIfTrue="1" operator="lessThan">
      <formula>0</formula>
    </cfRule>
  </conditionalFormatting>
  <conditionalFormatting sqref="F756">
    <cfRule type="cellIs" dxfId="2" priority="602" stopIfTrue="1" operator="lessThan">
      <formula>0</formula>
    </cfRule>
  </conditionalFormatting>
  <conditionalFormatting sqref="F757">
    <cfRule type="cellIs" dxfId="2" priority="601" stopIfTrue="1" operator="lessThan">
      <formula>0</formula>
    </cfRule>
  </conditionalFormatting>
  <conditionalFormatting sqref="F758">
    <cfRule type="cellIs" dxfId="2" priority="600" stopIfTrue="1" operator="lessThan">
      <formula>0</formula>
    </cfRule>
  </conditionalFormatting>
  <conditionalFormatting sqref="F759">
    <cfRule type="cellIs" dxfId="2" priority="599" stopIfTrue="1" operator="lessThan">
      <formula>0</formula>
    </cfRule>
  </conditionalFormatting>
  <conditionalFormatting sqref="F760">
    <cfRule type="cellIs" dxfId="2" priority="598" stopIfTrue="1" operator="lessThan">
      <formula>0</formula>
    </cfRule>
  </conditionalFormatting>
  <conditionalFormatting sqref="F761">
    <cfRule type="cellIs" dxfId="2" priority="597" stopIfTrue="1" operator="lessThan">
      <formula>0</formula>
    </cfRule>
  </conditionalFormatting>
  <conditionalFormatting sqref="F762">
    <cfRule type="cellIs" dxfId="2" priority="596" stopIfTrue="1" operator="lessThan">
      <formula>0</formula>
    </cfRule>
  </conditionalFormatting>
  <conditionalFormatting sqref="F763">
    <cfRule type="cellIs" dxfId="2" priority="595" stopIfTrue="1" operator="lessThan">
      <formula>0</formula>
    </cfRule>
  </conditionalFormatting>
  <conditionalFormatting sqref="F764">
    <cfRule type="cellIs" dxfId="2" priority="594" stopIfTrue="1" operator="lessThan">
      <formula>0</formula>
    </cfRule>
  </conditionalFormatting>
  <conditionalFormatting sqref="F765">
    <cfRule type="cellIs" dxfId="2" priority="593" stopIfTrue="1" operator="lessThan">
      <formula>0</formula>
    </cfRule>
  </conditionalFormatting>
  <conditionalFormatting sqref="F766">
    <cfRule type="cellIs" dxfId="2" priority="592" stopIfTrue="1" operator="lessThan">
      <formula>0</formula>
    </cfRule>
  </conditionalFormatting>
  <conditionalFormatting sqref="F767">
    <cfRule type="cellIs" dxfId="2" priority="591" stopIfTrue="1" operator="lessThan">
      <formula>0</formula>
    </cfRule>
  </conditionalFormatting>
  <conditionalFormatting sqref="F768">
    <cfRule type="cellIs" dxfId="2" priority="590" stopIfTrue="1" operator="lessThan">
      <formula>0</formula>
    </cfRule>
  </conditionalFormatting>
  <conditionalFormatting sqref="F769">
    <cfRule type="cellIs" dxfId="2" priority="589" stopIfTrue="1" operator="lessThan">
      <formula>0</formula>
    </cfRule>
  </conditionalFormatting>
  <conditionalFormatting sqref="F770">
    <cfRule type="cellIs" dxfId="2" priority="588" stopIfTrue="1" operator="lessThan">
      <formula>0</formula>
    </cfRule>
  </conditionalFormatting>
  <conditionalFormatting sqref="F771">
    <cfRule type="cellIs" dxfId="2" priority="587" stopIfTrue="1" operator="lessThan">
      <formula>0</formula>
    </cfRule>
  </conditionalFormatting>
  <conditionalFormatting sqref="F772">
    <cfRule type="cellIs" dxfId="2" priority="586" stopIfTrue="1" operator="lessThan">
      <formula>0</formula>
    </cfRule>
  </conditionalFormatting>
  <conditionalFormatting sqref="F773">
    <cfRule type="cellIs" dxfId="2" priority="585" stopIfTrue="1" operator="lessThan">
      <formula>0</formula>
    </cfRule>
  </conditionalFormatting>
  <conditionalFormatting sqref="F774">
    <cfRule type="cellIs" dxfId="2" priority="584" stopIfTrue="1" operator="lessThan">
      <formula>0</formula>
    </cfRule>
  </conditionalFormatting>
  <conditionalFormatting sqref="F775">
    <cfRule type="cellIs" dxfId="2" priority="583" stopIfTrue="1" operator="lessThan">
      <formula>0</formula>
    </cfRule>
  </conditionalFormatting>
  <conditionalFormatting sqref="F776">
    <cfRule type="cellIs" dxfId="2" priority="582" stopIfTrue="1" operator="lessThan">
      <formula>0</formula>
    </cfRule>
  </conditionalFormatting>
  <conditionalFormatting sqref="F777">
    <cfRule type="cellIs" dxfId="2" priority="581" stopIfTrue="1" operator="lessThan">
      <formula>0</formula>
    </cfRule>
  </conditionalFormatting>
  <conditionalFormatting sqref="F778">
    <cfRule type="cellIs" dxfId="2" priority="580" stopIfTrue="1" operator="lessThan">
      <formula>0</formula>
    </cfRule>
  </conditionalFormatting>
  <conditionalFormatting sqref="F779">
    <cfRule type="cellIs" dxfId="2" priority="579" stopIfTrue="1" operator="lessThan">
      <formula>0</formula>
    </cfRule>
  </conditionalFormatting>
  <conditionalFormatting sqref="F780">
    <cfRule type="cellIs" dxfId="2" priority="578" stopIfTrue="1" operator="lessThan">
      <formula>0</formula>
    </cfRule>
  </conditionalFormatting>
  <conditionalFormatting sqref="F781">
    <cfRule type="cellIs" dxfId="2" priority="577" stopIfTrue="1" operator="lessThan">
      <formula>0</formula>
    </cfRule>
  </conditionalFormatting>
  <conditionalFormatting sqref="F782">
    <cfRule type="cellIs" dxfId="2" priority="576" stopIfTrue="1" operator="lessThan">
      <formula>0</formula>
    </cfRule>
  </conditionalFormatting>
  <conditionalFormatting sqref="F783">
    <cfRule type="cellIs" dxfId="2" priority="575" stopIfTrue="1" operator="lessThan">
      <formula>0</formula>
    </cfRule>
  </conditionalFormatting>
  <conditionalFormatting sqref="F784">
    <cfRule type="cellIs" dxfId="2" priority="574" stopIfTrue="1" operator="lessThan">
      <formula>0</formula>
    </cfRule>
  </conditionalFormatting>
  <conditionalFormatting sqref="F785">
    <cfRule type="cellIs" dxfId="2" priority="573" stopIfTrue="1" operator="lessThan">
      <formula>0</formula>
    </cfRule>
  </conditionalFormatting>
  <conditionalFormatting sqref="F786">
    <cfRule type="cellIs" dxfId="2" priority="572" stopIfTrue="1" operator="lessThan">
      <formula>0</formula>
    </cfRule>
  </conditionalFormatting>
  <conditionalFormatting sqref="F787">
    <cfRule type="cellIs" dxfId="2" priority="571" stopIfTrue="1" operator="lessThan">
      <formula>0</formula>
    </cfRule>
  </conditionalFormatting>
  <conditionalFormatting sqref="F788">
    <cfRule type="cellIs" dxfId="2" priority="570" stopIfTrue="1" operator="lessThan">
      <formula>0</formula>
    </cfRule>
  </conditionalFormatting>
  <conditionalFormatting sqref="F789">
    <cfRule type="cellIs" dxfId="2" priority="569" stopIfTrue="1" operator="lessThan">
      <formula>0</formula>
    </cfRule>
  </conditionalFormatting>
  <conditionalFormatting sqref="F790">
    <cfRule type="cellIs" dxfId="2" priority="568" stopIfTrue="1" operator="lessThan">
      <formula>0</formula>
    </cfRule>
  </conditionalFormatting>
  <conditionalFormatting sqref="F791">
    <cfRule type="cellIs" dxfId="2" priority="567" stopIfTrue="1" operator="lessThan">
      <formula>0</formula>
    </cfRule>
  </conditionalFormatting>
  <conditionalFormatting sqref="F792">
    <cfRule type="cellIs" dxfId="2" priority="566" stopIfTrue="1" operator="lessThan">
      <formula>0</formula>
    </cfRule>
  </conditionalFormatting>
  <conditionalFormatting sqref="F793">
    <cfRule type="cellIs" dxfId="2" priority="565" stopIfTrue="1" operator="lessThan">
      <formula>0</formula>
    </cfRule>
  </conditionalFormatting>
  <conditionalFormatting sqref="F794">
    <cfRule type="cellIs" dxfId="2" priority="564" stopIfTrue="1" operator="lessThan">
      <formula>0</formula>
    </cfRule>
  </conditionalFormatting>
  <conditionalFormatting sqref="F795">
    <cfRule type="cellIs" dxfId="2" priority="563" stopIfTrue="1" operator="lessThan">
      <formula>0</formula>
    </cfRule>
  </conditionalFormatting>
  <conditionalFormatting sqref="F796">
    <cfRule type="cellIs" dxfId="2" priority="562" stopIfTrue="1" operator="lessThan">
      <formula>0</formula>
    </cfRule>
  </conditionalFormatting>
  <conditionalFormatting sqref="F797">
    <cfRule type="cellIs" dxfId="2" priority="561" stopIfTrue="1" operator="lessThan">
      <formula>0</formula>
    </cfRule>
  </conditionalFormatting>
  <conditionalFormatting sqref="F798">
    <cfRule type="cellIs" dxfId="2" priority="560" stopIfTrue="1" operator="lessThan">
      <formula>0</formula>
    </cfRule>
  </conditionalFormatting>
  <conditionalFormatting sqref="F799">
    <cfRule type="cellIs" dxfId="2" priority="559" stopIfTrue="1" operator="lessThan">
      <formula>0</formula>
    </cfRule>
  </conditionalFormatting>
  <conditionalFormatting sqref="F800">
    <cfRule type="cellIs" dxfId="2" priority="558" stopIfTrue="1" operator="lessThan">
      <formula>0</formula>
    </cfRule>
  </conditionalFormatting>
  <conditionalFormatting sqref="F801">
    <cfRule type="cellIs" dxfId="2" priority="557" stopIfTrue="1" operator="lessThan">
      <formula>0</formula>
    </cfRule>
  </conditionalFormatting>
  <conditionalFormatting sqref="F802">
    <cfRule type="cellIs" dxfId="2" priority="556" stopIfTrue="1" operator="lessThan">
      <formula>0</formula>
    </cfRule>
  </conditionalFormatting>
  <conditionalFormatting sqref="F803">
    <cfRule type="cellIs" dxfId="2" priority="555" stopIfTrue="1" operator="lessThan">
      <formula>0</formula>
    </cfRule>
  </conditionalFormatting>
  <conditionalFormatting sqref="F804">
    <cfRule type="cellIs" dxfId="2" priority="554" stopIfTrue="1" operator="lessThan">
      <formula>0</formula>
    </cfRule>
  </conditionalFormatting>
  <conditionalFormatting sqref="F805">
    <cfRule type="cellIs" dxfId="2" priority="553" stopIfTrue="1" operator="lessThan">
      <formula>0</formula>
    </cfRule>
  </conditionalFormatting>
  <conditionalFormatting sqref="F806">
    <cfRule type="cellIs" dxfId="2" priority="552" stopIfTrue="1" operator="lessThan">
      <formula>0</formula>
    </cfRule>
  </conditionalFormatting>
  <conditionalFormatting sqref="F807">
    <cfRule type="cellIs" dxfId="2" priority="551" stopIfTrue="1" operator="lessThan">
      <formula>0</formula>
    </cfRule>
  </conditionalFormatting>
  <conditionalFormatting sqref="F808">
    <cfRule type="cellIs" dxfId="2" priority="550" stopIfTrue="1" operator="lessThan">
      <formula>0</formula>
    </cfRule>
  </conditionalFormatting>
  <conditionalFormatting sqref="F809">
    <cfRule type="cellIs" dxfId="2" priority="549" stopIfTrue="1" operator="lessThan">
      <formula>0</formula>
    </cfRule>
  </conditionalFormatting>
  <conditionalFormatting sqref="F810">
    <cfRule type="cellIs" dxfId="2" priority="548" stopIfTrue="1" operator="lessThan">
      <formula>0</formula>
    </cfRule>
  </conditionalFormatting>
  <conditionalFormatting sqref="F811">
    <cfRule type="cellIs" dxfId="2" priority="547" stopIfTrue="1" operator="lessThan">
      <formula>0</formula>
    </cfRule>
  </conditionalFormatting>
  <conditionalFormatting sqref="F812">
    <cfRule type="cellIs" dxfId="2" priority="546" stopIfTrue="1" operator="lessThan">
      <formula>0</formula>
    </cfRule>
  </conditionalFormatting>
  <conditionalFormatting sqref="F813">
    <cfRule type="cellIs" dxfId="2" priority="545" stopIfTrue="1" operator="lessThan">
      <formula>0</formula>
    </cfRule>
  </conditionalFormatting>
  <conditionalFormatting sqref="F814">
    <cfRule type="cellIs" dxfId="2" priority="544" stopIfTrue="1" operator="lessThan">
      <formula>0</formula>
    </cfRule>
  </conditionalFormatting>
  <conditionalFormatting sqref="F815">
    <cfRule type="cellIs" dxfId="2" priority="543" stopIfTrue="1" operator="lessThan">
      <formula>0</formula>
    </cfRule>
  </conditionalFormatting>
  <conditionalFormatting sqref="F816">
    <cfRule type="cellIs" dxfId="2" priority="542" stopIfTrue="1" operator="lessThan">
      <formula>0</formula>
    </cfRule>
  </conditionalFormatting>
  <conditionalFormatting sqref="F817">
    <cfRule type="cellIs" dxfId="2" priority="541" stopIfTrue="1" operator="lessThan">
      <formula>0</formula>
    </cfRule>
  </conditionalFormatting>
  <conditionalFormatting sqref="F818">
    <cfRule type="cellIs" dxfId="2" priority="540" stopIfTrue="1" operator="lessThan">
      <formula>0</formula>
    </cfRule>
  </conditionalFormatting>
  <conditionalFormatting sqref="F819">
    <cfRule type="cellIs" dxfId="2" priority="539" stopIfTrue="1" operator="lessThan">
      <formula>0</formula>
    </cfRule>
  </conditionalFormatting>
  <conditionalFormatting sqref="F820">
    <cfRule type="cellIs" dxfId="2" priority="538" stopIfTrue="1" operator="lessThan">
      <formula>0</formula>
    </cfRule>
  </conditionalFormatting>
  <conditionalFormatting sqref="F821">
    <cfRule type="cellIs" dxfId="2" priority="537" stopIfTrue="1" operator="lessThan">
      <formula>0</formula>
    </cfRule>
  </conditionalFormatting>
  <conditionalFormatting sqref="F822">
    <cfRule type="cellIs" dxfId="2" priority="536" stopIfTrue="1" operator="lessThan">
      <formula>0</formula>
    </cfRule>
  </conditionalFormatting>
  <conditionalFormatting sqref="F823">
    <cfRule type="cellIs" dxfId="2" priority="535" stopIfTrue="1" operator="lessThan">
      <formula>0</formula>
    </cfRule>
  </conditionalFormatting>
  <conditionalFormatting sqref="F824">
    <cfRule type="cellIs" dxfId="2" priority="534" stopIfTrue="1" operator="lessThan">
      <formula>0</formula>
    </cfRule>
  </conditionalFormatting>
  <conditionalFormatting sqref="F825">
    <cfRule type="cellIs" dxfId="2" priority="533" stopIfTrue="1" operator="lessThan">
      <formula>0</formula>
    </cfRule>
  </conditionalFormatting>
  <conditionalFormatting sqref="F826">
    <cfRule type="cellIs" dxfId="2" priority="532" stopIfTrue="1" operator="lessThan">
      <formula>0</formula>
    </cfRule>
  </conditionalFormatting>
  <conditionalFormatting sqref="F827">
    <cfRule type="cellIs" dxfId="2" priority="531" stopIfTrue="1" operator="lessThan">
      <formula>0</formula>
    </cfRule>
  </conditionalFormatting>
  <conditionalFormatting sqref="F828">
    <cfRule type="cellIs" dxfId="2" priority="530" stopIfTrue="1" operator="lessThan">
      <formula>0</formula>
    </cfRule>
  </conditionalFormatting>
  <conditionalFormatting sqref="F829">
    <cfRule type="cellIs" dxfId="2" priority="529" stopIfTrue="1" operator="lessThan">
      <formula>0</formula>
    </cfRule>
  </conditionalFormatting>
  <conditionalFormatting sqref="F830">
    <cfRule type="cellIs" dxfId="2" priority="528" stopIfTrue="1" operator="lessThan">
      <formula>0</formula>
    </cfRule>
  </conditionalFormatting>
  <conditionalFormatting sqref="F831">
    <cfRule type="cellIs" dxfId="2" priority="527" stopIfTrue="1" operator="lessThan">
      <formula>0</formula>
    </cfRule>
  </conditionalFormatting>
  <conditionalFormatting sqref="F832">
    <cfRule type="cellIs" dxfId="2" priority="526" stopIfTrue="1" operator="lessThan">
      <formula>0</formula>
    </cfRule>
  </conditionalFormatting>
  <conditionalFormatting sqref="F833">
    <cfRule type="cellIs" dxfId="2" priority="525" stopIfTrue="1" operator="lessThan">
      <formula>0</formula>
    </cfRule>
  </conditionalFormatting>
  <conditionalFormatting sqref="F834">
    <cfRule type="cellIs" dxfId="2" priority="524" stopIfTrue="1" operator="lessThan">
      <formula>0</formula>
    </cfRule>
  </conditionalFormatting>
  <conditionalFormatting sqref="F835">
    <cfRule type="cellIs" dxfId="2" priority="523" stopIfTrue="1" operator="lessThan">
      <formula>0</formula>
    </cfRule>
  </conditionalFormatting>
  <conditionalFormatting sqref="F836">
    <cfRule type="cellIs" dxfId="2" priority="522" stopIfTrue="1" operator="lessThan">
      <formula>0</formula>
    </cfRule>
  </conditionalFormatting>
  <conditionalFormatting sqref="F837">
    <cfRule type="cellIs" dxfId="2" priority="521" stopIfTrue="1" operator="lessThan">
      <formula>0</formula>
    </cfRule>
  </conditionalFormatting>
  <conditionalFormatting sqref="F838">
    <cfRule type="cellIs" dxfId="2" priority="520" stopIfTrue="1" operator="lessThan">
      <formula>0</formula>
    </cfRule>
  </conditionalFormatting>
  <conditionalFormatting sqref="F839">
    <cfRule type="cellIs" dxfId="2" priority="519" stopIfTrue="1" operator="lessThan">
      <formula>0</formula>
    </cfRule>
  </conditionalFormatting>
  <conditionalFormatting sqref="F840">
    <cfRule type="cellIs" dxfId="2" priority="518" stopIfTrue="1" operator="lessThan">
      <formula>0</formula>
    </cfRule>
  </conditionalFormatting>
  <conditionalFormatting sqref="F841">
    <cfRule type="cellIs" dxfId="2" priority="517" stopIfTrue="1" operator="lessThan">
      <formula>0</formula>
    </cfRule>
  </conditionalFormatting>
  <conditionalFormatting sqref="F842">
    <cfRule type="cellIs" dxfId="2" priority="516" stopIfTrue="1" operator="lessThan">
      <formula>0</formula>
    </cfRule>
  </conditionalFormatting>
  <conditionalFormatting sqref="F843">
    <cfRule type="cellIs" dxfId="2" priority="515" stopIfTrue="1" operator="lessThan">
      <formula>0</formula>
    </cfRule>
  </conditionalFormatting>
  <conditionalFormatting sqref="F844">
    <cfRule type="cellIs" dxfId="2" priority="514" stopIfTrue="1" operator="lessThan">
      <formula>0</formula>
    </cfRule>
  </conditionalFormatting>
  <conditionalFormatting sqref="F845">
    <cfRule type="cellIs" dxfId="2" priority="513" stopIfTrue="1" operator="lessThan">
      <formula>0</formula>
    </cfRule>
  </conditionalFormatting>
  <conditionalFormatting sqref="F846">
    <cfRule type="cellIs" dxfId="2" priority="512" stopIfTrue="1" operator="lessThan">
      <formula>0</formula>
    </cfRule>
  </conditionalFormatting>
  <conditionalFormatting sqref="F847">
    <cfRule type="cellIs" dxfId="2" priority="511" stopIfTrue="1" operator="lessThan">
      <formula>0</formula>
    </cfRule>
  </conditionalFormatting>
  <conditionalFormatting sqref="F848">
    <cfRule type="cellIs" dxfId="2" priority="510" stopIfTrue="1" operator="lessThan">
      <formula>0</formula>
    </cfRule>
  </conditionalFormatting>
  <conditionalFormatting sqref="F849">
    <cfRule type="cellIs" dxfId="2" priority="509" stopIfTrue="1" operator="lessThan">
      <formula>0</formula>
    </cfRule>
  </conditionalFormatting>
  <conditionalFormatting sqref="F850">
    <cfRule type="cellIs" dxfId="2" priority="508" stopIfTrue="1" operator="lessThan">
      <formula>0</formula>
    </cfRule>
  </conditionalFormatting>
  <conditionalFormatting sqref="F851">
    <cfRule type="cellIs" dxfId="2" priority="507" stopIfTrue="1" operator="lessThan">
      <formula>0</formula>
    </cfRule>
  </conditionalFormatting>
  <conditionalFormatting sqref="F852">
    <cfRule type="cellIs" dxfId="2" priority="506" stopIfTrue="1" operator="lessThan">
      <formula>0</formula>
    </cfRule>
  </conditionalFormatting>
  <conditionalFormatting sqref="F853">
    <cfRule type="cellIs" dxfId="2" priority="505" stopIfTrue="1" operator="lessThan">
      <formula>0</formula>
    </cfRule>
  </conditionalFormatting>
  <conditionalFormatting sqref="F854">
    <cfRule type="cellIs" dxfId="2" priority="504" stopIfTrue="1" operator="lessThan">
      <formula>0</formula>
    </cfRule>
  </conditionalFormatting>
  <conditionalFormatting sqref="F855">
    <cfRule type="cellIs" dxfId="2" priority="503" stopIfTrue="1" operator="lessThan">
      <formula>0</formula>
    </cfRule>
  </conditionalFormatting>
  <conditionalFormatting sqref="F856">
    <cfRule type="cellIs" dxfId="2" priority="502" stopIfTrue="1" operator="lessThan">
      <formula>0</formula>
    </cfRule>
  </conditionalFormatting>
  <conditionalFormatting sqref="F857">
    <cfRule type="cellIs" dxfId="2" priority="501" stopIfTrue="1" operator="lessThan">
      <formula>0</formula>
    </cfRule>
  </conditionalFormatting>
  <conditionalFormatting sqref="F858">
    <cfRule type="cellIs" dxfId="2" priority="500" stopIfTrue="1" operator="lessThan">
      <formula>0</formula>
    </cfRule>
  </conditionalFormatting>
  <conditionalFormatting sqref="F859">
    <cfRule type="cellIs" dxfId="2" priority="499" stopIfTrue="1" operator="lessThan">
      <formula>0</formula>
    </cfRule>
  </conditionalFormatting>
  <conditionalFormatting sqref="F860">
    <cfRule type="cellIs" dxfId="2" priority="498" stopIfTrue="1" operator="lessThan">
      <formula>0</formula>
    </cfRule>
  </conditionalFormatting>
  <conditionalFormatting sqref="F861">
    <cfRule type="cellIs" dxfId="2" priority="497" stopIfTrue="1" operator="lessThan">
      <formula>0</formula>
    </cfRule>
  </conditionalFormatting>
  <conditionalFormatting sqref="F862">
    <cfRule type="cellIs" dxfId="2" priority="496" stopIfTrue="1" operator="lessThan">
      <formula>0</formula>
    </cfRule>
  </conditionalFormatting>
  <conditionalFormatting sqref="F863">
    <cfRule type="cellIs" dxfId="2" priority="495" stopIfTrue="1" operator="lessThan">
      <formula>0</formula>
    </cfRule>
  </conditionalFormatting>
  <conditionalFormatting sqref="F864">
    <cfRule type="cellIs" dxfId="2" priority="494" stopIfTrue="1" operator="lessThan">
      <formula>0</formula>
    </cfRule>
  </conditionalFormatting>
  <conditionalFormatting sqref="F865">
    <cfRule type="cellIs" dxfId="2" priority="493" stopIfTrue="1" operator="lessThan">
      <formula>0</formula>
    </cfRule>
  </conditionalFormatting>
  <conditionalFormatting sqref="F866">
    <cfRule type="cellIs" dxfId="2" priority="492" stopIfTrue="1" operator="lessThan">
      <formula>0</formula>
    </cfRule>
  </conditionalFormatting>
  <conditionalFormatting sqref="F867">
    <cfRule type="cellIs" dxfId="2" priority="491" stopIfTrue="1" operator="lessThan">
      <formula>0</formula>
    </cfRule>
  </conditionalFormatting>
  <conditionalFormatting sqref="F868">
    <cfRule type="cellIs" dxfId="2" priority="490" stopIfTrue="1" operator="lessThan">
      <formula>0</formula>
    </cfRule>
  </conditionalFormatting>
  <conditionalFormatting sqref="F869">
    <cfRule type="cellIs" dxfId="2" priority="489" stopIfTrue="1" operator="lessThan">
      <formula>0</formula>
    </cfRule>
  </conditionalFormatting>
  <conditionalFormatting sqref="F870">
    <cfRule type="cellIs" dxfId="2" priority="488" stopIfTrue="1" operator="lessThan">
      <formula>0</formula>
    </cfRule>
  </conditionalFormatting>
  <conditionalFormatting sqref="F871">
    <cfRule type="cellIs" dxfId="2" priority="487" stopIfTrue="1" operator="lessThan">
      <formula>0</formula>
    </cfRule>
  </conditionalFormatting>
  <conditionalFormatting sqref="F872">
    <cfRule type="cellIs" dxfId="2" priority="486" stopIfTrue="1" operator="lessThan">
      <formula>0</formula>
    </cfRule>
  </conditionalFormatting>
  <conditionalFormatting sqref="F873">
    <cfRule type="cellIs" dxfId="2" priority="485" stopIfTrue="1" operator="lessThan">
      <formula>0</formula>
    </cfRule>
  </conditionalFormatting>
  <conditionalFormatting sqref="F874">
    <cfRule type="cellIs" dxfId="2" priority="484" stopIfTrue="1" operator="lessThan">
      <formula>0</formula>
    </cfRule>
  </conditionalFormatting>
  <conditionalFormatting sqref="F875">
    <cfRule type="cellIs" dxfId="2" priority="483" stopIfTrue="1" operator="lessThan">
      <formula>0</formula>
    </cfRule>
  </conditionalFormatting>
  <conditionalFormatting sqref="F876">
    <cfRule type="cellIs" dxfId="2" priority="482" stopIfTrue="1" operator="lessThan">
      <formula>0</formula>
    </cfRule>
  </conditionalFormatting>
  <conditionalFormatting sqref="F877">
    <cfRule type="cellIs" dxfId="2" priority="481" stopIfTrue="1" operator="lessThan">
      <formula>0</formula>
    </cfRule>
  </conditionalFormatting>
  <conditionalFormatting sqref="F878">
    <cfRule type="cellIs" dxfId="2" priority="480" stopIfTrue="1" operator="lessThan">
      <formula>0</formula>
    </cfRule>
  </conditionalFormatting>
  <conditionalFormatting sqref="F879">
    <cfRule type="cellIs" dxfId="2" priority="479" stopIfTrue="1" operator="lessThan">
      <formula>0</formula>
    </cfRule>
  </conditionalFormatting>
  <conditionalFormatting sqref="F880">
    <cfRule type="cellIs" dxfId="2" priority="478" stopIfTrue="1" operator="lessThan">
      <formula>0</formula>
    </cfRule>
  </conditionalFormatting>
  <conditionalFormatting sqref="F881">
    <cfRule type="cellIs" dxfId="2" priority="477" stopIfTrue="1" operator="lessThan">
      <formula>0</formula>
    </cfRule>
  </conditionalFormatting>
  <conditionalFormatting sqref="F882">
    <cfRule type="cellIs" dxfId="2" priority="476" stopIfTrue="1" operator="lessThan">
      <formula>0</formula>
    </cfRule>
  </conditionalFormatting>
  <conditionalFormatting sqref="F883">
    <cfRule type="cellIs" dxfId="2" priority="475" stopIfTrue="1" operator="lessThan">
      <formula>0</formula>
    </cfRule>
  </conditionalFormatting>
  <conditionalFormatting sqref="F884">
    <cfRule type="cellIs" dxfId="2" priority="474" stopIfTrue="1" operator="lessThan">
      <formula>0</formula>
    </cfRule>
  </conditionalFormatting>
  <conditionalFormatting sqref="F885">
    <cfRule type="cellIs" dxfId="2" priority="473" stopIfTrue="1" operator="lessThan">
      <formula>0</formula>
    </cfRule>
  </conditionalFormatting>
  <conditionalFormatting sqref="F886">
    <cfRule type="cellIs" dxfId="2" priority="472" stopIfTrue="1" operator="lessThan">
      <formula>0</formula>
    </cfRule>
  </conditionalFormatting>
  <conditionalFormatting sqref="F887">
    <cfRule type="cellIs" dxfId="2" priority="471" stopIfTrue="1" operator="lessThan">
      <formula>0</formula>
    </cfRule>
  </conditionalFormatting>
  <conditionalFormatting sqref="F888">
    <cfRule type="cellIs" dxfId="2" priority="470" stopIfTrue="1" operator="lessThan">
      <formula>0</formula>
    </cfRule>
  </conditionalFormatting>
  <conditionalFormatting sqref="F889">
    <cfRule type="cellIs" dxfId="2" priority="469" stopIfTrue="1" operator="lessThan">
      <formula>0</formula>
    </cfRule>
  </conditionalFormatting>
  <conditionalFormatting sqref="F890">
    <cfRule type="cellIs" dxfId="2" priority="468" stopIfTrue="1" operator="lessThan">
      <formula>0</formula>
    </cfRule>
  </conditionalFormatting>
  <conditionalFormatting sqref="F891">
    <cfRule type="cellIs" dxfId="2" priority="467" stopIfTrue="1" operator="lessThan">
      <formula>0</formula>
    </cfRule>
  </conditionalFormatting>
  <conditionalFormatting sqref="F892">
    <cfRule type="cellIs" dxfId="2" priority="466" stopIfTrue="1" operator="lessThan">
      <formula>0</formula>
    </cfRule>
  </conditionalFormatting>
  <conditionalFormatting sqref="F893">
    <cfRule type="cellIs" dxfId="2" priority="465" stopIfTrue="1" operator="lessThan">
      <formula>0</formula>
    </cfRule>
  </conditionalFormatting>
  <conditionalFormatting sqref="F894">
    <cfRule type="cellIs" dxfId="2" priority="464" stopIfTrue="1" operator="lessThan">
      <formula>0</formula>
    </cfRule>
  </conditionalFormatting>
  <conditionalFormatting sqref="F895">
    <cfRule type="cellIs" dxfId="2" priority="463" stopIfTrue="1" operator="lessThan">
      <formula>0</formula>
    </cfRule>
  </conditionalFormatting>
  <conditionalFormatting sqref="F896">
    <cfRule type="cellIs" dxfId="2" priority="462" stopIfTrue="1" operator="lessThan">
      <formula>0</formula>
    </cfRule>
  </conditionalFormatting>
  <conditionalFormatting sqref="F897">
    <cfRule type="cellIs" dxfId="2" priority="461" stopIfTrue="1" operator="lessThan">
      <formula>0</formula>
    </cfRule>
  </conditionalFormatting>
  <conditionalFormatting sqref="F898">
    <cfRule type="cellIs" dxfId="2" priority="460" stopIfTrue="1" operator="lessThan">
      <formula>0</formula>
    </cfRule>
  </conditionalFormatting>
  <conditionalFormatting sqref="F899">
    <cfRule type="cellIs" dxfId="2" priority="459" stopIfTrue="1" operator="lessThan">
      <formula>0</formula>
    </cfRule>
  </conditionalFormatting>
  <conditionalFormatting sqref="F900">
    <cfRule type="cellIs" dxfId="2" priority="458" stopIfTrue="1" operator="lessThan">
      <formula>0</formula>
    </cfRule>
  </conditionalFormatting>
  <conditionalFormatting sqref="F901">
    <cfRule type="cellIs" dxfId="2" priority="457" stopIfTrue="1" operator="lessThan">
      <formula>0</formula>
    </cfRule>
  </conditionalFormatting>
  <conditionalFormatting sqref="F902">
    <cfRule type="cellIs" dxfId="2" priority="456" stopIfTrue="1" operator="lessThan">
      <formula>0</formula>
    </cfRule>
  </conditionalFormatting>
  <conditionalFormatting sqref="F903">
    <cfRule type="cellIs" dxfId="2" priority="455" stopIfTrue="1" operator="lessThan">
      <formula>0</formula>
    </cfRule>
  </conditionalFormatting>
  <conditionalFormatting sqref="F904">
    <cfRule type="cellIs" dxfId="2" priority="454" stopIfTrue="1" operator="lessThan">
      <formula>0</formula>
    </cfRule>
  </conditionalFormatting>
  <conditionalFormatting sqref="F905">
    <cfRule type="cellIs" dxfId="2" priority="453" stopIfTrue="1" operator="lessThan">
      <formula>0</formula>
    </cfRule>
  </conditionalFormatting>
  <conditionalFormatting sqref="F906">
    <cfRule type="cellIs" dxfId="2" priority="452" stopIfTrue="1" operator="lessThan">
      <formula>0</formula>
    </cfRule>
  </conditionalFormatting>
  <conditionalFormatting sqref="F907">
    <cfRule type="cellIs" dxfId="2" priority="451" stopIfTrue="1" operator="lessThan">
      <formula>0</formula>
    </cfRule>
  </conditionalFormatting>
  <conditionalFormatting sqref="F908">
    <cfRule type="cellIs" dxfId="2" priority="450" stopIfTrue="1" operator="lessThan">
      <formula>0</formula>
    </cfRule>
  </conditionalFormatting>
  <conditionalFormatting sqref="F909">
    <cfRule type="cellIs" dxfId="2" priority="449" stopIfTrue="1" operator="lessThan">
      <formula>0</formula>
    </cfRule>
  </conditionalFormatting>
  <conditionalFormatting sqref="F910">
    <cfRule type="cellIs" dxfId="2" priority="448" stopIfTrue="1" operator="lessThan">
      <formula>0</formula>
    </cfRule>
  </conditionalFormatting>
  <conditionalFormatting sqref="F911">
    <cfRule type="cellIs" dxfId="2" priority="447" stopIfTrue="1" operator="lessThan">
      <formula>0</formula>
    </cfRule>
  </conditionalFormatting>
  <conditionalFormatting sqref="F912">
    <cfRule type="cellIs" dxfId="2" priority="446" stopIfTrue="1" operator="lessThan">
      <formula>0</formula>
    </cfRule>
  </conditionalFormatting>
  <conditionalFormatting sqref="F913">
    <cfRule type="cellIs" dxfId="2" priority="445" stopIfTrue="1" operator="lessThan">
      <formula>0</formula>
    </cfRule>
  </conditionalFormatting>
  <conditionalFormatting sqref="F914">
    <cfRule type="cellIs" dxfId="2" priority="444" stopIfTrue="1" operator="lessThan">
      <formula>0</formula>
    </cfRule>
  </conditionalFormatting>
  <conditionalFormatting sqref="F915">
    <cfRule type="cellIs" dxfId="2" priority="443" stopIfTrue="1" operator="lessThan">
      <formula>0</formula>
    </cfRule>
  </conditionalFormatting>
  <conditionalFormatting sqref="F916">
    <cfRule type="cellIs" dxfId="2" priority="442" stopIfTrue="1" operator="lessThan">
      <formula>0</formula>
    </cfRule>
  </conditionalFormatting>
  <conditionalFormatting sqref="F917">
    <cfRule type="cellIs" dxfId="2" priority="441" stopIfTrue="1" operator="lessThan">
      <formula>0</formula>
    </cfRule>
  </conditionalFormatting>
  <conditionalFormatting sqref="F918">
    <cfRule type="cellIs" dxfId="2" priority="440" stopIfTrue="1" operator="lessThan">
      <formula>0</formula>
    </cfRule>
  </conditionalFormatting>
  <conditionalFormatting sqref="F919">
    <cfRule type="cellIs" dxfId="2" priority="439" stopIfTrue="1" operator="lessThan">
      <formula>0</formula>
    </cfRule>
  </conditionalFormatting>
  <conditionalFormatting sqref="F920">
    <cfRule type="cellIs" dxfId="2" priority="438" stopIfTrue="1" operator="lessThan">
      <formula>0</formula>
    </cfRule>
  </conditionalFormatting>
  <conditionalFormatting sqref="F921">
    <cfRule type="cellIs" dxfId="2" priority="437" stopIfTrue="1" operator="lessThan">
      <formula>0</formula>
    </cfRule>
  </conditionalFormatting>
  <conditionalFormatting sqref="F922">
    <cfRule type="cellIs" dxfId="2" priority="436" stopIfTrue="1" operator="lessThan">
      <formula>0</formula>
    </cfRule>
  </conditionalFormatting>
  <conditionalFormatting sqref="F923">
    <cfRule type="cellIs" dxfId="2" priority="435" stopIfTrue="1" operator="lessThan">
      <formula>0</formula>
    </cfRule>
  </conditionalFormatting>
  <conditionalFormatting sqref="F924">
    <cfRule type="cellIs" dxfId="2" priority="434" stopIfTrue="1" operator="lessThan">
      <formula>0</formula>
    </cfRule>
  </conditionalFormatting>
  <conditionalFormatting sqref="F925">
    <cfRule type="cellIs" dxfId="2" priority="433" stopIfTrue="1" operator="lessThan">
      <formula>0</formula>
    </cfRule>
  </conditionalFormatting>
  <conditionalFormatting sqref="F926">
    <cfRule type="cellIs" dxfId="2" priority="432" stopIfTrue="1" operator="lessThan">
      <formula>0</formula>
    </cfRule>
  </conditionalFormatting>
  <conditionalFormatting sqref="F927">
    <cfRule type="cellIs" dxfId="2" priority="431" stopIfTrue="1" operator="lessThan">
      <formula>0</formula>
    </cfRule>
  </conditionalFormatting>
  <conditionalFormatting sqref="F928">
    <cfRule type="cellIs" dxfId="2" priority="430" stopIfTrue="1" operator="lessThan">
      <formula>0</formula>
    </cfRule>
  </conditionalFormatting>
  <conditionalFormatting sqref="F929">
    <cfRule type="cellIs" dxfId="2" priority="429" stopIfTrue="1" operator="lessThan">
      <formula>0</formula>
    </cfRule>
  </conditionalFormatting>
  <conditionalFormatting sqref="F930">
    <cfRule type="cellIs" dxfId="2" priority="428" stopIfTrue="1" operator="lessThan">
      <formula>0</formula>
    </cfRule>
  </conditionalFormatting>
  <conditionalFormatting sqref="F931">
    <cfRule type="cellIs" dxfId="2" priority="427" stopIfTrue="1" operator="lessThan">
      <formula>0</formula>
    </cfRule>
  </conditionalFormatting>
  <conditionalFormatting sqref="F932">
    <cfRule type="cellIs" dxfId="2" priority="426" stopIfTrue="1" operator="lessThan">
      <formula>0</formula>
    </cfRule>
  </conditionalFormatting>
  <conditionalFormatting sqref="F933">
    <cfRule type="cellIs" dxfId="2" priority="425" stopIfTrue="1" operator="lessThan">
      <formula>0</formula>
    </cfRule>
  </conditionalFormatting>
  <conditionalFormatting sqref="F934">
    <cfRule type="cellIs" dxfId="2" priority="424" stopIfTrue="1" operator="lessThan">
      <formula>0</formula>
    </cfRule>
  </conditionalFormatting>
  <conditionalFormatting sqref="F935">
    <cfRule type="cellIs" dxfId="2" priority="423" stopIfTrue="1" operator="lessThan">
      <formula>0</formula>
    </cfRule>
  </conditionalFormatting>
  <conditionalFormatting sqref="F936">
    <cfRule type="cellIs" dxfId="2" priority="422" stopIfTrue="1" operator="lessThan">
      <formula>0</formula>
    </cfRule>
  </conditionalFormatting>
  <conditionalFormatting sqref="F937">
    <cfRule type="cellIs" dxfId="2" priority="421" stopIfTrue="1" operator="lessThan">
      <formula>0</formula>
    </cfRule>
  </conditionalFormatting>
  <conditionalFormatting sqref="F938">
    <cfRule type="cellIs" dxfId="2" priority="420" stopIfTrue="1" operator="lessThan">
      <formula>0</formula>
    </cfRule>
  </conditionalFormatting>
  <conditionalFormatting sqref="F939">
    <cfRule type="cellIs" dxfId="2" priority="419" stopIfTrue="1" operator="lessThan">
      <formula>0</formula>
    </cfRule>
  </conditionalFormatting>
  <conditionalFormatting sqref="F940">
    <cfRule type="cellIs" dxfId="2" priority="418" stopIfTrue="1" operator="lessThan">
      <formula>0</formula>
    </cfRule>
  </conditionalFormatting>
  <conditionalFormatting sqref="F941">
    <cfRule type="cellIs" dxfId="2" priority="417" stopIfTrue="1" operator="lessThan">
      <formula>0</formula>
    </cfRule>
  </conditionalFormatting>
  <conditionalFormatting sqref="F942">
    <cfRule type="cellIs" dxfId="2" priority="416" stopIfTrue="1" operator="lessThan">
      <formula>0</formula>
    </cfRule>
  </conditionalFormatting>
  <conditionalFormatting sqref="F943">
    <cfRule type="cellIs" dxfId="2" priority="415" stopIfTrue="1" operator="lessThan">
      <formula>0</formula>
    </cfRule>
  </conditionalFormatting>
  <conditionalFormatting sqref="F944">
    <cfRule type="cellIs" dxfId="2" priority="414" stopIfTrue="1" operator="lessThan">
      <formula>0</formula>
    </cfRule>
  </conditionalFormatting>
  <conditionalFormatting sqref="F945">
    <cfRule type="cellIs" dxfId="2" priority="413" stopIfTrue="1" operator="lessThan">
      <formula>0</formula>
    </cfRule>
  </conditionalFormatting>
  <conditionalFormatting sqref="F946">
    <cfRule type="cellIs" dxfId="2" priority="412" stopIfTrue="1" operator="lessThan">
      <formula>0</formula>
    </cfRule>
  </conditionalFormatting>
  <conditionalFormatting sqref="F947">
    <cfRule type="cellIs" dxfId="2" priority="411" stopIfTrue="1" operator="lessThan">
      <formula>0</formula>
    </cfRule>
  </conditionalFormatting>
  <conditionalFormatting sqref="F948">
    <cfRule type="cellIs" dxfId="2" priority="410" stopIfTrue="1" operator="lessThan">
      <formula>0</formula>
    </cfRule>
  </conditionalFormatting>
  <conditionalFormatting sqref="F949">
    <cfRule type="cellIs" dxfId="2" priority="409" stopIfTrue="1" operator="lessThan">
      <formula>0</formula>
    </cfRule>
  </conditionalFormatting>
  <conditionalFormatting sqref="F950">
    <cfRule type="cellIs" dxfId="2" priority="408" stopIfTrue="1" operator="lessThan">
      <formula>0</formula>
    </cfRule>
  </conditionalFormatting>
  <conditionalFormatting sqref="F951">
    <cfRule type="cellIs" dxfId="2" priority="407" stopIfTrue="1" operator="lessThan">
      <formula>0</formula>
    </cfRule>
  </conditionalFormatting>
  <conditionalFormatting sqref="F952">
    <cfRule type="cellIs" dxfId="2" priority="406" stopIfTrue="1" operator="lessThan">
      <formula>0</formula>
    </cfRule>
  </conditionalFormatting>
  <conditionalFormatting sqref="F953">
    <cfRule type="cellIs" dxfId="2" priority="405" stopIfTrue="1" operator="lessThan">
      <formula>0</formula>
    </cfRule>
  </conditionalFormatting>
  <conditionalFormatting sqref="F954">
    <cfRule type="cellIs" dxfId="2" priority="404" stopIfTrue="1" operator="lessThan">
      <formula>0</formula>
    </cfRule>
  </conditionalFormatting>
  <conditionalFormatting sqref="F955">
    <cfRule type="cellIs" dxfId="2" priority="403" stopIfTrue="1" operator="lessThan">
      <formula>0</formula>
    </cfRule>
  </conditionalFormatting>
  <conditionalFormatting sqref="F956">
    <cfRule type="cellIs" dxfId="2" priority="402" stopIfTrue="1" operator="lessThan">
      <formula>0</formula>
    </cfRule>
  </conditionalFormatting>
  <conditionalFormatting sqref="F957">
    <cfRule type="cellIs" dxfId="2" priority="401" stopIfTrue="1" operator="lessThan">
      <formula>0</formula>
    </cfRule>
  </conditionalFormatting>
  <conditionalFormatting sqref="F958">
    <cfRule type="cellIs" dxfId="2" priority="400" stopIfTrue="1" operator="lessThan">
      <formula>0</formula>
    </cfRule>
  </conditionalFormatting>
  <conditionalFormatting sqref="F959">
    <cfRule type="cellIs" dxfId="2" priority="399" stopIfTrue="1" operator="lessThan">
      <formula>0</formula>
    </cfRule>
  </conditionalFormatting>
  <conditionalFormatting sqref="F960">
    <cfRule type="cellIs" dxfId="2" priority="398" stopIfTrue="1" operator="lessThan">
      <formula>0</formula>
    </cfRule>
  </conditionalFormatting>
  <conditionalFormatting sqref="F961">
    <cfRule type="cellIs" dxfId="2" priority="397" stopIfTrue="1" operator="lessThan">
      <formula>0</formula>
    </cfRule>
  </conditionalFormatting>
  <conditionalFormatting sqref="F962">
    <cfRule type="cellIs" dxfId="2" priority="396" stopIfTrue="1" operator="lessThan">
      <formula>0</formula>
    </cfRule>
  </conditionalFormatting>
  <conditionalFormatting sqref="F963">
    <cfRule type="cellIs" dxfId="2" priority="395" stopIfTrue="1" operator="lessThan">
      <formula>0</formula>
    </cfRule>
  </conditionalFormatting>
  <conditionalFormatting sqref="F964">
    <cfRule type="cellIs" dxfId="2" priority="394" stopIfTrue="1" operator="lessThan">
      <formula>0</formula>
    </cfRule>
  </conditionalFormatting>
  <conditionalFormatting sqref="F965">
    <cfRule type="cellIs" dxfId="2" priority="393" stopIfTrue="1" operator="lessThan">
      <formula>0</formula>
    </cfRule>
  </conditionalFormatting>
  <conditionalFormatting sqref="F966">
    <cfRule type="cellIs" dxfId="2" priority="392" stopIfTrue="1" operator="lessThan">
      <formula>0</formula>
    </cfRule>
  </conditionalFormatting>
  <conditionalFormatting sqref="F967">
    <cfRule type="cellIs" dxfId="2" priority="391" stopIfTrue="1" operator="lessThan">
      <formula>0</formula>
    </cfRule>
  </conditionalFormatting>
  <conditionalFormatting sqref="F968">
    <cfRule type="cellIs" dxfId="2" priority="390" stopIfTrue="1" operator="lessThan">
      <formula>0</formula>
    </cfRule>
  </conditionalFormatting>
  <conditionalFormatting sqref="F969">
    <cfRule type="cellIs" dxfId="2" priority="389" stopIfTrue="1" operator="lessThan">
      <formula>0</formula>
    </cfRule>
  </conditionalFormatting>
  <conditionalFormatting sqref="F970">
    <cfRule type="cellIs" dxfId="2" priority="388" stopIfTrue="1" operator="lessThan">
      <formula>0</formula>
    </cfRule>
  </conditionalFormatting>
  <conditionalFormatting sqref="F971">
    <cfRule type="cellIs" dxfId="2" priority="387" stopIfTrue="1" operator="lessThan">
      <formula>0</formula>
    </cfRule>
  </conditionalFormatting>
  <conditionalFormatting sqref="F972">
    <cfRule type="cellIs" dxfId="2" priority="386" stopIfTrue="1" operator="lessThan">
      <formula>0</formula>
    </cfRule>
  </conditionalFormatting>
  <conditionalFormatting sqref="F973">
    <cfRule type="cellIs" dxfId="2" priority="385" stopIfTrue="1" operator="lessThan">
      <formula>0</formula>
    </cfRule>
  </conditionalFormatting>
  <conditionalFormatting sqref="F974">
    <cfRule type="cellIs" dxfId="2" priority="384" stopIfTrue="1" operator="lessThan">
      <formula>0</formula>
    </cfRule>
  </conditionalFormatting>
  <conditionalFormatting sqref="F975">
    <cfRule type="cellIs" dxfId="2" priority="383" stopIfTrue="1" operator="lessThan">
      <formula>0</formula>
    </cfRule>
  </conditionalFormatting>
  <conditionalFormatting sqref="F976">
    <cfRule type="cellIs" dxfId="2" priority="382" stopIfTrue="1" operator="lessThan">
      <formula>0</formula>
    </cfRule>
  </conditionalFormatting>
  <conditionalFormatting sqref="F977">
    <cfRule type="cellIs" dxfId="2" priority="381" stopIfTrue="1" operator="lessThan">
      <formula>0</formula>
    </cfRule>
  </conditionalFormatting>
  <conditionalFormatting sqref="F978">
    <cfRule type="cellIs" dxfId="2" priority="380" stopIfTrue="1" operator="lessThan">
      <formula>0</formula>
    </cfRule>
  </conditionalFormatting>
  <conditionalFormatting sqref="F979">
    <cfRule type="cellIs" dxfId="2" priority="379" stopIfTrue="1" operator="lessThan">
      <formula>0</formula>
    </cfRule>
  </conditionalFormatting>
  <conditionalFormatting sqref="F980">
    <cfRule type="cellIs" dxfId="2" priority="378" stopIfTrue="1" operator="lessThan">
      <formula>0</formula>
    </cfRule>
  </conditionalFormatting>
  <conditionalFormatting sqref="F981">
    <cfRule type="cellIs" dxfId="2" priority="377" stopIfTrue="1" operator="lessThan">
      <formula>0</formula>
    </cfRule>
  </conditionalFormatting>
  <conditionalFormatting sqref="F982">
    <cfRule type="cellIs" dxfId="2" priority="376" stopIfTrue="1" operator="lessThan">
      <formula>0</formula>
    </cfRule>
  </conditionalFormatting>
  <conditionalFormatting sqref="F983">
    <cfRule type="cellIs" dxfId="2" priority="375" stopIfTrue="1" operator="lessThan">
      <formula>0</formula>
    </cfRule>
  </conditionalFormatting>
  <conditionalFormatting sqref="F984">
    <cfRule type="cellIs" dxfId="2" priority="374" stopIfTrue="1" operator="lessThan">
      <formula>0</formula>
    </cfRule>
  </conditionalFormatting>
  <conditionalFormatting sqref="F985">
    <cfRule type="cellIs" dxfId="2" priority="373" stopIfTrue="1" operator="lessThan">
      <formula>0</formula>
    </cfRule>
  </conditionalFormatting>
  <conditionalFormatting sqref="F986">
    <cfRule type="cellIs" dxfId="2" priority="372" stopIfTrue="1" operator="lessThan">
      <formula>0</formula>
    </cfRule>
  </conditionalFormatting>
  <conditionalFormatting sqref="F987">
    <cfRule type="cellIs" dxfId="2" priority="371" stopIfTrue="1" operator="lessThan">
      <formula>0</formula>
    </cfRule>
  </conditionalFormatting>
  <conditionalFormatting sqref="F988">
    <cfRule type="cellIs" dxfId="2" priority="370" stopIfTrue="1" operator="lessThan">
      <formula>0</formula>
    </cfRule>
  </conditionalFormatting>
  <conditionalFormatting sqref="F989">
    <cfRule type="cellIs" dxfId="2" priority="369" stopIfTrue="1" operator="lessThan">
      <formula>0</formula>
    </cfRule>
  </conditionalFormatting>
  <conditionalFormatting sqref="F990">
    <cfRule type="cellIs" dxfId="2" priority="368" stopIfTrue="1" operator="lessThan">
      <formula>0</formula>
    </cfRule>
  </conditionalFormatting>
  <conditionalFormatting sqref="F991">
    <cfRule type="cellIs" dxfId="2" priority="367" stopIfTrue="1" operator="lessThan">
      <formula>0</formula>
    </cfRule>
  </conditionalFormatting>
  <conditionalFormatting sqref="F992">
    <cfRule type="cellIs" dxfId="2" priority="366" stopIfTrue="1" operator="lessThan">
      <formula>0</formula>
    </cfRule>
  </conditionalFormatting>
  <conditionalFormatting sqref="F993">
    <cfRule type="cellIs" dxfId="2" priority="365" stopIfTrue="1" operator="lessThan">
      <formula>0</formula>
    </cfRule>
  </conditionalFormatting>
  <conditionalFormatting sqref="F994">
    <cfRule type="cellIs" dxfId="2" priority="364" stopIfTrue="1" operator="lessThan">
      <formula>0</formula>
    </cfRule>
  </conditionalFormatting>
  <conditionalFormatting sqref="F995">
    <cfRule type="cellIs" dxfId="2" priority="363" stopIfTrue="1" operator="lessThan">
      <formula>0</formula>
    </cfRule>
  </conditionalFormatting>
  <conditionalFormatting sqref="F996">
    <cfRule type="cellIs" dxfId="2" priority="362" stopIfTrue="1" operator="lessThan">
      <formula>0</formula>
    </cfRule>
  </conditionalFormatting>
  <conditionalFormatting sqref="F997">
    <cfRule type="cellIs" dxfId="2" priority="361" stopIfTrue="1" operator="lessThan">
      <formula>0</formula>
    </cfRule>
  </conditionalFormatting>
  <conditionalFormatting sqref="F998">
    <cfRule type="cellIs" dxfId="2" priority="360" stopIfTrue="1" operator="lessThan">
      <formula>0</formula>
    </cfRule>
  </conditionalFormatting>
  <conditionalFormatting sqref="F999">
    <cfRule type="cellIs" dxfId="2" priority="359" stopIfTrue="1" operator="lessThan">
      <formula>0</formula>
    </cfRule>
  </conditionalFormatting>
  <conditionalFormatting sqref="F1000">
    <cfRule type="cellIs" dxfId="2" priority="358" stopIfTrue="1" operator="lessThan">
      <formula>0</formula>
    </cfRule>
  </conditionalFormatting>
  <conditionalFormatting sqref="F1001">
    <cfRule type="cellIs" dxfId="2" priority="357" stopIfTrue="1" operator="lessThan">
      <formula>0</formula>
    </cfRule>
  </conditionalFormatting>
  <conditionalFormatting sqref="F1002">
    <cfRule type="cellIs" dxfId="2" priority="356" stopIfTrue="1" operator="lessThan">
      <formula>0</formula>
    </cfRule>
  </conditionalFormatting>
  <conditionalFormatting sqref="F1003">
    <cfRule type="cellIs" dxfId="2" priority="355" stopIfTrue="1" operator="lessThan">
      <formula>0</formula>
    </cfRule>
  </conditionalFormatting>
  <conditionalFormatting sqref="F1004">
    <cfRule type="cellIs" dxfId="2" priority="354" stopIfTrue="1" operator="lessThan">
      <formula>0</formula>
    </cfRule>
  </conditionalFormatting>
  <conditionalFormatting sqref="F1005">
    <cfRule type="cellIs" dxfId="2" priority="353" stopIfTrue="1" operator="lessThan">
      <formula>0</formula>
    </cfRule>
  </conditionalFormatting>
  <conditionalFormatting sqref="F1006">
    <cfRule type="cellIs" dxfId="2" priority="352" stopIfTrue="1" operator="lessThan">
      <formula>0</formula>
    </cfRule>
  </conditionalFormatting>
  <conditionalFormatting sqref="F1007">
    <cfRule type="cellIs" dxfId="2" priority="351" stopIfTrue="1" operator="lessThan">
      <formula>0</formula>
    </cfRule>
  </conditionalFormatting>
  <conditionalFormatting sqref="F1008">
    <cfRule type="cellIs" dxfId="2" priority="350" stopIfTrue="1" operator="lessThan">
      <formula>0</formula>
    </cfRule>
  </conditionalFormatting>
  <conditionalFormatting sqref="F1009">
    <cfRule type="cellIs" dxfId="2" priority="349" stopIfTrue="1" operator="lessThan">
      <formula>0</formula>
    </cfRule>
  </conditionalFormatting>
  <conditionalFormatting sqref="F1010">
    <cfRule type="cellIs" dxfId="2" priority="348" stopIfTrue="1" operator="lessThan">
      <formula>0</formula>
    </cfRule>
  </conditionalFormatting>
  <conditionalFormatting sqref="F1011">
    <cfRule type="cellIs" dxfId="2" priority="347" stopIfTrue="1" operator="lessThan">
      <formula>0</formula>
    </cfRule>
  </conditionalFormatting>
  <conditionalFormatting sqref="F1012">
    <cfRule type="cellIs" dxfId="2" priority="346" stopIfTrue="1" operator="lessThan">
      <formula>0</formula>
    </cfRule>
  </conditionalFormatting>
  <conditionalFormatting sqref="F1013">
    <cfRule type="cellIs" dxfId="2" priority="345" stopIfTrue="1" operator="lessThan">
      <formula>0</formula>
    </cfRule>
  </conditionalFormatting>
  <conditionalFormatting sqref="F1014">
    <cfRule type="cellIs" dxfId="2" priority="344" stopIfTrue="1" operator="lessThan">
      <formula>0</formula>
    </cfRule>
  </conditionalFormatting>
  <conditionalFormatting sqref="F1015">
    <cfRule type="cellIs" dxfId="2" priority="343" stopIfTrue="1" operator="lessThan">
      <formula>0</formula>
    </cfRule>
  </conditionalFormatting>
  <conditionalFormatting sqref="F1016">
    <cfRule type="cellIs" dxfId="2" priority="342" stopIfTrue="1" operator="lessThan">
      <formula>0</formula>
    </cfRule>
  </conditionalFormatting>
  <conditionalFormatting sqref="F1017">
    <cfRule type="cellIs" dxfId="2" priority="341" stopIfTrue="1" operator="lessThan">
      <formula>0</formula>
    </cfRule>
  </conditionalFormatting>
  <conditionalFormatting sqref="F1018">
    <cfRule type="cellIs" dxfId="2" priority="340" stopIfTrue="1" operator="lessThan">
      <formula>0</formula>
    </cfRule>
  </conditionalFormatting>
  <conditionalFormatting sqref="F1019">
    <cfRule type="cellIs" dxfId="2" priority="339" stopIfTrue="1" operator="lessThan">
      <formula>0</formula>
    </cfRule>
  </conditionalFormatting>
  <conditionalFormatting sqref="F1020">
    <cfRule type="cellIs" dxfId="2" priority="338" stopIfTrue="1" operator="lessThan">
      <formula>0</formula>
    </cfRule>
  </conditionalFormatting>
  <conditionalFormatting sqref="F1021">
    <cfRule type="cellIs" dxfId="2" priority="337" stopIfTrue="1" operator="lessThan">
      <formula>0</formula>
    </cfRule>
  </conditionalFormatting>
  <conditionalFormatting sqref="F1022">
    <cfRule type="cellIs" dxfId="2" priority="336" stopIfTrue="1" operator="lessThan">
      <formula>0</formula>
    </cfRule>
  </conditionalFormatting>
  <conditionalFormatting sqref="F1023">
    <cfRule type="cellIs" dxfId="2" priority="335" stopIfTrue="1" operator="lessThan">
      <formula>0</formula>
    </cfRule>
  </conditionalFormatting>
  <conditionalFormatting sqref="F1024">
    <cfRule type="cellIs" dxfId="2" priority="334" stopIfTrue="1" operator="lessThan">
      <formula>0</formula>
    </cfRule>
  </conditionalFormatting>
  <conditionalFormatting sqref="F1025">
    <cfRule type="cellIs" dxfId="2" priority="333" stopIfTrue="1" operator="lessThan">
      <formula>0</formula>
    </cfRule>
  </conditionalFormatting>
  <conditionalFormatting sqref="F1026">
    <cfRule type="cellIs" dxfId="2" priority="332" stopIfTrue="1" operator="lessThan">
      <formula>0</formula>
    </cfRule>
  </conditionalFormatting>
  <conditionalFormatting sqref="F1027">
    <cfRule type="cellIs" dxfId="2" priority="331" stopIfTrue="1" operator="lessThan">
      <formula>0</formula>
    </cfRule>
  </conditionalFormatting>
  <conditionalFormatting sqref="F1028">
    <cfRule type="cellIs" dxfId="2" priority="330" stopIfTrue="1" operator="lessThan">
      <formula>0</formula>
    </cfRule>
  </conditionalFormatting>
  <conditionalFormatting sqref="F1029">
    <cfRule type="cellIs" dxfId="2" priority="329" stopIfTrue="1" operator="lessThan">
      <formula>0</formula>
    </cfRule>
  </conditionalFormatting>
  <conditionalFormatting sqref="F1030">
    <cfRule type="cellIs" dxfId="2" priority="328" stopIfTrue="1" operator="lessThan">
      <formula>0</formula>
    </cfRule>
  </conditionalFormatting>
  <conditionalFormatting sqref="F1031">
    <cfRule type="cellIs" dxfId="2" priority="327" stopIfTrue="1" operator="lessThan">
      <formula>0</formula>
    </cfRule>
  </conditionalFormatting>
  <conditionalFormatting sqref="F1032">
    <cfRule type="cellIs" dxfId="2" priority="326" stopIfTrue="1" operator="lessThan">
      <formula>0</formula>
    </cfRule>
  </conditionalFormatting>
  <conditionalFormatting sqref="F1033">
    <cfRule type="cellIs" dxfId="2" priority="325" stopIfTrue="1" operator="lessThan">
      <formula>0</formula>
    </cfRule>
  </conditionalFormatting>
  <conditionalFormatting sqref="F1034">
    <cfRule type="cellIs" dxfId="2" priority="324" stopIfTrue="1" operator="lessThan">
      <formula>0</formula>
    </cfRule>
  </conditionalFormatting>
  <conditionalFormatting sqref="F1035">
    <cfRule type="cellIs" dxfId="2" priority="323" stopIfTrue="1" operator="lessThan">
      <formula>0</formula>
    </cfRule>
  </conditionalFormatting>
  <conditionalFormatting sqref="F1036">
    <cfRule type="cellIs" dxfId="2" priority="322" stopIfTrue="1" operator="lessThan">
      <formula>0</formula>
    </cfRule>
  </conditionalFormatting>
  <conditionalFormatting sqref="F1037">
    <cfRule type="cellIs" dxfId="2" priority="321" stopIfTrue="1" operator="lessThan">
      <formula>0</formula>
    </cfRule>
  </conditionalFormatting>
  <conditionalFormatting sqref="F1038">
    <cfRule type="cellIs" dxfId="2" priority="320" stopIfTrue="1" operator="lessThan">
      <formula>0</formula>
    </cfRule>
  </conditionalFormatting>
  <conditionalFormatting sqref="F1039">
    <cfRule type="cellIs" dxfId="2" priority="319" stopIfTrue="1" operator="lessThan">
      <formula>0</formula>
    </cfRule>
  </conditionalFormatting>
  <conditionalFormatting sqref="F1040">
    <cfRule type="cellIs" dxfId="2" priority="318" stopIfTrue="1" operator="lessThan">
      <formula>0</formula>
    </cfRule>
  </conditionalFormatting>
  <conditionalFormatting sqref="F1041">
    <cfRule type="cellIs" dxfId="2" priority="317" stopIfTrue="1" operator="lessThan">
      <formula>0</formula>
    </cfRule>
  </conditionalFormatting>
  <conditionalFormatting sqref="F1042">
    <cfRule type="cellIs" dxfId="2" priority="316" stopIfTrue="1" operator="lessThan">
      <formula>0</formula>
    </cfRule>
  </conditionalFormatting>
  <conditionalFormatting sqref="F1043">
    <cfRule type="cellIs" dxfId="2" priority="315" stopIfTrue="1" operator="lessThan">
      <formula>0</formula>
    </cfRule>
  </conditionalFormatting>
  <conditionalFormatting sqref="F1044">
    <cfRule type="cellIs" dxfId="2" priority="314" stopIfTrue="1" operator="lessThan">
      <formula>0</formula>
    </cfRule>
  </conditionalFormatting>
  <conditionalFormatting sqref="F1045">
    <cfRule type="cellIs" dxfId="2" priority="313" stopIfTrue="1" operator="lessThan">
      <formula>0</formula>
    </cfRule>
  </conditionalFormatting>
  <conditionalFormatting sqref="F1046">
    <cfRule type="cellIs" dxfId="2" priority="312" stopIfTrue="1" operator="lessThan">
      <formula>0</formula>
    </cfRule>
  </conditionalFormatting>
  <conditionalFormatting sqref="F1047">
    <cfRule type="cellIs" dxfId="2" priority="311" stopIfTrue="1" operator="lessThan">
      <formula>0</formula>
    </cfRule>
  </conditionalFormatting>
  <conditionalFormatting sqref="F1048">
    <cfRule type="cellIs" dxfId="2" priority="310" stopIfTrue="1" operator="lessThan">
      <formula>0</formula>
    </cfRule>
  </conditionalFormatting>
  <conditionalFormatting sqref="F1049">
    <cfRule type="cellIs" dxfId="2" priority="309" stopIfTrue="1" operator="lessThan">
      <formula>0</formula>
    </cfRule>
  </conditionalFormatting>
  <conditionalFormatting sqref="F1050">
    <cfRule type="cellIs" dxfId="2" priority="308" stopIfTrue="1" operator="lessThan">
      <formula>0</formula>
    </cfRule>
  </conditionalFormatting>
  <conditionalFormatting sqref="F1051">
    <cfRule type="cellIs" dxfId="2" priority="307" stopIfTrue="1" operator="lessThan">
      <formula>0</formula>
    </cfRule>
  </conditionalFormatting>
  <conditionalFormatting sqref="F1052">
    <cfRule type="cellIs" dxfId="2" priority="306" stopIfTrue="1" operator="lessThan">
      <formula>0</formula>
    </cfRule>
  </conditionalFormatting>
  <conditionalFormatting sqref="F1053">
    <cfRule type="cellIs" dxfId="2" priority="305" stopIfTrue="1" operator="lessThan">
      <formula>0</formula>
    </cfRule>
  </conditionalFormatting>
  <conditionalFormatting sqref="F1054">
    <cfRule type="cellIs" dxfId="2" priority="304" stopIfTrue="1" operator="lessThan">
      <formula>0</formula>
    </cfRule>
  </conditionalFormatting>
  <conditionalFormatting sqref="F1055">
    <cfRule type="cellIs" dxfId="2" priority="303" stopIfTrue="1" operator="lessThan">
      <formula>0</formula>
    </cfRule>
  </conditionalFormatting>
  <conditionalFormatting sqref="F1056">
    <cfRule type="cellIs" dxfId="2" priority="302" stopIfTrue="1" operator="lessThan">
      <formula>0</formula>
    </cfRule>
  </conditionalFormatting>
  <conditionalFormatting sqref="F1057">
    <cfRule type="cellIs" dxfId="2" priority="301" stopIfTrue="1" operator="lessThan">
      <formula>0</formula>
    </cfRule>
  </conditionalFormatting>
  <conditionalFormatting sqref="F1058">
    <cfRule type="cellIs" dxfId="2" priority="300" stopIfTrue="1" operator="lessThan">
      <formula>0</formula>
    </cfRule>
  </conditionalFormatting>
  <conditionalFormatting sqref="F1059">
    <cfRule type="cellIs" dxfId="2" priority="299" stopIfTrue="1" operator="lessThan">
      <formula>0</formula>
    </cfRule>
  </conditionalFormatting>
  <conditionalFormatting sqref="F1060">
    <cfRule type="cellIs" dxfId="2" priority="298" stopIfTrue="1" operator="lessThan">
      <formula>0</formula>
    </cfRule>
  </conditionalFormatting>
  <conditionalFormatting sqref="F1061">
    <cfRule type="cellIs" dxfId="2" priority="297" stopIfTrue="1" operator="lessThan">
      <formula>0</formula>
    </cfRule>
  </conditionalFormatting>
  <conditionalFormatting sqref="F1062">
    <cfRule type="cellIs" dxfId="2" priority="296" stopIfTrue="1" operator="lessThan">
      <formula>0</formula>
    </cfRule>
  </conditionalFormatting>
  <conditionalFormatting sqref="F1063">
    <cfRule type="cellIs" dxfId="2" priority="295" stopIfTrue="1" operator="lessThan">
      <formula>0</formula>
    </cfRule>
  </conditionalFormatting>
  <conditionalFormatting sqref="F1064">
    <cfRule type="cellIs" dxfId="2" priority="294" stopIfTrue="1" operator="lessThan">
      <formula>0</formula>
    </cfRule>
  </conditionalFormatting>
  <conditionalFormatting sqref="F1065">
    <cfRule type="cellIs" dxfId="2" priority="293" stopIfTrue="1" operator="lessThan">
      <formula>0</formula>
    </cfRule>
  </conditionalFormatting>
  <conditionalFormatting sqref="F1066">
    <cfRule type="cellIs" dxfId="2" priority="292" stopIfTrue="1" operator="lessThan">
      <formula>0</formula>
    </cfRule>
  </conditionalFormatting>
  <conditionalFormatting sqref="F1067">
    <cfRule type="cellIs" dxfId="2" priority="291" stopIfTrue="1" operator="lessThan">
      <formula>0</formula>
    </cfRule>
  </conditionalFormatting>
  <conditionalFormatting sqref="F1068">
    <cfRule type="cellIs" dxfId="2" priority="290" stopIfTrue="1" operator="lessThan">
      <formula>0</formula>
    </cfRule>
  </conditionalFormatting>
  <conditionalFormatting sqref="F1069">
    <cfRule type="cellIs" dxfId="2" priority="289" stopIfTrue="1" operator="lessThan">
      <formula>0</formula>
    </cfRule>
  </conditionalFormatting>
  <conditionalFormatting sqref="F1070">
    <cfRule type="cellIs" dxfId="2" priority="288" stopIfTrue="1" operator="lessThan">
      <formula>0</formula>
    </cfRule>
  </conditionalFormatting>
  <conditionalFormatting sqref="F1071">
    <cfRule type="cellIs" dxfId="2" priority="287" stopIfTrue="1" operator="lessThan">
      <formula>0</formula>
    </cfRule>
  </conditionalFormatting>
  <conditionalFormatting sqref="F1072">
    <cfRule type="cellIs" dxfId="2" priority="286" stopIfTrue="1" operator="lessThan">
      <formula>0</formula>
    </cfRule>
  </conditionalFormatting>
  <conditionalFormatting sqref="F1073">
    <cfRule type="cellIs" dxfId="2" priority="285" stopIfTrue="1" operator="lessThan">
      <formula>0</formula>
    </cfRule>
  </conditionalFormatting>
  <conditionalFormatting sqref="F1074">
    <cfRule type="cellIs" dxfId="2" priority="284" stopIfTrue="1" operator="lessThan">
      <formula>0</formula>
    </cfRule>
  </conditionalFormatting>
  <conditionalFormatting sqref="F1075">
    <cfRule type="cellIs" dxfId="2" priority="283" stopIfTrue="1" operator="lessThan">
      <formula>0</formula>
    </cfRule>
  </conditionalFormatting>
  <conditionalFormatting sqref="F1076">
    <cfRule type="cellIs" dxfId="2" priority="282" stopIfTrue="1" operator="lessThan">
      <formula>0</formula>
    </cfRule>
  </conditionalFormatting>
  <conditionalFormatting sqref="F1077">
    <cfRule type="cellIs" dxfId="2" priority="281" stopIfTrue="1" operator="lessThan">
      <formula>0</formula>
    </cfRule>
  </conditionalFormatting>
  <conditionalFormatting sqref="F1078">
    <cfRule type="cellIs" dxfId="2" priority="280" stopIfTrue="1" operator="lessThan">
      <formula>0</formula>
    </cfRule>
  </conditionalFormatting>
  <conditionalFormatting sqref="F1079">
    <cfRule type="cellIs" dxfId="2" priority="279" stopIfTrue="1" operator="lessThan">
      <formula>0</formula>
    </cfRule>
  </conditionalFormatting>
  <conditionalFormatting sqref="F1080">
    <cfRule type="cellIs" dxfId="2" priority="278" stopIfTrue="1" operator="lessThan">
      <formula>0</formula>
    </cfRule>
  </conditionalFormatting>
  <conditionalFormatting sqref="F1081">
    <cfRule type="cellIs" dxfId="2" priority="277" stopIfTrue="1" operator="lessThan">
      <formula>0</formula>
    </cfRule>
  </conditionalFormatting>
  <conditionalFormatting sqref="F1082">
    <cfRule type="cellIs" dxfId="2" priority="276" stopIfTrue="1" operator="lessThan">
      <formula>0</formula>
    </cfRule>
  </conditionalFormatting>
  <conditionalFormatting sqref="F1083">
    <cfRule type="cellIs" dxfId="2" priority="275" stopIfTrue="1" operator="lessThan">
      <formula>0</formula>
    </cfRule>
  </conditionalFormatting>
  <conditionalFormatting sqref="F1084">
    <cfRule type="cellIs" dxfId="2" priority="274" stopIfTrue="1" operator="lessThan">
      <formula>0</formula>
    </cfRule>
  </conditionalFormatting>
  <conditionalFormatting sqref="F1085">
    <cfRule type="cellIs" dxfId="2" priority="273" stopIfTrue="1" operator="lessThan">
      <formula>0</formula>
    </cfRule>
  </conditionalFormatting>
  <conditionalFormatting sqref="F1086">
    <cfRule type="cellIs" dxfId="2" priority="272" stopIfTrue="1" operator="lessThan">
      <formula>0</formula>
    </cfRule>
  </conditionalFormatting>
  <conditionalFormatting sqref="F1087">
    <cfRule type="cellIs" dxfId="2" priority="271" stopIfTrue="1" operator="lessThan">
      <formula>0</formula>
    </cfRule>
  </conditionalFormatting>
  <conditionalFormatting sqref="F1088">
    <cfRule type="cellIs" dxfId="2" priority="270" stopIfTrue="1" operator="lessThan">
      <formula>0</formula>
    </cfRule>
  </conditionalFormatting>
  <conditionalFormatting sqref="F1089">
    <cfRule type="cellIs" dxfId="2" priority="269" stopIfTrue="1" operator="lessThan">
      <formula>0</formula>
    </cfRule>
  </conditionalFormatting>
  <conditionalFormatting sqref="F1090">
    <cfRule type="cellIs" dxfId="2" priority="268" stopIfTrue="1" operator="lessThan">
      <formula>0</formula>
    </cfRule>
  </conditionalFormatting>
  <conditionalFormatting sqref="F1091">
    <cfRule type="cellIs" dxfId="2" priority="267" stopIfTrue="1" operator="lessThan">
      <formula>0</formula>
    </cfRule>
  </conditionalFormatting>
  <conditionalFormatting sqref="F1092">
    <cfRule type="cellIs" dxfId="2" priority="266" stopIfTrue="1" operator="lessThan">
      <formula>0</formula>
    </cfRule>
  </conditionalFormatting>
  <conditionalFormatting sqref="F1093">
    <cfRule type="cellIs" dxfId="2" priority="265" stopIfTrue="1" operator="lessThan">
      <formula>0</formula>
    </cfRule>
  </conditionalFormatting>
  <conditionalFormatting sqref="F1094">
    <cfRule type="cellIs" dxfId="2" priority="264" stopIfTrue="1" operator="lessThan">
      <formula>0</formula>
    </cfRule>
  </conditionalFormatting>
  <conditionalFormatting sqref="F1095">
    <cfRule type="cellIs" dxfId="2" priority="263" stopIfTrue="1" operator="lessThan">
      <formula>0</formula>
    </cfRule>
  </conditionalFormatting>
  <conditionalFormatting sqref="F1096">
    <cfRule type="cellIs" dxfId="2" priority="262" stopIfTrue="1" operator="lessThan">
      <formula>0</formula>
    </cfRule>
  </conditionalFormatting>
  <conditionalFormatting sqref="F1097">
    <cfRule type="cellIs" dxfId="2" priority="261" stopIfTrue="1" operator="lessThan">
      <formula>0</formula>
    </cfRule>
  </conditionalFormatting>
  <conditionalFormatting sqref="F1098">
    <cfRule type="cellIs" dxfId="2" priority="260" stopIfTrue="1" operator="lessThan">
      <formula>0</formula>
    </cfRule>
  </conditionalFormatting>
  <conditionalFormatting sqref="F1099">
    <cfRule type="cellIs" dxfId="2" priority="259" stopIfTrue="1" operator="lessThan">
      <formula>0</formula>
    </cfRule>
  </conditionalFormatting>
  <conditionalFormatting sqref="F1100">
    <cfRule type="cellIs" dxfId="2" priority="258" stopIfTrue="1" operator="lessThan">
      <formula>0</formula>
    </cfRule>
  </conditionalFormatting>
  <conditionalFormatting sqref="F1101">
    <cfRule type="cellIs" dxfId="2" priority="257" stopIfTrue="1" operator="lessThan">
      <formula>0</formula>
    </cfRule>
  </conditionalFormatting>
  <conditionalFormatting sqref="F1102">
    <cfRule type="cellIs" dxfId="2" priority="256" stopIfTrue="1" operator="lessThan">
      <formula>0</formula>
    </cfRule>
  </conditionalFormatting>
  <conditionalFormatting sqref="F1103">
    <cfRule type="cellIs" dxfId="2" priority="255" stopIfTrue="1" operator="lessThan">
      <formula>0</formula>
    </cfRule>
  </conditionalFormatting>
  <conditionalFormatting sqref="F1104">
    <cfRule type="cellIs" dxfId="2" priority="254" stopIfTrue="1" operator="lessThan">
      <formula>0</formula>
    </cfRule>
  </conditionalFormatting>
  <conditionalFormatting sqref="F1105">
    <cfRule type="cellIs" dxfId="2" priority="253" stopIfTrue="1" operator="lessThan">
      <formula>0</formula>
    </cfRule>
  </conditionalFormatting>
  <conditionalFormatting sqref="F1106">
    <cfRule type="cellIs" dxfId="2" priority="252" stopIfTrue="1" operator="lessThan">
      <formula>0</formula>
    </cfRule>
  </conditionalFormatting>
  <conditionalFormatting sqref="F1107">
    <cfRule type="cellIs" dxfId="2" priority="251" stopIfTrue="1" operator="lessThan">
      <formula>0</formula>
    </cfRule>
  </conditionalFormatting>
  <conditionalFormatting sqref="F1108">
    <cfRule type="cellIs" dxfId="2" priority="250" stopIfTrue="1" operator="lessThan">
      <formula>0</formula>
    </cfRule>
  </conditionalFormatting>
  <conditionalFormatting sqref="F1109">
    <cfRule type="cellIs" dxfId="2" priority="249" stopIfTrue="1" operator="lessThan">
      <formula>0</formula>
    </cfRule>
  </conditionalFormatting>
  <conditionalFormatting sqref="F1110">
    <cfRule type="cellIs" dxfId="2" priority="248" stopIfTrue="1" operator="lessThan">
      <formula>0</formula>
    </cfRule>
  </conditionalFormatting>
  <conditionalFormatting sqref="F1111">
    <cfRule type="cellIs" dxfId="2" priority="247" stopIfTrue="1" operator="lessThan">
      <formula>0</formula>
    </cfRule>
  </conditionalFormatting>
  <conditionalFormatting sqref="F1112">
    <cfRule type="cellIs" dxfId="2" priority="246" stopIfTrue="1" operator="lessThan">
      <formula>0</formula>
    </cfRule>
  </conditionalFormatting>
  <conditionalFormatting sqref="F1113">
    <cfRule type="cellIs" dxfId="2" priority="245" stopIfTrue="1" operator="lessThan">
      <formula>0</formula>
    </cfRule>
  </conditionalFormatting>
  <conditionalFormatting sqref="F1114">
    <cfRule type="cellIs" dxfId="2" priority="244" stopIfTrue="1" operator="lessThan">
      <formula>0</formula>
    </cfRule>
  </conditionalFormatting>
  <conditionalFormatting sqref="F1115">
    <cfRule type="cellIs" dxfId="2" priority="243" stopIfTrue="1" operator="lessThan">
      <formula>0</formula>
    </cfRule>
  </conditionalFormatting>
  <conditionalFormatting sqref="F1116">
    <cfRule type="cellIs" dxfId="2" priority="242" stopIfTrue="1" operator="lessThan">
      <formula>0</formula>
    </cfRule>
  </conditionalFormatting>
  <conditionalFormatting sqref="F1117">
    <cfRule type="cellIs" dxfId="2" priority="241" stopIfTrue="1" operator="lessThan">
      <formula>0</formula>
    </cfRule>
  </conditionalFormatting>
  <conditionalFormatting sqref="F1118">
    <cfRule type="cellIs" dxfId="2" priority="240" stopIfTrue="1" operator="lessThan">
      <formula>0</formula>
    </cfRule>
  </conditionalFormatting>
  <conditionalFormatting sqref="F1119">
    <cfRule type="cellIs" dxfId="2" priority="239" stopIfTrue="1" operator="lessThan">
      <formula>0</formula>
    </cfRule>
  </conditionalFormatting>
  <conditionalFormatting sqref="F1120">
    <cfRule type="cellIs" dxfId="2" priority="238" stopIfTrue="1" operator="lessThan">
      <formula>0</formula>
    </cfRule>
  </conditionalFormatting>
  <conditionalFormatting sqref="F1121">
    <cfRule type="cellIs" dxfId="2" priority="237" stopIfTrue="1" operator="lessThan">
      <formula>0</formula>
    </cfRule>
  </conditionalFormatting>
  <conditionalFormatting sqref="F1122">
    <cfRule type="cellIs" dxfId="2" priority="236" stopIfTrue="1" operator="lessThan">
      <formula>0</formula>
    </cfRule>
  </conditionalFormatting>
  <conditionalFormatting sqref="F1123">
    <cfRule type="cellIs" dxfId="2" priority="235" stopIfTrue="1" operator="lessThan">
      <formula>0</formula>
    </cfRule>
  </conditionalFormatting>
  <conditionalFormatting sqref="F1124">
    <cfRule type="cellIs" dxfId="2" priority="234" stopIfTrue="1" operator="lessThan">
      <formula>0</formula>
    </cfRule>
  </conditionalFormatting>
  <conditionalFormatting sqref="F1125">
    <cfRule type="cellIs" dxfId="2" priority="233" stopIfTrue="1" operator="lessThan">
      <formula>0</formula>
    </cfRule>
  </conditionalFormatting>
  <conditionalFormatting sqref="F1126">
    <cfRule type="cellIs" dxfId="2" priority="232" stopIfTrue="1" operator="lessThan">
      <formula>0</formula>
    </cfRule>
  </conditionalFormatting>
  <conditionalFormatting sqref="F1127">
    <cfRule type="cellIs" dxfId="2" priority="231" stopIfTrue="1" operator="lessThan">
      <formula>0</formula>
    </cfRule>
  </conditionalFormatting>
  <conditionalFormatting sqref="F1128">
    <cfRule type="cellIs" dxfId="2" priority="230" stopIfTrue="1" operator="lessThan">
      <formula>0</formula>
    </cfRule>
  </conditionalFormatting>
  <conditionalFormatting sqref="F1129">
    <cfRule type="cellIs" dxfId="2" priority="229" stopIfTrue="1" operator="lessThan">
      <formula>0</formula>
    </cfRule>
  </conditionalFormatting>
  <conditionalFormatting sqref="F1130">
    <cfRule type="cellIs" dxfId="2" priority="228" stopIfTrue="1" operator="lessThan">
      <formula>0</formula>
    </cfRule>
  </conditionalFormatting>
  <conditionalFormatting sqref="F1131">
    <cfRule type="cellIs" dxfId="2" priority="227" stopIfTrue="1" operator="lessThan">
      <formula>0</formula>
    </cfRule>
  </conditionalFormatting>
  <conditionalFormatting sqref="F1132">
    <cfRule type="cellIs" dxfId="2" priority="226" stopIfTrue="1" operator="lessThan">
      <formula>0</formula>
    </cfRule>
  </conditionalFormatting>
  <conditionalFormatting sqref="F1133">
    <cfRule type="cellIs" dxfId="2" priority="225" stopIfTrue="1" operator="lessThan">
      <formula>0</formula>
    </cfRule>
  </conditionalFormatting>
  <conditionalFormatting sqref="F1134">
    <cfRule type="cellIs" dxfId="2" priority="224" stopIfTrue="1" operator="lessThan">
      <formula>0</formula>
    </cfRule>
  </conditionalFormatting>
  <conditionalFormatting sqref="F1135">
    <cfRule type="cellIs" dxfId="2" priority="223" stopIfTrue="1" operator="lessThan">
      <formula>0</formula>
    </cfRule>
  </conditionalFormatting>
  <conditionalFormatting sqref="F1136">
    <cfRule type="cellIs" dxfId="2" priority="222" stopIfTrue="1" operator="lessThan">
      <formula>0</formula>
    </cfRule>
  </conditionalFormatting>
  <conditionalFormatting sqref="F1137">
    <cfRule type="cellIs" dxfId="2" priority="221" stopIfTrue="1" operator="lessThan">
      <formula>0</formula>
    </cfRule>
  </conditionalFormatting>
  <conditionalFormatting sqref="F1138">
    <cfRule type="cellIs" dxfId="2" priority="220" stopIfTrue="1" operator="lessThan">
      <formula>0</formula>
    </cfRule>
  </conditionalFormatting>
  <conditionalFormatting sqref="F1139">
    <cfRule type="cellIs" dxfId="2" priority="219" stopIfTrue="1" operator="lessThan">
      <formula>0</formula>
    </cfRule>
  </conditionalFormatting>
  <conditionalFormatting sqref="F1140">
    <cfRule type="cellIs" dxfId="2" priority="218" stopIfTrue="1" operator="lessThan">
      <formula>0</formula>
    </cfRule>
  </conditionalFormatting>
  <conditionalFormatting sqref="F1141">
    <cfRule type="cellIs" dxfId="2" priority="217" stopIfTrue="1" operator="lessThan">
      <formula>0</formula>
    </cfRule>
  </conditionalFormatting>
  <conditionalFormatting sqref="F1142">
    <cfRule type="cellIs" dxfId="2" priority="216" stopIfTrue="1" operator="lessThan">
      <formula>0</formula>
    </cfRule>
  </conditionalFormatting>
  <conditionalFormatting sqref="F1143">
    <cfRule type="cellIs" dxfId="2" priority="215" stopIfTrue="1" operator="lessThan">
      <formula>0</formula>
    </cfRule>
  </conditionalFormatting>
  <conditionalFormatting sqref="F1144">
    <cfRule type="cellIs" dxfId="2" priority="214" stopIfTrue="1" operator="lessThan">
      <formula>0</formula>
    </cfRule>
  </conditionalFormatting>
  <conditionalFormatting sqref="F1145">
    <cfRule type="cellIs" dxfId="2" priority="213" stopIfTrue="1" operator="lessThan">
      <formula>0</formula>
    </cfRule>
  </conditionalFormatting>
  <conditionalFormatting sqref="F1146">
    <cfRule type="cellIs" dxfId="2" priority="212" stopIfTrue="1" operator="lessThan">
      <formula>0</formula>
    </cfRule>
  </conditionalFormatting>
  <conditionalFormatting sqref="F1147">
    <cfRule type="cellIs" dxfId="2" priority="211" stopIfTrue="1" operator="lessThan">
      <formula>0</formula>
    </cfRule>
  </conditionalFormatting>
  <conditionalFormatting sqref="F1148">
    <cfRule type="cellIs" dxfId="2" priority="210" stopIfTrue="1" operator="lessThan">
      <formula>0</formula>
    </cfRule>
  </conditionalFormatting>
  <conditionalFormatting sqref="F1149">
    <cfRule type="cellIs" dxfId="2" priority="209" stopIfTrue="1" operator="lessThan">
      <formula>0</formula>
    </cfRule>
  </conditionalFormatting>
  <conditionalFormatting sqref="F1150">
    <cfRule type="cellIs" dxfId="2" priority="208" stopIfTrue="1" operator="lessThan">
      <formula>0</formula>
    </cfRule>
  </conditionalFormatting>
  <conditionalFormatting sqref="F1151">
    <cfRule type="cellIs" dxfId="2" priority="207" stopIfTrue="1" operator="lessThan">
      <formula>0</formula>
    </cfRule>
  </conditionalFormatting>
  <conditionalFormatting sqref="F1152">
    <cfRule type="cellIs" dxfId="2" priority="206" stopIfTrue="1" operator="lessThan">
      <formula>0</formula>
    </cfRule>
  </conditionalFormatting>
  <conditionalFormatting sqref="F1153">
    <cfRule type="cellIs" dxfId="2" priority="205" stopIfTrue="1" operator="lessThan">
      <formula>0</formula>
    </cfRule>
  </conditionalFormatting>
  <conditionalFormatting sqref="F1154">
    <cfRule type="cellIs" dxfId="2" priority="204" stopIfTrue="1" operator="lessThan">
      <formula>0</formula>
    </cfRule>
  </conditionalFormatting>
  <conditionalFormatting sqref="F1155">
    <cfRule type="cellIs" dxfId="2" priority="203" stopIfTrue="1" operator="lessThan">
      <formula>0</formula>
    </cfRule>
  </conditionalFormatting>
  <conditionalFormatting sqref="F1156">
    <cfRule type="cellIs" dxfId="2" priority="202" stopIfTrue="1" operator="lessThan">
      <formula>0</formula>
    </cfRule>
  </conditionalFormatting>
  <conditionalFormatting sqref="F1157">
    <cfRule type="cellIs" dxfId="2" priority="201" stopIfTrue="1" operator="lessThan">
      <formula>0</formula>
    </cfRule>
  </conditionalFormatting>
  <conditionalFormatting sqref="F1158">
    <cfRule type="cellIs" dxfId="2" priority="200" stopIfTrue="1" operator="lessThan">
      <formula>0</formula>
    </cfRule>
  </conditionalFormatting>
  <conditionalFormatting sqref="F1159">
    <cfRule type="cellIs" dxfId="2" priority="199" stopIfTrue="1" operator="lessThan">
      <formula>0</formula>
    </cfRule>
  </conditionalFormatting>
  <conditionalFormatting sqref="F1160">
    <cfRule type="cellIs" dxfId="2" priority="198" stopIfTrue="1" operator="lessThan">
      <formula>0</formula>
    </cfRule>
  </conditionalFormatting>
  <conditionalFormatting sqref="F1161">
    <cfRule type="cellIs" dxfId="2" priority="197" stopIfTrue="1" operator="lessThan">
      <formula>0</formula>
    </cfRule>
  </conditionalFormatting>
  <conditionalFormatting sqref="F1162">
    <cfRule type="cellIs" dxfId="2" priority="196" stopIfTrue="1" operator="lessThan">
      <formula>0</formula>
    </cfRule>
  </conditionalFormatting>
  <conditionalFormatting sqref="F1163">
    <cfRule type="cellIs" dxfId="2" priority="195" stopIfTrue="1" operator="lessThan">
      <formula>0</formula>
    </cfRule>
  </conditionalFormatting>
  <conditionalFormatting sqref="F1164">
    <cfRule type="cellIs" dxfId="2" priority="194" stopIfTrue="1" operator="lessThan">
      <formula>0</formula>
    </cfRule>
  </conditionalFormatting>
  <conditionalFormatting sqref="F1165">
    <cfRule type="cellIs" dxfId="2" priority="193" stopIfTrue="1" operator="lessThan">
      <formula>0</formula>
    </cfRule>
  </conditionalFormatting>
  <conditionalFormatting sqref="F1166">
    <cfRule type="cellIs" dxfId="2" priority="192" stopIfTrue="1" operator="lessThan">
      <formula>0</formula>
    </cfRule>
  </conditionalFormatting>
  <conditionalFormatting sqref="F1167">
    <cfRule type="cellIs" dxfId="2" priority="191" stopIfTrue="1" operator="lessThan">
      <formula>0</formula>
    </cfRule>
  </conditionalFormatting>
  <conditionalFormatting sqref="F1168">
    <cfRule type="cellIs" dxfId="2" priority="190" stopIfTrue="1" operator="lessThan">
      <formula>0</formula>
    </cfRule>
  </conditionalFormatting>
  <conditionalFormatting sqref="F1169">
    <cfRule type="cellIs" dxfId="2" priority="189" stopIfTrue="1" operator="lessThan">
      <formula>0</formula>
    </cfRule>
  </conditionalFormatting>
  <conditionalFormatting sqref="F1170">
    <cfRule type="cellIs" dxfId="2" priority="188" stopIfTrue="1" operator="lessThan">
      <formula>0</formula>
    </cfRule>
  </conditionalFormatting>
  <conditionalFormatting sqref="F1171">
    <cfRule type="cellIs" dxfId="2" priority="187" stopIfTrue="1" operator="lessThan">
      <formula>0</formula>
    </cfRule>
  </conditionalFormatting>
  <conditionalFormatting sqref="F1172">
    <cfRule type="cellIs" dxfId="2" priority="186" stopIfTrue="1" operator="lessThan">
      <formula>0</formula>
    </cfRule>
  </conditionalFormatting>
  <conditionalFormatting sqref="F1173">
    <cfRule type="cellIs" dxfId="2" priority="185" stopIfTrue="1" operator="lessThan">
      <formula>0</formula>
    </cfRule>
  </conditionalFormatting>
  <conditionalFormatting sqref="F1174">
    <cfRule type="cellIs" dxfId="2" priority="184" stopIfTrue="1" operator="lessThan">
      <formula>0</formula>
    </cfRule>
  </conditionalFormatting>
  <conditionalFormatting sqref="F1175">
    <cfRule type="cellIs" dxfId="2" priority="183" stopIfTrue="1" operator="lessThan">
      <formula>0</formula>
    </cfRule>
  </conditionalFormatting>
  <conditionalFormatting sqref="F1176">
    <cfRule type="cellIs" dxfId="2" priority="182" stopIfTrue="1" operator="lessThan">
      <formula>0</formula>
    </cfRule>
  </conditionalFormatting>
  <conditionalFormatting sqref="F1177">
    <cfRule type="cellIs" dxfId="2" priority="181" stopIfTrue="1" operator="lessThan">
      <formula>0</formula>
    </cfRule>
  </conditionalFormatting>
  <conditionalFormatting sqref="F1178">
    <cfRule type="cellIs" dxfId="2" priority="180" stopIfTrue="1" operator="lessThan">
      <formula>0</formula>
    </cfRule>
  </conditionalFormatting>
  <conditionalFormatting sqref="F1179">
    <cfRule type="cellIs" dxfId="2" priority="179" stopIfTrue="1" operator="lessThan">
      <formula>0</formula>
    </cfRule>
  </conditionalFormatting>
  <conditionalFormatting sqref="F1180">
    <cfRule type="cellIs" dxfId="2" priority="178" stopIfTrue="1" operator="lessThan">
      <formula>0</formula>
    </cfRule>
  </conditionalFormatting>
  <conditionalFormatting sqref="F1181">
    <cfRule type="cellIs" dxfId="2" priority="177" stopIfTrue="1" operator="lessThan">
      <formula>0</formula>
    </cfRule>
  </conditionalFormatting>
  <conditionalFormatting sqref="F1182">
    <cfRule type="cellIs" dxfId="2" priority="176" stopIfTrue="1" operator="lessThan">
      <formula>0</formula>
    </cfRule>
  </conditionalFormatting>
  <conditionalFormatting sqref="F1183">
    <cfRule type="cellIs" dxfId="2" priority="175" stopIfTrue="1" operator="lessThan">
      <formula>0</formula>
    </cfRule>
  </conditionalFormatting>
  <conditionalFormatting sqref="F1184">
    <cfRule type="cellIs" dxfId="2" priority="174" stopIfTrue="1" operator="lessThan">
      <formula>0</formula>
    </cfRule>
  </conditionalFormatting>
  <conditionalFormatting sqref="F1185">
    <cfRule type="cellIs" dxfId="2" priority="173" stopIfTrue="1" operator="lessThan">
      <formula>0</formula>
    </cfRule>
  </conditionalFormatting>
  <conditionalFormatting sqref="F1186">
    <cfRule type="cellIs" dxfId="2" priority="172" stopIfTrue="1" operator="lessThan">
      <formula>0</formula>
    </cfRule>
  </conditionalFormatting>
  <conditionalFormatting sqref="F1187">
    <cfRule type="cellIs" dxfId="2" priority="171" stopIfTrue="1" operator="lessThan">
      <formula>0</formula>
    </cfRule>
  </conditionalFormatting>
  <conditionalFormatting sqref="F1188">
    <cfRule type="cellIs" dxfId="2" priority="170" stopIfTrue="1" operator="lessThan">
      <formula>0</formula>
    </cfRule>
  </conditionalFormatting>
  <conditionalFormatting sqref="F1189">
    <cfRule type="cellIs" dxfId="2" priority="169" stopIfTrue="1" operator="lessThan">
      <formula>0</formula>
    </cfRule>
  </conditionalFormatting>
  <conditionalFormatting sqref="F1190">
    <cfRule type="cellIs" dxfId="2" priority="168" stopIfTrue="1" operator="lessThan">
      <formula>0</formula>
    </cfRule>
  </conditionalFormatting>
  <conditionalFormatting sqref="F1191">
    <cfRule type="cellIs" dxfId="2" priority="167" stopIfTrue="1" operator="lessThan">
      <formula>0</formula>
    </cfRule>
  </conditionalFormatting>
  <conditionalFormatting sqref="F1192">
    <cfRule type="cellIs" dxfId="2" priority="166" stopIfTrue="1" operator="lessThan">
      <formula>0</formula>
    </cfRule>
  </conditionalFormatting>
  <conditionalFormatting sqref="F1193">
    <cfRule type="cellIs" dxfId="2" priority="165" stopIfTrue="1" operator="lessThan">
      <formula>0</formula>
    </cfRule>
  </conditionalFormatting>
  <conditionalFormatting sqref="F1194">
    <cfRule type="cellIs" dxfId="2" priority="164" stopIfTrue="1" operator="lessThan">
      <formula>0</formula>
    </cfRule>
  </conditionalFormatting>
  <conditionalFormatting sqref="F1195">
    <cfRule type="cellIs" dxfId="2" priority="163" stopIfTrue="1" operator="lessThan">
      <formula>0</formula>
    </cfRule>
  </conditionalFormatting>
  <conditionalFormatting sqref="F1196">
    <cfRule type="cellIs" dxfId="2" priority="162" stopIfTrue="1" operator="lessThan">
      <formula>0</formula>
    </cfRule>
  </conditionalFormatting>
  <conditionalFormatting sqref="F1197">
    <cfRule type="cellIs" dxfId="2" priority="161" stopIfTrue="1" operator="lessThan">
      <formula>0</formula>
    </cfRule>
  </conditionalFormatting>
  <conditionalFormatting sqref="F1198">
    <cfRule type="cellIs" dxfId="2" priority="160" stopIfTrue="1" operator="lessThan">
      <formula>0</formula>
    </cfRule>
  </conditionalFormatting>
  <conditionalFormatting sqref="F1199">
    <cfRule type="cellIs" dxfId="2" priority="159" stopIfTrue="1" operator="lessThan">
      <formula>0</formula>
    </cfRule>
  </conditionalFormatting>
  <conditionalFormatting sqref="F1200">
    <cfRule type="cellIs" dxfId="2" priority="158" stopIfTrue="1" operator="lessThan">
      <formula>0</formula>
    </cfRule>
  </conditionalFormatting>
  <conditionalFormatting sqref="F1201">
    <cfRule type="cellIs" dxfId="2" priority="157" stopIfTrue="1" operator="lessThan">
      <formula>0</formula>
    </cfRule>
  </conditionalFormatting>
  <conditionalFormatting sqref="F1202">
    <cfRule type="cellIs" dxfId="2" priority="156" stopIfTrue="1" operator="lessThan">
      <formula>0</formula>
    </cfRule>
  </conditionalFormatting>
  <conditionalFormatting sqref="F1203">
    <cfRule type="cellIs" dxfId="2" priority="155" stopIfTrue="1" operator="lessThan">
      <formula>0</formula>
    </cfRule>
  </conditionalFormatting>
  <conditionalFormatting sqref="F1204">
    <cfRule type="cellIs" dxfId="2" priority="154" stopIfTrue="1" operator="lessThan">
      <formula>0</formula>
    </cfRule>
  </conditionalFormatting>
  <conditionalFormatting sqref="F1205">
    <cfRule type="cellIs" dxfId="2" priority="153" stopIfTrue="1" operator="lessThan">
      <formula>0</formula>
    </cfRule>
  </conditionalFormatting>
  <conditionalFormatting sqref="F1206">
    <cfRule type="cellIs" dxfId="2" priority="152" stopIfTrue="1" operator="lessThan">
      <formula>0</formula>
    </cfRule>
  </conditionalFormatting>
  <conditionalFormatting sqref="F1207">
    <cfRule type="cellIs" dxfId="2" priority="151" stopIfTrue="1" operator="lessThan">
      <formula>0</formula>
    </cfRule>
  </conditionalFormatting>
  <conditionalFormatting sqref="F1208">
    <cfRule type="cellIs" dxfId="2" priority="150" stopIfTrue="1" operator="lessThan">
      <formula>0</formula>
    </cfRule>
  </conditionalFormatting>
  <conditionalFormatting sqref="F1209">
    <cfRule type="cellIs" dxfId="2" priority="149" stopIfTrue="1" operator="lessThan">
      <formula>0</formula>
    </cfRule>
  </conditionalFormatting>
  <conditionalFormatting sqref="F1210">
    <cfRule type="cellIs" dxfId="2" priority="148" stopIfTrue="1" operator="lessThan">
      <formula>0</formula>
    </cfRule>
  </conditionalFormatting>
  <conditionalFormatting sqref="F1211">
    <cfRule type="cellIs" dxfId="2" priority="147" stopIfTrue="1" operator="lessThan">
      <formula>0</formula>
    </cfRule>
  </conditionalFormatting>
  <conditionalFormatting sqref="F1212">
    <cfRule type="cellIs" dxfId="2" priority="146" stopIfTrue="1" operator="lessThan">
      <formula>0</formula>
    </cfRule>
  </conditionalFormatting>
  <conditionalFormatting sqref="F1216">
    <cfRule type="cellIs" dxfId="2" priority="144" stopIfTrue="1" operator="lessThan">
      <formula>0</formula>
    </cfRule>
  </conditionalFormatting>
  <conditionalFormatting sqref="F1217">
    <cfRule type="cellIs" dxfId="2" priority="143" stopIfTrue="1" operator="lessThan">
      <formula>0</formula>
    </cfRule>
  </conditionalFormatting>
  <conditionalFormatting sqref="F1218">
    <cfRule type="cellIs" dxfId="2" priority="142" stopIfTrue="1" operator="lessThan">
      <formula>0</formula>
    </cfRule>
  </conditionalFormatting>
  <conditionalFormatting sqref="F1219">
    <cfRule type="cellIs" dxfId="2" priority="141" stopIfTrue="1" operator="lessThan">
      <formula>0</formula>
    </cfRule>
  </conditionalFormatting>
  <conditionalFormatting sqref="F1220">
    <cfRule type="cellIs" dxfId="2" priority="140" stopIfTrue="1" operator="lessThan">
      <formula>0</formula>
    </cfRule>
  </conditionalFormatting>
  <conditionalFormatting sqref="F1221">
    <cfRule type="cellIs" dxfId="2" priority="139" stopIfTrue="1" operator="lessThan">
      <formula>0</formula>
    </cfRule>
  </conditionalFormatting>
  <conditionalFormatting sqref="F1222">
    <cfRule type="cellIs" dxfId="2" priority="138" stopIfTrue="1" operator="lessThan">
      <formula>0</formula>
    </cfRule>
  </conditionalFormatting>
  <conditionalFormatting sqref="F1223">
    <cfRule type="cellIs" dxfId="2" priority="137" stopIfTrue="1" operator="lessThan">
      <formula>0</formula>
    </cfRule>
  </conditionalFormatting>
  <conditionalFormatting sqref="F1224">
    <cfRule type="cellIs" dxfId="2" priority="136" stopIfTrue="1" operator="lessThan">
      <formula>0</formula>
    </cfRule>
  </conditionalFormatting>
  <conditionalFormatting sqref="F1225">
    <cfRule type="cellIs" dxfId="2" priority="135" stopIfTrue="1" operator="lessThan">
      <formula>0</formula>
    </cfRule>
  </conditionalFormatting>
  <conditionalFormatting sqref="F1226">
    <cfRule type="cellIs" dxfId="2" priority="134" stopIfTrue="1" operator="lessThan">
      <formula>0</formula>
    </cfRule>
  </conditionalFormatting>
  <conditionalFormatting sqref="F1227">
    <cfRule type="cellIs" dxfId="2" priority="133" stopIfTrue="1" operator="lessThan">
      <formula>0</formula>
    </cfRule>
  </conditionalFormatting>
  <conditionalFormatting sqref="F1228">
    <cfRule type="cellIs" dxfId="2" priority="132" stopIfTrue="1" operator="lessThan">
      <formula>0</formula>
    </cfRule>
  </conditionalFormatting>
  <conditionalFormatting sqref="F1229">
    <cfRule type="cellIs" dxfId="2" priority="131" stopIfTrue="1" operator="lessThan">
      <formula>0</formula>
    </cfRule>
  </conditionalFormatting>
  <conditionalFormatting sqref="F1230">
    <cfRule type="cellIs" dxfId="2" priority="130" stopIfTrue="1" operator="lessThan">
      <formula>0</formula>
    </cfRule>
  </conditionalFormatting>
  <conditionalFormatting sqref="F1231">
    <cfRule type="cellIs" dxfId="2" priority="129" stopIfTrue="1" operator="lessThan">
      <formula>0</formula>
    </cfRule>
  </conditionalFormatting>
  <conditionalFormatting sqref="F1232">
    <cfRule type="cellIs" dxfId="2" priority="128" stopIfTrue="1" operator="lessThan">
      <formula>0</formula>
    </cfRule>
  </conditionalFormatting>
  <conditionalFormatting sqref="F1233">
    <cfRule type="cellIs" dxfId="2" priority="127" stopIfTrue="1" operator="lessThan">
      <formula>0</formula>
    </cfRule>
  </conditionalFormatting>
  <conditionalFormatting sqref="F1234">
    <cfRule type="cellIs" dxfId="2" priority="126" stopIfTrue="1" operator="lessThan">
      <formula>0</formula>
    </cfRule>
  </conditionalFormatting>
  <conditionalFormatting sqref="F1235">
    <cfRule type="cellIs" dxfId="2" priority="125" stopIfTrue="1" operator="lessThan">
      <formula>0</formula>
    </cfRule>
  </conditionalFormatting>
  <conditionalFormatting sqref="F1236">
    <cfRule type="cellIs" dxfId="2" priority="124" stopIfTrue="1" operator="lessThan">
      <formula>0</formula>
    </cfRule>
  </conditionalFormatting>
  <conditionalFormatting sqref="F1237">
    <cfRule type="cellIs" dxfId="2" priority="123" stopIfTrue="1" operator="lessThan">
      <formula>0</formula>
    </cfRule>
  </conditionalFormatting>
  <conditionalFormatting sqref="F1238">
    <cfRule type="cellIs" dxfId="2" priority="122" stopIfTrue="1" operator="lessThan">
      <formula>0</formula>
    </cfRule>
  </conditionalFormatting>
  <conditionalFormatting sqref="F1239">
    <cfRule type="cellIs" dxfId="2" priority="121" stopIfTrue="1" operator="lessThan">
      <formula>0</formula>
    </cfRule>
  </conditionalFormatting>
  <conditionalFormatting sqref="F1240">
    <cfRule type="cellIs" dxfId="2" priority="120" stopIfTrue="1" operator="lessThan">
      <formula>0</formula>
    </cfRule>
  </conditionalFormatting>
  <conditionalFormatting sqref="F1241">
    <cfRule type="cellIs" dxfId="2" priority="119" stopIfTrue="1" operator="lessThan">
      <formula>0</formula>
    </cfRule>
  </conditionalFormatting>
  <conditionalFormatting sqref="F1242">
    <cfRule type="cellIs" dxfId="2" priority="118" stopIfTrue="1" operator="lessThan">
      <formula>0</formula>
    </cfRule>
  </conditionalFormatting>
  <conditionalFormatting sqref="F1243">
    <cfRule type="cellIs" dxfId="2" priority="117" stopIfTrue="1" operator="lessThan">
      <formula>0</formula>
    </cfRule>
  </conditionalFormatting>
  <conditionalFormatting sqref="F1244">
    <cfRule type="cellIs" dxfId="2" priority="116" stopIfTrue="1" operator="lessThan">
      <formula>0</formula>
    </cfRule>
  </conditionalFormatting>
  <conditionalFormatting sqref="F1245">
    <cfRule type="cellIs" dxfId="2" priority="115" stopIfTrue="1" operator="lessThan">
      <formula>0</formula>
    </cfRule>
  </conditionalFormatting>
  <conditionalFormatting sqref="F1246">
    <cfRule type="cellIs" dxfId="2" priority="114" stopIfTrue="1" operator="lessThan">
      <formula>0</formula>
    </cfRule>
  </conditionalFormatting>
  <conditionalFormatting sqref="F1247">
    <cfRule type="cellIs" dxfId="2" priority="113" stopIfTrue="1" operator="lessThan">
      <formula>0</formula>
    </cfRule>
  </conditionalFormatting>
  <conditionalFormatting sqref="F1248">
    <cfRule type="cellIs" dxfId="2" priority="112" stopIfTrue="1" operator="lessThan">
      <formula>0</formula>
    </cfRule>
  </conditionalFormatting>
  <conditionalFormatting sqref="F1249">
    <cfRule type="cellIs" dxfId="2" priority="111" stopIfTrue="1" operator="lessThan">
      <formula>0</formula>
    </cfRule>
  </conditionalFormatting>
  <conditionalFormatting sqref="F1250">
    <cfRule type="cellIs" dxfId="2" priority="110" stopIfTrue="1" operator="lessThan">
      <formula>0</formula>
    </cfRule>
  </conditionalFormatting>
  <conditionalFormatting sqref="F1251">
    <cfRule type="cellIs" dxfId="2" priority="109" stopIfTrue="1" operator="lessThan">
      <formula>0</formula>
    </cfRule>
  </conditionalFormatting>
  <conditionalFormatting sqref="F1252">
    <cfRule type="cellIs" dxfId="2" priority="108" stopIfTrue="1" operator="lessThan">
      <formula>0</formula>
    </cfRule>
  </conditionalFormatting>
  <conditionalFormatting sqref="F1253">
    <cfRule type="cellIs" dxfId="2" priority="107" stopIfTrue="1" operator="lessThan">
      <formula>0</formula>
    </cfRule>
  </conditionalFormatting>
  <conditionalFormatting sqref="F1254">
    <cfRule type="cellIs" dxfId="2" priority="106" stopIfTrue="1" operator="lessThan">
      <formula>0</formula>
    </cfRule>
  </conditionalFormatting>
  <conditionalFormatting sqref="F1255">
    <cfRule type="cellIs" dxfId="2" priority="105" stopIfTrue="1" operator="lessThan">
      <formula>0</formula>
    </cfRule>
  </conditionalFormatting>
  <conditionalFormatting sqref="F1256">
    <cfRule type="cellIs" dxfId="2" priority="104" stopIfTrue="1" operator="lessThan">
      <formula>0</formula>
    </cfRule>
  </conditionalFormatting>
  <conditionalFormatting sqref="F1257">
    <cfRule type="cellIs" dxfId="2" priority="103" stopIfTrue="1" operator="lessThan">
      <formula>0</formula>
    </cfRule>
  </conditionalFormatting>
  <conditionalFormatting sqref="F1258">
    <cfRule type="cellIs" dxfId="2" priority="102" stopIfTrue="1" operator="lessThan">
      <formula>0</formula>
    </cfRule>
  </conditionalFormatting>
  <conditionalFormatting sqref="F1259">
    <cfRule type="cellIs" dxfId="2" priority="101" stopIfTrue="1" operator="lessThan">
      <formula>0</formula>
    </cfRule>
  </conditionalFormatting>
  <conditionalFormatting sqref="F1260">
    <cfRule type="cellIs" dxfId="2" priority="100" stopIfTrue="1" operator="lessThan">
      <formula>0</formula>
    </cfRule>
  </conditionalFormatting>
  <conditionalFormatting sqref="F1261">
    <cfRule type="cellIs" dxfId="2" priority="99" stopIfTrue="1" operator="lessThan">
      <formula>0</formula>
    </cfRule>
  </conditionalFormatting>
  <conditionalFormatting sqref="F1262">
    <cfRule type="cellIs" dxfId="2" priority="98" stopIfTrue="1" operator="lessThan">
      <formula>0</formula>
    </cfRule>
  </conditionalFormatting>
  <conditionalFormatting sqref="F1263">
    <cfRule type="cellIs" dxfId="2" priority="97" stopIfTrue="1" operator="lessThan">
      <formula>0</formula>
    </cfRule>
  </conditionalFormatting>
  <conditionalFormatting sqref="F1264">
    <cfRule type="cellIs" dxfId="2" priority="96" stopIfTrue="1" operator="lessThan">
      <formula>0</formula>
    </cfRule>
  </conditionalFormatting>
  <conditionalFormatting sqref="F1265">
    <cfRule type="cellIs" dxfId="2" priority="95" stopIfTrue="1" operator="lessThan">
      <formula>0</formula>
    </cfRule>
  </conditionalFormatting>
  <conditionalFormatting sqref="F1266">
    <cfRule type="cellIs" dxfId="2" priority="94" stopIfTrue="1" operator="lessThan">
      <formula>0</formula>
    </cfRule>
  </conditionalFormatting>
  <conditionalFormatting sqref="F1267">
    <cfRule type="cellIs" dxfId="2" priority="93" stopIfTrue="1" operator="lessThan">
      <formula>0</formula>
    </cfRule>
  </conditionalFormatting>
  <conditionalFormatting sqref="F1268">
    <cfRule type="cellIs" dxfId="2" priority="92" stopIfTrue="1" operator="lessThan">
      <formula>0</formula>
    </cfRule>
  </conditionalFormatting>
  <conditionalFormatting sqref="F1269">
    <cfRule type="cellIs" dxfId="2" priority="91" stopIfTrue="1" operator="lessThan">
      <formula>0</formula>
    </cfRule>
  </conditionalFormatting>
  <conditionalFormatting sqref="F1270">
    <cfRule type="cellIs" dxfId="2" priority="90" stopIfTrue="1" operator="lessThan">
      <formula>0</formula>
    </cfRule>
  </conditionalFormatting>
  <conditionalFormatting sqref="F1271">
    <cfRule type="cellIs" dxfId="2" priority="89" stopIfTrue="1" operator="lessThan">
      <formula>0</formula>
    </cfRule>
  </conditionalFormatting>
  <conditionalFormatting sqref="F1272">
    <cfRule type="cellIs" dxfId="2" priority="88" stopIfTrue="1" operator="lessThan">
      <formula>0</formula>
    </cfRule>
  </conditionalFormatting>
  <conditionalFormatting sqref="F1273">
    <cfRule type="cellIs" dxfId="2" priority="87" stopIfTrue="1" operator="lessThan">
      <formula>0</formula>
    </cfRule>
  </conditionalFormatting>
  <conditionalFormatting sqref="F1274">
    <cfRule type="cellIs" dxfId="2" priority="86" stopIfTrue="1" operator="lessThan">
      <formula>0</formula>
    </cfRule>
  </conditionalFormatting>
  <conditionalFormatting sqref="F1275">
    <cfRule type="cellIs" dxfId="2" priority="85" stopIfTrue="1" operator="lessThan">
      <formula>0</formula>
    </cfRule>
  </conditionalFormatting>
  <conditionalFormatting sqref="F1276">
    <cfRule type="cellIs" dxfId="2" priority="84" stopIfTrue="1" operator="lessThan">
      <formula>0</formula>
    </cfRule>
  </conditionalFormatting>
  <conditionalFormatting sqref="F1277">
    <cfRule type="cellIs" dxfId="2" priority="83" stopIfTrue="1" operator="lessThan">
      <formula>0</formula>
    </cfRule>
  </conditionalFormatting>
  <conditionalFormatting sqref="F1278">
    <cfRule type="cellIs" dxfId="2" priority="82" stopIfTrue="1" operator="lessThan">
      <formula>0</formula>
    </cfRule>
  </conditionalFormatting>
  <conditionalFormatting sqref="F1279">
    <cfRule type="cellIs" dxfId="2" priority="81" stopIfTrue="1" operator="lessThan">
      <formula>0</formula>
    </cfRule>
  </conditionalFormatting>
  <conditionalFormatting sqref="F1280">
    <cfRule type="cellIs" dxfId="2" priority="80" stopIfTrue="1" operator="lessThan">
      <formula>0</formula>
    </cfRule>
  </conditionalFormatting>
  <conditionalFormatting sqref="F1281">
    <cfRule type="cellIs" dxfId="2" priority="79" stopIfTrue="1" operator="lessThan">
      <formula>0</formula>
    </cfRule>
  </conditionalFormatting>
  <conditionalFormatting sqref="F1282">
    <cfRule type="cellIs" dxfId="2" priority="78" stopIfTrue="1" operator="lessThan">
      <formula>0</formula>
    </cfRule>
  </conditionalFormatting>
  <conditionalFormatting sqref="F1283">
    <cfRule type="cellIs" dxfId="2" priority="77" stopIfTrue="1" operator="lessThan">
      <formula>0</formula>
    </cfRule>
  </conditionalFormatting>
  <conditionalFormatting sqref="F1284">
    <cfRule type="cellIs" dxfId="2" priority="76" stopIfTrue="1" operator="lessThan">
      <formula>0</formula>
    </cfRule>
  </conditionalFormatting>
  <conditionalFormatting sqref="F1285">
    <cfRule type="cellIs" dxfId="2" priority="75" stopIfTrue="1" operator="lessThan">
      <formula>0</formula>
    </cfRule>
  </conditionalFormatting>
  <conditionalFormatting sqref="F1286">
    <cfRule type="cellIs" dxfId="2" priority="74" stopIfTrue="1" operator="lessThan">
      <formula>0</formula>
    </cfRule>
  </conditionalFormatting>
  <conditionalFormatting sqref="F1287">
    <cfRule type="cellIs" dxfId="2" priority="73" stopIfTrue="1" operator="lessThan">
      <formula>0</formula>
    </cfRule>
  </conditionalFormatting>
  <conditionalFormatting sqref="F1288">
    <cfRule type="cellIs" dxfId="2" priority="72" stopIfTrue="1" operator="lessThan">
      <formula>0</formula>
    </cfRule>
  </conditionalFormatting>
  <conditionalFormatting sqref="F1289">
    <cfRule type="cellIs" dxfId="2" priority="71" stopIfTrue="1" operator="lessThan">
      <formula>0</formula>
    </cfRule>
  </conditionalFormatting>
  <conditionalFormatting sqref="F1290">
    <cfRule type="cellIs" dxfId="2" priority="70" stopIfTrue="1" operator="lessThan">
      <formula>0</formula>
    </cfRule>
  </conditionalFormatting>
  <conditionalFormatting sqref="F1291">
    <cfRule type="cellIs" dxfId="2" priority="69" stopIfTrue="1" operator="lessThan">
      <formula>0</formula>
    </cfRule>
  </conditionalFormatting>
  <conditionalFormatting sqref="F1292">
    <cfRule type="cellIs" dxfId="2" priority="68" stopIfTrue="1" operator="lessThan">
      <formula>0</formula>
    </cfRule>
  </conditionalFormatting>
  <conditionalFormatting sqref="F1293">
    <cfRule type="cellIs" dxfId="2" priority="67" stopIfTrue="1" operator="lessThan">
      <formula>0</formula>
    </cfRule>
  </conditionalFormatting>
  <conditionalFormatting sqref="F1294">
    <cfRule type="cellIs" dxfId="2" priority="66" stopIfTrue="1" operator="lessThan">
      <formula>0</formula>
    </cfRule>
  </conditionalFormatting>
  <conditionalFormatting sqref="F1295">
    <cfRule type="cellIs" dxfId="2" priority="65" stopIfTrue="1" operator="lessThan">
      <formula>0</formula>
    </cfRule>
  </conditionalFormatting>
  <conditionalFormatting sqref="F1296">
    <cfRule type="cellIs" dxfId="2" priority="64" stopIfTrue="1" operator="lessThan">
      <formula>0</formula>
    </cfRule>
  </conditionalFormatting>
  <conditionalFormatting sqref="F1297">
    <cfRule type="cellIs" dxfId="2" priority="63" stopIfTrue="1" operator="lessThan">
      <formula>0</formula>
    </cfRule>
  </conditionalFormatting>
  <conditionalFormatting sqref="F1298">
    <cfRule type="cellIs" dxfId="2" priority="62" stopIfTrue="1" operator="lessThan">
      <formula>0</formula>
    </cfRule>
  </conditionalFormatting>
  <conditionalFormatting sqref="F1299">
    <cfRule type="cellIs" dxfId="2" priority="61" stopIfTrue="1" operator="lessThan">
      <formula>0</formula>
    </cfRule>
  </conditionalFormatting>
  <conditionalFormatting sqref="F1300">
    <cfRule type="cellIs" dxfId="2" priority="60" stopIfTrue="1" operator="lessThan">
      <formula>0</formula>
    </cfRule>
  </conditionalFormatting>
  <conditionalFormatting sqref="F1301">
    <cfRule type="cellIs" dxfId="2" priority="59" stopIfTrue="1" operator="lessThan">
      <formula>0</formula>
    </cfRule>
  </conditionalFormatting>
  <conditionalFormatting sqref="F1302">
    <cfRule type="cellIs" dxfId="2" priority="58" stopIfTrue="1" operator="lessThan">
      <formula>0</formula>
    </cfRule>
  </conditionalFormatting>
  <conditionalFormatting sqref="F1303">
    <cfRule type="cellIs" dxfId="2" priority="57" stopIfTrue="1" operator="lessThan">
      <formula>0</formula>
    </cfRule>
  </conditionalFormatting>
  <conditionalFormatting sqref="F1304">
    <cfRule type="cellIs" dxfId="2" priority="56" stopIfTrue="1" operator="lessThan">
      <formula>0</formula>
    </cfRule>
  </conditionalFormatting>
  <conditionalFormatting sqref="F1305">
    <cfRule type="cellIs" dxfId="2" priority="55" stopIfTrue="1" operator="lessThan">
      <formula>0</formula>
    </cfRule>
  </conditionalFormatting>
  <conditionalFormatting sqref="F1306">
    <cfRule type="cellIs" dxfId="2" priority="54" stopIfTrue="1" operator="lessThan">
      <formula>0</formula>
    </cfRule>
  </conditionalFormatting>
  <conditionalFormatting sqref="F1307">
    <cfRule type="cellIs" dxfId="2" priority="53" stopIfTrue="1" operator="lessThan">
      <formula>0</formula>
    </cfRule>
  </conditionalFormatting>
  <conditionalFormatting sqref="F1308">
    <cfRule type="cellIs" dxfId="2" priority="52" stopIfTrue="1" operator="lessThan">
      <formula>0</formula>
    </cfRule>
  </conditionalFormatting>
  <conditionalFormatting sqref="F1309">
    <cfRule type="cellIs" dxfId="2" priority="51" stopIfTrue="1" operator="lessThan">
      <formula>0</formula>
    </cfRule>
  </conditionalFormatting>
  <conditionalFormatting sqref="F1310">
    <cfRule type="cellIs" dxfId="2" priority="50" stopIfTrue="1" operator="lessThan">
      <formula>0</formula>
    </cfRule>
  </conditionalFormatting>
  <conditionalFormatting sqref="F1311">
    <cfRule type="cellIs" dxfId="2" priority="49" stopIfTrue="1" operator="lessThan">
      <formula>0</formula>
    </cfRule>
  </conditionalFormatting>
  <conditionalFormatting sqref="F1312">
    <cfRule type="cellIs" dxfId="2" priority="48" stopIfTrue="1" operator="lessThan">
      <formula>0</formula>
    </cfRule>
  </conditionalFormatting>
  <conditionalFormatting sqref="F1313">
    <cfRule type="cellIs" dxfId="2" priority="47" stopIfTrue="1" operator="lessThan">
      <formula>0</formula>
    </cfRule>
  </conditionalFormatting>
  <conditionalFormatting sqref="F1314">
    <cfRule type="cellIs" dxfId="2" priority="46" stopIfTrue="1" operator="lessThan">
      <formula>0</formula>
    </cfRule>
  </conditionalFormatting>
  <conditionalFormatting sqref="F1315">
    <cfRule type="cellIs" dxfId="2" priority="45" stopIfTrue="1" operator="lessThan">
      <formula>0</formula>
    </cfRule>
  </conditionalFormatting>
  <conditionalFormatting sqref="F1316">
    <cfRule type="cellIs" dxfId="2" priority="44" stopIfTrue="1" operator="lessThan">
      <formula>0</formula>
    </cfRule>
  </conditionalFormatting>
  <conditionalFormatting sqref="F1317">
    <cfRule type="cellIs" dxfId="2" priority="43" stopIfTrue="1" operator="lessThan">
      <formula>0</formula>
    </cfRule>
  </conditionalFormatting>
  <conditionalFormatting sqref="F1318">
    <cfRule type="cellIs" dxfId="2" priority="42" stopIfTrue="1" operator="lessThan">
      <formula>0</formula>
    </cfRule>
  </conditionalFormatting>
  <conditionalFormatting sqref="F1319">
    <cfRule type="cellIs" dxfId="2" priority="41" stopIfTrue="1" operator="lessThan">
      <formula>0</formula>
    </cfRule>
  </conditionalFormatting>
  <conditionalFormatting sqref="F1320">
    <cfRule type="cellIs" dxfId="2" priority="40" stopIfTrue="1" operator="lessThan">
      <formula>0</formula>
    </cfRule>
  </conditionalFormatting>
  <conditionalFormatting sqref="F1321">
    <cfRule type="cellIs" dxfId="2" priority="39" stopIfTrue="1" operator="lessThan">
      <formula>0</formula>
    </cfRule>
  </conditionalFormatting>
  <conditionalFormatting sqref="F1322">
    <cfRule type="cellIs" dxfId="2" priority="38" stopIfTrue="1" operator="lessThan">
      <formula>0</formula>
    </cfRule>
  </conditionalFormatting>
  <conditionalFormatting sqref="F1323">
    <cfRule type="cellIs" dxfId="2" priority="37" stopIfTrue="1" operator="lessThan">
      <formula>0</formula>
    </cfRule>
  </conditionalFormatting>
  <conditionalFormatting sqref="F1324">
    <cfRule type="cellIs" dxfId="2" priority="36" stopIfTrue="1" operator="lessThan">
      <formula>0</formula>
    </cfRule>
  </conditionalFormatting>
  <conditionalFormatting sqref="F1325">
    <cfRule type="cellIs" dxfId="2" priority="35" stopIfTrue="1" operator="lessThan">
      <formula>0</formula>
    </cfRule>
  </conditionalFormatting>
  <conditionalFormatting sqref="F1326">
    <cfRule type="cellIs" dxfId="2" priority="34" stopIfTrue="1" operator="lessThan">
      <formula>0</formula>
    </cfRule>
  </conditionalFormatting>
  <conditionalFormatting sqref="F1327">
    <cfRule type="cellIs" dxfId="2" priority="33" stopIfTrue="1" operator="lessThan">
      <formula>0</formula>
    </cfRule>
  </conditionalFormatting>
  <conditionalFormatting sqref="F1328">
    <cfRule type="cellIs" dxfId="2" priority="32" stopIfTrue="1" operator="lessThan">
      <formula>0</formula>
    </cfRule>
  </conditionalFormatting>
  <conditionalFormatting sqref="F1329">
    <cfRule type="cellIs" dxfId="2" priority="31" stopIfTrue="1" operator="lessThan">
      <formula>0</formula>
    </cfRule>
  </conditionalFormatting>
  <conditionalFormatting sqref="F1330">
    <cfRule type="cellIs" dxfId="2" priority="30" stopIfTrue="1" operator="lessThan">
      <formula>0</formula>
    </cfRule>
  </conditionalFormatting>
  <conditionalFormatting sqref="F1331">
    <cfRule type="cellIs" dxfId="2" priority="29" stopIfTrue="1" operator="lessThan">
      <formula>0</formula>
    </cfRule>
  </conditionalFormatting>
  <conditionalFormatting sqref="F1332">
    <cfRule type="cellIs" dxfId="2" priority="28" stopIfTrue="1" operator="lessThan">
      <formula>0</formula>
    </cfRule>
  </conditionalFormatting>
  <conditionalFormatting sqref="F1333">
    <cfRule type="cellIs" dxfId="2" priority="27" stopIfTrue="1" operator="lessThan">
      <formula>0</formula>
    </cfRule>
  </conditionalFormatting>
  <conditionalFormatting sqref="F1334">
    <cfRule type="cellIs" dxfId="2" priority="26" stopIfTrue="1" operator="lessThan">
      <formula>0</formula>
    </cfRule>
  </conditionalFormatting>
  <conditionalFormatting sqref="F1335">
    <cfRule type="cellIs" dxfId="2" priority="25" stopIfTrue="1" operator="lessThan">
      <formula>0</formula>
    </cfRule>
  </conditionalFormatting>
  <conditionalFormatting sqref="F1336">
    <cfRule type="cellIs" dxfId="2" priority="24" stopIfTrue="1" operator="lessThan">
      <formula>0</formula>
    </cfRule>
  </conditionalFormatting>
  <conditionalFormatting sqref="F1337">
    <cfRule type="cellIs" dxfId="2" priority="23" stopIfTrue="1" operator="lessThan">
      <formula>0</formula>
    </cfRule>
  </conditionalFormatting>
  <conditionalFormatting sqref="F1338">
    <cfRule type="cellIs" dxfId="2" priority="22" stopIfTrue="1" operator="lessThan">
      <formula>0</formula>
    </cfRule>
  </conditionalFormatting>
  <conditionalFormatting sqref="F1339">
    <cfRule type="cellIs" dxfId="2" priority="21" stopIfTrue="1" operator="lessThan">
      <formula>0</formula>
    </cfRule>
  </conditionalFormatting>
  <conditionalFormatting sqref="F1340">
    <cfRule type="cellIs" dxfId="2" priority="20" stopIfTrue="1" operator="lessThan">
      <formula>0</formula>
    </cfRule>
  </conditionalFormatting>
  <conditionalFormatting sqref="F1341">
    <cfRule type="cellIs" dxfId="2" priority="19" stopIfTrue="1" operator="lessThan">
      <formula>0</formula>
    </cfRule>
  </conditionalFormatting>
  <conditionalFormatting sqref="F1342">
    <cfRule type="cellIs" dxfId="2" priority="18" stopIfTrue="1" operator="lessThan">
      <formula>0</formula>
    </cfRule>
  </conditionalFormatting>
  <conditionalFormatting sqref="F1343">
    <cfRule type="cellIs" dxfId="2" priority="17" stopIfTrue="1" operator="lessThan">
      <formula>0</formula>
    </cfRule>
  </conditionalFormatting>
  <conditionalFormatting sqref="F1344">
    <cfRule type="cellIs" dxfId="2" priority="16" stopIfTrue="1" operator="lessThan">
      <formula>0</formula>
    </cfRule>
  </conditionalFormatting>
  <conditionalFormatting sqref="F1345">
    <cfRule type="cellIs" dxfId="2" priority="15" stopIfTrue="1" operator="lessThan">
      <formula>0</formula>
    </cfRule>
  </conditionalFormatting>
  <conditionalFormatting sqref="F1346">
    <cfRule type="cellIs" dxfId="2" priority="14" stopIfTrue="1" operator="lessThan">
      <formula>0</formula>
    </cfRule>
  </conditionalFormatting>
  <conditionalFormatting sqref="F1347">
    <cfRule type="cellIs" dxfId="2" priority="13" stopIfTrue="1" operator="lessThan">
      <formula>0</formula>
    </cfRule>
  </conditionalFormatting>
  <conditionalFormatting sqref="F1348">
    <cfRule type="cellIs" dxfId="2" priority="12" stopIfTrue="1" operator="lessThan">
      <formula>0</formula>
    </cfRule>
  </conditionalFormatting>
  <conditionalFormatting sqref="F1349">
    <cfRule type="cellIs" dxfId="2" priority="11" stopIfTrue="1" operator="lessThan">
      <formula>0</formula>
    </cfRule>
  </conditionalFormatting>
  <conditionalFormatting sqref="F1350">
    <cfRule type="cellIs" dxfId="2" priority="10" stopIfTrue="1" operator="lessThan">
      <formula>0</formula>
    </cfRule>
  </conditionalFormatting>
  <conditionalFormatting sqref="F1351">
    <cfRule type="cellIs" dxfId="2" priority="9" stopIfTrue="1" operator="lessThan">
      <formula>0</formula>
    </cfRule>
  </conditionalFormatting>
  <conditionalFormatting sqref="F1352">
    <cfRule type="cellIs" dxfId="2" priority="8" stopIfTrue="1" operator="lessThan">
      <formula>0</formula>
    </cfRule>
  </conditionalFormatting>
  <conditionalFormatting sqref="F1353">
    <cfRule type="cellIs" dxfId="2" priority="7" stopIfTrue="1" operator="lessThan">
      <formula>0</formula>
    </cfRule>
  </conditionalFormatting>
  <conditionalFormatting sqref="F1354">
    <cfRule type="cellIs" dxfId="2" priority="6" stopIfTrue="1" operator="lessThan">
      <formula>0</formula>
    </cfRule>
  </conditionalFormatting>
  <conditionalFormatting sqref="F1355">
    <cfRule type="cellIs" dxfId="2" priority="5" stopIfTrue="1" operator="lessThan">
      <formula>0</formula>
    </cfRule>
  </conditionalFormatting>
  <conditionalFormatting sqref="F1356">
    <cfRule type="cellIs" dxfId="2" priority="4" stopIfTrue="1" operator="lessThan">
      <formula>0</formula>
    </cfRule>
  </conditionalFormatting>
  <conditionalFormatting sqref="F1357">
    <cfRule type="cellIs" dxfId="2" priority="3" stopIfTrue="1" operator="lessThan">
      <formula>0</formula>
    </cfRule>
  </conditionalFormatting>
  <conditionalFormatting sqref="F1358">
    <cfRule type="cellIs" dxfId="2" priority="2" stopIfTrue="1" operator="lessThan">
      <formula>0</formula>
    </cfRule>
  </conditionalFormatting>
  <conditionalFormatting sqref="F1359">
    <cfRule type="cellIs" dxfId="2" priority="1" stopIfTrue="1" operator="lessThan">
      <formula>0</formula>
    </cfRule>
  </conditionalFormatting>
  <conditionalFormatting sqref="F245:F247">
    <cfRule type="cellIs" dxfId="2" priority="1111" stopIfTrue="1" operator="lessThan">
      <formula>0</formula>
    </cfRule>
  </conditionalFormatting>
  <conditionalFormatting sqref="F1213:F1215">
    <cfRule type="cellIs" dxfId="2" priority="14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workbookViewId="0">
      <selection activeCell="D12" sqref="D12"/>
    </sheetView>
  </sheetViews>
  <sheetFormatPr defaultColWidth="9" defaultRowHeight="13.5" outlineLevelCol="1"/>
  <cols>
    <col min="1" max="1" width="56.7522123893805" customWidth="1"/>
    <col min="2" max="2" width="59.8761061946903" customWidth="1"/>
  </cols>
  <sheetData>
    <row r="1" ht="45" customHeight="1" spans="1:2">
      <c r="A1" s="520" t="s">
        <v>1168</v>
      </c>
      <c r="B1" s="520"/>
    </row>
    <row r="2" ht="20.1" customHeight="1" spans="1:2">
      <c r="A2" s="521"/>
      <c r="B2" s="522" t="s">
        <v>2</v>
      </c>
    </row>
    <row r="3" ht="45" customHeight="1" spans="1:2">
      <c r="A3" s="523" t="s">
        <v>1169</v>
      </c>
      <c r="B3" s="163" t="s">
        <v>6</v>
      </c>
    </row>
    <row r="4" ht="30" customHeight="1" spans="1:2">
      <c r="A4" s="524" t="s">
        <v>1170</v>
      </c>
      <c r="B4" s="525">
        <f>SUM(B5:B8)</f>
        <v>17061</v>
      </c>
    </row>
    <row r="5" ht="30" customHeight="1" spans="1:2">
      <c r="A5" s="526" t="s">
        <v>1171</v>
      </c>
      <c r="B5" s="527">
        <v>6859</v>
      </c>
    </row>
    <row r="6" ht="30" customHeight="1" spans="1:2">
      <c r="A6" s="526" t="s">
        <v>1172</v>
      </c>
      <c r="B6" s="527">
        <v>2503</v>
      </c>
    </row>
    <row r="7" ht="30" customHeight="1" spans="1:2">
      <c r="A7" s="526" t="s">
        <v>1173</v>
      </c>
      <c r="B7" s="527">
        <v>939</v>
      </c>
    </row>
    <row r="8" ht="30" customHeight="1" spans="1:2">
      <c r="A8" s="526" t="s">
        <v>1174</v>
      </c>
      <c r="B8" s="527">
        <v>6760</v>
      </c>
    </row>
    <row r="9" ht="30" customHeight="1" spans="1:2">
      <c r="A9" s="524" t="s">
        <v>1175</v>
      </c>
      <c r="B9" s="525">
        <f>SUM(B10:B19)</f>
        <v>12287</v>
      </c>
    </row>
    <row r="10" ht="30" customHeight="1" spans="1:2">
      <c r="A10" s="526" t="s">
        <v>1176</v>
      </c>
      <c r="B10" s="527">
        <v>1684</v>
      </c>
    </row>
    <row r="11" ht="30" customHeight="1" spans="1:2">
      <c r="A11" s="526" t="s">
        <v>1177</v>
      </c>
      <c r="B11" s="527"/>
    </row>
    <row r="12" ht="30" customHeight="1" spans="1:2">
      <c r="A12" s="526" t="s">
        <v>1178</v>
      </c>
      <c r="B12" s="527">
        <v>15</v>
      </c>
    </row>
    <row r="13" ht="30" customHeight="1" spans="1:2">
      <c r="A13" s="526" t="s">
        <v>1179</v>
      </c>
      <c r="B13" s="528"/>
    </row>
    <row r="14" ht="30" customHeight="1" spans="1:2">
      <c r="A14" s="526" t="s">
        <v>1180</v>
      </c>
      <c r="B14" s="528">
        <v>10151</v>
      </c>
    </row>
    <row r="15" ht="30" customHeight="1" spans="1:2">
      <c r="A15" s="526" t="s">
        <v>1181</v>
      </c>
      <c r="B15" s="528">
        <v>2</v>
      </c>
    </row>
    <row r="16" ht="30" customHeight="1" spans="1:2">
      <c r="A16" s="526" t="s">
        <v>1182</v>
      </c>
      <c r="B16" s="528"/>
    </row>
    <row r="17" ht="30" customHeight="1" spans="1:2">
      <c r="A17" s="526" t="s">
        <v>1183</v>
      </c>
      <c r="B17" s="528">
        <v>130</v>
      </c>
    </row>
    <row r="18" ht="30" customHeight="1" spans="1:2">
      <c r="A18" s="526" t="s">
        <v>1184</v>
      </c>
      <c r="B18" s="528">
        <v>206</v>
      </c>
    </row>
    <row r="19" ht="30" customHeight="1" spans="1:2">
      <c r="A19" s="526" t="s">
        <v>1185</v>
      </c>
      <c r="B19" s="528">
        <v>99</v>
      </c>
    </row>
    <row r="20" ht="30" customHeight="1" spans="1:2">
      <c r="A20" s="524" t="s">
        <v>1186</v>
      </c>
      <c r="B20" s="525"/>
    </row>
    <row r="21" ht="30" customHeight="1" spans="1:2">
      <c r="A21" s="526" t="s">
        <v>1187</v>
      </c>
      <c r="B21" s="505"/>
    </row>
    <row r="22" ht="30" customHeight="1" spans="1:2">
      <c r="A22" s="524" t="s">
        <v>1188</v>
      </c>
      <c r="B22" s="525">
        <f>SUM(B23:B24)</f>
        <v>47638</v>
      </c>
    </row>
    <row r="23" ht="30" customHeight="1" spans="1:2">
      <c r="A23" s="526" t="s">
        <v>1189</v>
      </c>
      <c r="B23" s="527">
        <v>43147</v>
      </c>
    </row>
    <row r="24" ht="30" customHeight="1" spans="1:2">
      <c r="A24" s="526" t="s">
        <v>1190</v>
      </c>
      <c r="B24" s="527">
        <v>4491</v>
      </c>
    </row>
    <row r="25" ht="30" customHeight="1" spans="1:2">
      <c r="A25" s="524" t="s">
        <v>1191</v>
      </c>
      <c r="B25" s="525"/>
    </row>
    <row r="26" ht="30" customHeight="1" spans="1:2">
      <c r="A26" s="526" t="s">
        <v>1192</v>
      </c>
      <c r="B26" s="505"/>
    </row>
    <row r="27" ht="30" customHeight="1" spans="1:2">
      <c r="A27" s="524" t="s">
        <v>1193</v>
      </c>
      <c r="B27" s="525">
        <f>SUM(B28:B30)</f>
        <v>1824</v>
      </c>
    </row>
    <row r="28" ht="30" customHeight="1" spans="1:2">
      <c r="A28" s="526" t="s">
        <v>1194</v>
      </c>
      <c r="B28" s="528">
        <v>1304</v>
      </c>
    </row>
    <row r="29" ht="30" customHeight="1" spans="1:2">
      <c r="A29" s="526" t="s">
        <v>1195</v>
      </c>
      <c r="B29" s="528">
        <v>0</v>
      </c>
    </row>
    <row r="30" ht="30" customHeight="1" spans="1:2">
      <c r="A30" s="526" t="s">
        <v>1196</v>
      </c>
      <c r="B30" s="528">
        <v>520</v>
      </c>
    </row>
    <row r="31" ht="30" customHeight="1" spans="1:2">
      <c r="A31" s="529" t="s">
        <v>1197</v>
      </c>
      <c r="B31" s="525">
        <f>B4+B9+B22+B27</f>
        <v>78810</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B9" sqref="B9"/>
    </sheetView>
  </sheetViews>
  <sheetFormatPr defaultColWidth="9" defaultRowHeight="13.5" outlineLevelCol="4"/>
  <cols>
    <col min="1" max="1" width="69.6371681415929" style="361" customWidth="1"/>
    <col min="2" max="2" width="45.6371681415929" customWidth="1"/>
    <col min="3" max="4" width="16.6371681415929" hidden="1" customWidth="1"/>
    <col min="5" max="5" width="9" hidden="1" customWidth="1"/>
  </cols>
  <sheetData>
    <row r="1" s="360" customFormat="1" ht="45" customHeight="1" spans="1:4">
      <c r="A1" s="508" t="s">
        <v>1198</v>
      </c>
      <c r="B1" s="508"/>
      <c r="C1" s="508"/>
      <c r="D1" s="508"/>
    </row>
    <row r="2" ht="20.1" customHeight="1" spans="1:4">
      <c r="A2" s="364"/>
      <c r="B2" s="500" t="s">
        <v>2</v>
      </c>
      <c r="C2" s="509"/>
      <c r="D2" s="509" t="s">
        <v>2</v>
      </c>
    </row>
    <row r="3" ht="45" customHeight="1" spans="1:5">
      <c r="A3" s="263" t="s">
        <v>1199</v>
      </c>
      <c r="B3" s="163" t="s">
        <v>6</v>
      </c>
      <c r="C3" s="510" t="s">
        <v>1200</v>
      </c>
      <c r="D3" s="163" t="s">
        <v>1201</v>
      </c>
      <c r="E3" s="511" t="s">
        <v>133</v>
      </c>
    </row>
    <row r="4" ht="36" customHeight="1" spans="1:5">
      <c r="A4" s="512" t="s">
        <v>1202</v>
      </c>
      <c r="B4" s="187"/>
      <c r="C4" s="513">
        <f>SUM(C5:C5)</f>
        <v>0</v>
      </c>
      <c r="D4" s="514">
        <f>SUM(D5:D5)</f>
        <v>0</v>
      </c>
      <c r="E4" s="373" t="str">
        <f>IF(A4&lt;&gt;"",IF(SUM(B4:D4)&lt;&gt;0,"是","否"),"是")</f>
        <v>否</v>
      </c>
    </row>
    <row r="5" ht="36" customHeight="1" spans="1:5">
      <c r="A5" s="515" t="s">
        <v>1203</v>
      </c>
      <c r="B5" s="209"/>
      <c r="C5" s="516"/>
      <c r="D5" s="517"/>
      <c r="E5" s="373" t="str">
        <f>IF(A5&lt;&gt;"",IF(SUM(B5:D5)&lt;&gt;0,"是","否"),"是")</f>
        <v>否</v>
      </c>
    </row>
    <row r="6" ht="36" customHeight="1" spans="1:5">
      <c r="A6" s="512" t="s">
        <v>1204</v>
      </c>
      <c r="B6" s="209"/>
      <c r="C6" s="516">
        <v>64164</v>
      </c>
      <c r="D6" s="517"/>
      <c r="E6" s="373" t="str">
        <f>IF(A6&lt;&gt;"",IF(SUM(B6:D6)&lt;&gt;0,"是","否"),"是")</f>
        <v>是</v>
      </c>
    </row>
    <row r="7" ht="36" customHeight="1" spans="1:5">
      <c r="A7" s="515" t="s">
        <v>1203</v>
      </c>
      <c r="B7" s="187"/>
      <c r="C7" s="516"/>
      <c r="D7" s="517"/>
      <c r="E7" s="373"/>
    </row>
    <row r="8" ht="36" customHeight="1" spans="1:5">
      <c r="A8" s="512" t="s">
        <v>1205</v>
      </c>
      <c r="B8" s="209"/>
      <c r="C8" s="516">
        <v>2293</v>
      </c>
      <c r="D8" s="517"/>
      <c r="E8" s="373" t="str">
        <f>IF(A8&lt;&gt;"",IF(SUM(B8:D8)&lt;&gt;0,"是","否"),"是")</f>
        <v>是</v>
      </c>
    </row>
    <row r="9" ht="36" customHeight="1" spans="1:5">
      <c r="A9" s="515" t="s">
        <v>1203</v>
      </c>
      <c r="B9" s="209"/>
      <c r="C9" s="516"/>
      <c r="D9" s="517"/>
      <c r="E9" s="373"/>
    </row>
    <row r="10" ht="36" customHeight="1" spans="1:5">
      <c r="A10" s="512" t="s">
        <v>1206</v>
      </c>
      <c r="B10" s="209"/>
      <c r="C10" s="516">
        <v>9600</v>
      </c>
      <c r="D10" s="517"/>
      <c r="E10" s="373" t="str">
        <f>IF(A10&lt;&gt;"",IF(SUM(B10:D10)&lt;&gt;0,"是","否"),"是")</f>
        <v>是</v>
      </c>
    </row>
    <row r="11" ht="36" customHeight="1" spans="1:5">
      <c r="A11" s="515" t="s">
        <v>1203</v>
      </c>
      <c r="B11" s="209"/>
      <c r="C11" s="516"/>
      <c r="D11" s="517"/>
      <c r="E11" s="373"/>
    </row>
    <row r="12" ht="36" customHeight="1" spans="1:5">
      <c r="A12" s="512" t="s">
        <v>1207</v>
      </c>
      <c r="B12" s="209"/>
      <c r="C12" s="516">
        <v>280</v>
      </c>
      <c r="D12" s="517"/>
      <c r="E12" s="373" t="str">
        <f>IF(A12&lt;&gt;"",IF(SUM(B12:D12)&lt;&gt;0,"是","否"),"是")</f>
        <v>是</v>
      </c>
    </row>
    <row r="13" ht="36" customHeight="1" spans="1:5">
      <c r="A13" s="515" t="s">
        <v>1203</v>
      </c>
      <c r="B13" s="209"/>
      <c r="C13" s="516"/>
      <c r="D13" s="517"/>
      <c r="E13" s="373"/>
    </row>
    <row r="14" ht="36" customHeight="1" spans="1:5">
      <c r="A14" s="512" t="s">
        <v>1208</v>
      </c>
      <c r="B14" s="209"/>
      <c r="C14" s="516">
        <v>83870</v>
      </c>
      <c r="D14" s="517"/>
      <c r="E14" s="373" t="str">
        <f>IF(A14&lt;&gt;"",IF(SUM(B14:D14)&lt;&gt;0,"是","否"),"是")</f>
        <v>是</v>
      </c>
    </row>
    <row r="15" ht="36" customHeight="1" spans="1:5">
      <c r="A15" s="515" t="s">
        <v>1203</v>
      </c>
      <c r="B15" s="209"/>
      <c r="C15" s="516"/>
      <c r="D15" s="517"/>
      <c r="E15" s="373"/>
    </row>
    <row r="16" ht="36" customHeight="1" spans="1:5">
      <c r="A16" s="512" t="s">
        <v>1209</v>
      </c>
      <c r="B16" s="209"/>
      <c r="C16" s="516">
        <v>413</v>
      </c>
      <c r="D16" s="517"/>
      <c r="E16" s="373" t="str">
        <f>IF(A16&lt;&gt;"",IF(SUM(B16:D16)&lt;&gt;0,"是","否"),"是")</f>
        <v>是</v>
      </c>
    </row>
    <row r="17" ht="36" customHeight="1" spans="1:5">
      <c r="A17" s="515" t="s">
        <v>1203</v>
      </c>
      <c r="B17" s="209"/>
      <c r="C17" s="516"/>
      <c r="D17" s="517"/>
      <c r="E17" s="373"/>
    </row>
    <row r="18" ht="36" customHeight="1" spans="1:5">
      <c r="A18" s="512" t="s">
        <v>1210</v>
      </c>
      <c r="B18" s="209"/>
      <c r="C18" s="516">
        <v>60</v>
      </c>
      <c r="D18" s="517"/>
      <c r="E18" s="373" t="str">
        <f>IF(A18&lt;&gt;"",IF(SUM(B18:D18)&lt;&gt;0,"是","否"),"是")</f>
        <v>是</v>
      </c>
    </row>
    <row r="19" ht="36" customHeight="1" spans="1:5">
      <c r="A19" s="515" t="s">
        <v>1203</v>
      </c>
      <c r="B19" s="209"/>
      <c r="C19" s="516"/>
      <c r="D19" s="517"/>
      <c r="E19" s="373"/>
    </row>
    <row r="20" ht="36" customHeight="1" spans="1:5">
      <c r="A20" s="512" t="s">
        <v>1211</v>
      </c>
      <c r="B20" s="209"/>
      <c r="C20" s="516">
        <v>4418</v>
      </c>
      <c r="D20" s="517"/>
      <c r="E20" s="373" t="str">
        <f>IF(A20&lt;&gt;"",IF(SUM(B20:D20)&lt;&gt;0,"是","否"),"是")</f>
        <v>是</v>
      </c>
    </row>
    <row r="21" ht="36" customHeight="1" spans="1:5">
      <c r="A21" s="515" t="s">
        <v>1203</v>
      </c>
      <c r="B21" s="209"/>
      <c r="C21" s="513"/>
      <c r="D21" s="514"/>
      <c r="E21" s="373"/>
    </row>
    <row r="22" ht="36" customHeight="1" spans="1:5">
      <c r="A22" s="512" t="s">
        <v>1212</v>
      </c>
      <c r="B22" s="209"/>
      <c r="C22" s="516"/>
      <c r="D22" s="517"/>
      <c r="E22" s="373" t="str">
        <f>IF(A22&lt;&gt;"",IF(SUM(B22:D22)&lt;&gt;0,"是","否"),"是")</f>
        <v>否</v>
      </c>
    </row>
    <row r="23" ht="36" customHeight="1" spans="1:5">
      <c r="A23" s="515" t="s">
        <v>1203</v>
      </c>
      <c r="B23" s="209"/>
      <c r="C23" s="516"/>
      <c r="D23" s="517"/>
      <c r="E23" s="373"/>
    </row>
    <row r="24" ht="36" customHeight="1" spans="1:5">
      <c r="A24" s="512" t="s">
        <v>1213</v>
      </c>
      <c r="B24" s="209"/>
      <c r="C24" s="516"/>
      <c r="D24" s="517"/>
      <c r="E24" s="373" t="str">
        <f>IF(A24&lt;&gt;"",IF(SUM(B24:D24)&lt;&gt;0,"是","否"),"是")</f>
        <v>否</v>
      </c>
    </row>
    <row r="25" ht="36" customHeight="1" spans="1:5">
      <c r="A25" s="515" t="s">
        <v>1203</v>
      </c>
      <c r="B25" s="209"/>
      <c r="C25" s="516"/>
      <c r="D25" s="517"/>
      <c r="E25" s="373"/>
    </row>
    <row r="26" ht="36" customHeight="1" spans="1:5">
      <c r="A26" s="512" t="s">
        <v>1214</v>
      </c>
      <c r="B26" s="209"/>
      <c r="C26" s="516"/>
      <c r="D26" s="517">
        <v>5000</v>
      </c>
      <c r="E26" s="373" t="str">
        <f>IF(A26&lt;&gt;"",IF(SUM(B26:D26)&lt;&gt;0,"是","否"),"是")</f>
        <v>是</v>
      </c>
    </row>
    <row r="27" ht="36" customHeight="1" spans="1:5">
      <c r="A27" s="515" t="s">
        <v>1203</v>
      </c>
      <c r="B27" s="209"/>
      <c r="C27" s="516"/>
      <c r="D27" s="517"/>
      <c r="E27" s="373"/>
    </row>
    <row r="28" ht="36" customHeight="1" spans="1:5">
      <c r="A28" s="512" t="s">
        <v>1215</v>
      </c>
      <c r="B28" s="209"/>
      <c r="C28" s="516">
        <v>3800</v>
      </c>
      <c r="D28" s="517"/>
      <c r="E28" s="373" t="str">
        <f>IF(A28&lt;&gt;"",IF(SUM(B28:D28)&lt;&gt;0,"是","否"),"是")</f>
        <v>是</v>
      </c>
    </row>
    <row r="29" ht="36" customHeight="1" spans="1:5">
      <c r="A29" s="515" t="s">
        <v>1203</v>
      </c>
      <c r="B29" s="209"/>
      <c r="C29" s="516"/>
      <c r="D29" s="517"/>
      <c r="E29" s="373"/>
    </row>
    <row r="30" ht="36" customHeight="1" spans="1:5">
      <c r="A30" s="512" t="s">
        <v>1216</v>
      </c>
      <c r="B30" s="209"/>
      <c r="C30" s="516">
        <v>1257</v>
      </c>
      <c r="D30" s="517"/>
      <c r="E30" s="373" t="str">
        <f>IF(A30&lt;&gt;"",IF(SUM(B30:D30)&lt;&gt;0,"是","否"),"是")</f>
        <v>是</v>
      </c>
    </row>
    <row r="31" ht="36" customHeight="1" spans="1:5">
      <c r="A31" s="515" t="s">
        <v>1203</v>
      </c>
      <c r="B31" s="209"/>
      <c r="C31" s="516"/>
      <c r="D31" s="517"/>
      <c r="E31" s="373"/>
    </row>
    <row r="32" ht="36" customHeight="1" spans="1:5">
      <c r="A32" s="512" t="s">
        <v>1217</v>
      </c>
      <c r="B32" s="209"/>
      <c r="C32" s="516">
        <v>2163</v>
      </c>
      <c r="D32" s="517"/>
      <c r="E32" s="373" t="str">
        <f>IF(A32&lt;&gt;"",IF(SUM(B32:D32)&lt;&gt;0,"是","否"),"是")</f>
        <v>是</v>
      </c>
    </row>
    <row r="33" ht="36" customHeight="1" spans="1:5">
      <c r="A33" s="515" t="s">
        <v>1203</v>
      </c>
      <c r="B33" s="209"/>
      <c r="C33" s="516"/>
      <c r="D33" s="517"/>
      <c r="E33" s="373"/>
    </row>
    <row r="34" ht="36" customHeight="1" spans="1:5">
      <c r="A34" s="512" t="s">
        <v>1218</v>
      </c>
      <c r="B34" s="209"/>
      <c r="E34" s="373" t="str">
        <f>IF(A34&lt;&gt;"",IF(SUM(B34:D34)&lt;&gt;0,"是","否"),"是")</f>
        <v>否</v>
      </c>
    </row>
    <row r="35" ht="36" customHeight="1" spans="1:5">
      <c r="A35" s="515" t="s">
        <v>1203</v>
      </c>
      <c r="B35" s="209"/>
      <c r="E35" s="373"/>
    </row>
    <row r="36" ht="36" customHeight="1" spans="1:5">
      <c r="A36" s="512" t="s">
        <v>1219</v>
      </c>
      <c r="B36" s="209"/>
      <c r="E36" s="373" t="str">
        <f>IF(A36&lt;&gt;"",IF(SUM(B36:D36)&lt;&gt;0,"是","否"),"是")</f>
        <v>否</v>
      </c>
    </row>
    <row r="37" ht="36" customHeight="1" spans="1:5">
      <c r="A37" s="515" t="s">
        <v>1203</v>
      </c>
      <c r="B37" s="209"/>
      <c r="E37" s="373"/>
    </row>
    <row r="38" ht="36" customHeight="1" spans="1:5">
      <c r="A38" s="512" t="s">
        <v>1220</v>
      </c>
      <c r="B38" s="209"/>
      <c r="E38" s="373" t="str">
        <f>IF(A38&lt;&gt;"",IF(SUM(B38:D38)&lt;&gt;0,"是","否"),"是")</f>
        <v>否</v>
      </c>
    </row>
    <row r="39" ht="36" customHeight="1" spans="1:5">
      <c r="A39" s="515" t="s">
        <v>1203</v>
      </c>
      <c r="B39" s="209"/>
      <c r="E39" s="373"/>
    </row>
    <row r="40" ht="36" customHeight="1" spans="1:5">
      <c r="A40" s="512" t="s">
        <v>1221</v>
      </c>
      <c r="B40" s="209"/>
      <c r="E40" s="373" t="str">
        <f>IF(A40&lt;&gt;"",IF(SUM(B40:D40)&lt;&gt;0,"是","否"),"是")</f>
        <v>否</v>
      </c>
    </row>
    <row r="41" ht="36" customHeight="1" spans="1:5">
      <c r="A41" s="515" t="s">
        <v>1203</v>
      </c>
      <c r="B41" s="209"/>
      <c r="E41" s="373"/>
    </row>
    <row r="42" ht="36" customHeight="1" spans="1:5">
      <c r="A42" s="518" t="s">
        <v>1222</v>
      </c>
      <c r="B42" s="209"/>
      <c r="E42" s="373" t="str">
        <f>IF(A42&lt;&gt;"",IF(SUM(B42:D42)&lt;&gt;0,"是","否"),"是")</f>
        <v>否</v>
      </c>
    </row>
    <row r="43" customFormat="1" ht="17.6" spans="1:2">
      <c r="A43" s="519" t="s">
        <v>1223</v>
      </c>
      <c r="B43" s="519"/>
    </row>
  </sheetData>
  <mergeCells count="2">
    <mergeCell ref="A1:D1"/>
    <mergeCell ref="A43:B43"/>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5"/>
  <sheetViews>
    <sheetView showGridLines="0" showZeros="0" view="pageBreakPreview" zoomScaleNormal="85" topLeftCell="A13" workbookViewId="0">
      <selection activeCell="C11" sqref="C11"/>
    </sheetView>
  </sheetViews>
  <sheetFormatPr defaultColWidth="9" defaultRowHeight="15.75" outlineLevelCol="5"/>
  <cols>
    <col min="1" max="1" width="43.6371681415929" style="248" customWidth="1"/>
    <col min="2" max="2" width="20.6371681415929" style="251" customWidth="1"/>
    <col min="3" max="3" width="20.6371681415929" style="248" customWidth="1"/>
    <col min="4" max="4" width="20" style="434" customWidth="1"/>
    <col min="5" max="5" width="12.6371681415929" style="248"/>
    <col min="6" max="16377" width="9" style="248"/>
    <col min="16378" max="16379" width="35.6371681415929" style="248"/>
    <col min="16380" max="16384" width="9" style="248"/>
  </cols>
  <sheetData>
    <row r="1" ht="45" customHeight="1" spans="1:4">
      <c r="A1" s="254" t="s">
        <v>1224</v>
      </c>
      <c r="B1" s="254"/>
      <c r="C1" s="254"/>
      <c r="D1" s="254"/>
    </row>
    <row r="2" ht="20.1" customHeight="1" spans="1:4">
      <c r="A2" s="255"/>
      <c r="B2" s="255"/>
      <c r="C2" s="499"/>
      <c r="D2" s="500" t="s">
        <v>2</v>
      </c>
    </row>
    <row r="3" s="249" customFormat="1" ht="45" customHeight="1" spans="1:4">
      <c r="A3" s="257" t="s">
        <v>1225</v>
      </c>
      <c r="B3" s="257" t="s">
        <v>1222</v>
      </c>
      <c r="C3" s="501" t="s">
        <v>1226</v>
      </c>
      <c r="D3" s="501" t="s">
        <v>1227</v>
      </c>
    </row>
    <row r="4" ht="36" customHeight="1" spans="1:4">
      <c r="A4" s="502" t="s">
        <v>1228</v>
      </c>
      <c r="B4" s="503"/>
      <c r="C4" s="503"/>
      <c r="D4" s="503"/>
    </row>
    <row r="5" ht="36" customHeight="1" spans="1:6">
      <c r="A5" s="504"/>
      <c r="B5" s="259"/>
      <c r="C5" s="259"/>
      <c r="D5" s="505"/>
      <c r="F5" s="248" t="s">
        <v>1229</v>
      </c>
    </row>
    <row r="6" ht="36" customHeight="1" spans="1:4">
      <c r="A6" s="504"/>
      <c r="B6" s="259"/>
      <c r="C6" s="259"/>
      <c r="D6" s="505"/>
    </row>
    <row r="7" ht="36" customHeight="1" spans="1:4">
      <c r="A7" s="504"/>
      <c r="B7" s="259"/>
      <c r="C7" s="259"/>
      <c r="D7" s="505"/>
    </row>
    <row r="8" ht="36" customHeight="1" spans="1:4">
      <c r="A8" s="504"/>
      <c r="B8" s="259"/>
      <c r="C8" s="259"/>
      <c r="D8" s="505"/>
    </row>
    <row r="9" ht="36" customHeight="1" spans="1:4">
      <c r="A9" s="504"/>
      <c r="B9" s="259"/>
      <c r="C9" s="259"/>
      <c r="D9" s="505"/>
    </row>
    <row r="10" ht="36" customHeight="1" spans="1:4">
      <c r="A10" s="504"/>
      <c r="B10" s="259"/>
      <c r="C10" s="259"/>
      <c r="D10" s="505"/>
    </row>
    <row r="11" ht="36" customHeight="1" spans="1:4">
      <c r="A11" s="504"/>
      <c r="B11" s="259"/>
      <c r="C11" s="259"/>
      <c r="D11" s="505"/>
    </row>
    <row r="12" ht="36" customHeight="1" spans="1:4">
      <c r="A12" s="504"/>
      <c r="B12" s="259"/>
      <c r="C12" s="259"/>
      <c r="D12" s="505"/>
    </row>
    <row r="13" ht="36" customHeight="1" spans="1:4">
      <c r="A13" s="504"/>
      <c r="B13" s="259"/>
      <c r="C13" s="259"/>
      <c r="D13" s="505"/>
    </row>
    <row r="14" ht="36" customHeight="1" spans="1:4">
      <c r="A14" s="504"/>
      <c r="B14" s="259"/>
      <c r="C14" s="259"/>
      <c r="D14" s="505"/>
    </row>
    <row r="15" ht="36" customHeight="1" spans="1:4">
      <c r="A15" s="504"/>
      <c r="B15" s="259"/>
      <c r="C15" s="259"/>
      <c r="D15" s="505"/>
    </row>
    <row r="16" ht="36" customHeight="1" spans="1:4">
      <c r="A16" s="504"/>
      <c r="B16" s="259"/>
      <c r="C16" s="259"/>
      <c r="D16" s="505"/>
    </row>
    <row r="17" ht="36" customHeight="1" spans="1:4">
      <c r="A17" s="504"/>
      <c r="B17" s="259"/>
      <c r="C17" s="259"/>
      <c r="D17" s="505"/>
    </row>
    <row r="18" ht="36" customHeight="1" spans="1:4">
      <c r="A18" s="504"/>
      <c r="B18" s="259"/>
      <c r="C18" s="259"/>
      <c r="D18" s="505"/>
    </row>
    <row r="19" ht="36" customHeight="1" spans="1:4">
      <c r="A19" s="504"/>
      <c r="B19" s="259"/>
      <c r="C19" s="259"/>
      <c r="D19" s="505"/>
    </row>
    <row r="20" ht="36" customHeight="1" spans="1:4">
      <c r="A20" s="504"/>
      <c r="B20" s="259"/>
      <c r="C20" s="259"/>
      <c r="D20" s="505"/>
    </row>
    <row r="21" ht="36" customHeight="1" spans="1:4">
      <c r="A21" s="502" t="s">
        <v>1230</v>
      </c>
      <c r="B21" s="503"/>
      <c r="C21" s="503"/>
      <c r="D21" s="503"/>
    </row>
    <row r="22" s="250" customFormat="1" ht="23" customHeight="1" spans="1:4">
      <c r="A22" s="250" t="s">
        <v>1231</v>
      </c>
      <c r="D22" s="506"/>
    </row>
    <row r="23" spans="3:3">
      <c r="C23" s="507"/>
    </row>
    <row r="24" spans="3:3">
      <c r="C24" s="507"/>
    </row>
    <row r="25" spans="3:3">
      <c r="C25" s="507"/>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J11" sqref="J11"/>
    </sheetView>
  </sheetViews>
  <sheetFormatPr defaultColWidth="9" defaultRowHeight="13.5" outlineLevelCol="4"/>
  <cols>
    <col min="1" max="1" width="37.7522123893805" style="462" customWidth="1"/>
    <col min="2" max="2" width="22" style="462" customWidth="1"/>
    <col min="3" max="4" width="23.8849557522124" style="462" customWidth="1"/>
    <col min="5" max="5" width="24.5044247787611" style="462" customWidth="1"/>
    <col min="6" max="248" width="9" style="462"/>
    <col min="249" max="16384" width="9" style="1"/>
  </cols>
  <sheetData>
    <row r="1" s="462" customFormat="1" ht="40.5" customHeight="1" spans="1:5">
      <c r="A1" s="464" t="s">
        <v>1232</v>
      </c>
      <c r="B1" s="464"/>
      <c r="C1" s="464"/>
      <c r="D1" s="464"/>
      <c r="E1" s="464"/>
    </row>
    <row r="2" s="462" customFormat="1" ht="17" customHeight="1" spans="1:5">
      <c r="A2" s="484"/>
      <c r="B2" s="484"/>
      <c r="C2" s="484"/>
      <c r="D2" s="485"/>
      <c r="E2" s="486" t="s">
        <v>2</v>
      </c>
    </row>
    <row r="3" s="1" customFormat="1" ht="24.95" customHeight="1" spans="1:5">
      <c r="A3" s="487" t="s">
        <v>1233</v>
      </c>
      <c r="B3" s="487" t="s">
        <v>1234</v>
      </c>
      <c r="C3" s="487" t="s">
        <v>1235</v>
      </c>
      <c r="D3" s="488" t="s">
        <v>1236</v>
      </c>
      <c r="E3" s="489"/>
    </row>
    <row r="4" s="1" customFormat="1" ht="24.95" customHeight="1" spans="1:5">
      <c r="A4" s="490"/>
      <c r="B4" s="490"/>
      <c r="C4" s="490"/>
      <c r="D4" s="491" t="s">
        <v>1237</v>
      </c>
      <c r="E4" s="491" t="s">
        <v>1238</v>
      </c>
    </row>
    <row r="5" s="462" customFormat="1" ht="35" customHeight="1" spans="1:5">
      <c r="A5" s="492" t="s">
        <v>1239</v>
      </c>
      <c r="B5" s="493">
        <f>B6+B7+B8</f>
        <v>436</v>
      </c>
      <c r="C5" s="493">
        <f>C6+C7+C8</f>
        <v>420</v>
      </c>
      <c r="D5" s="494">
        <f t="shared" ref="D5:D10" si="0">C5-B5</f>
        <v>-16</v>
      </c>
      <c r="E5" s="495">
        <f t="shared" ref="E5:E10" si="1">C5/B5-1</f>
        <v>-0.0367</v>
      </c>
    </row>
    <row r="6" s="462" customFormat="1" ht="35" customHeight="1" spans="1:5">
      <c r="A6" s="496" t="s">
        <v>1240</v>
      </c>
      <c r="B6" s="494">
        <v>80</v>
      </c>
      <c r="C6" s="494">
        <v>75</v>
      </c>
      <c r="D6" s="494">
        <f t="shared" si="0"/>
        <v>-5</v>
      </c>
      <c r="E6" s="495">
        <f t="shared" si="1"/>
        <v>-0.0625</v>
      </c>
    </row>
    <row r="7" s="462" customFormat="1" ht="35" customHeight="1" spans="1:5">
      <c r="A7" s="496" t="s">
        <v>1241</v>
      </c>
      <c r="B7" s="494">
        <v>28</v>
      </c>
      <c r="C7" s="494">
        <v>26</v>
      </c>
      <c r="D7" s="494">
        <f t="shared" si="0"/>
        <v>-2</v>
      </c>
      <c r="E7" s="495">
        <f t="shared" si="1"/>
        <v>-0.0714</v>
      </c>
    </row>
    <row r="8" s="462" customFormat="1" ht="35" customHeight="1" spans="1:5">
      <c r="A8" s="496" t="s">
        <v>1242</v>
      </c>
      <c r="B8" s="494">
        <f>B9+B10</f>
        <v>328</v>
      </c>
      <c r="C8" s="494">
        <f>C9+C10</f>
        <v>319</v>
      </c>
      <c r="D8" s="494">
        <f t="shared" si="0"/>
        <v>-9</v>
      </c>
      <c r="E8" s="495">
        <f t="shared" si="1"/>
        <v>-0.0274</v>
      </c>
    </row>
    <row r="9" s="462" customFormat="1" ht="35" customHeight="1" spans="1:5">
      <c r="A9" s="497" t="s">
        <v>1243</v>
      </c>
      <c r="B9" s="494">
        <v>115</v>
      </c>
      <c r="C9" s="494">
        <v>97</v>
      </c>
      <c r="D9" s="494">
        <f t="shared" si="0"/>
        <v>-18</v>
      </c>
      <c r="E9" s="495">
        <f t="shared" si="1"/>
        <v>-0.1565</v>
      </c>
    </row>
    <row r="10" s="462" customFormat="1" ht="35" customHeight="1" spans="1:5">
      <c r="A10" s="497" t="s">
        <v>1244</v>
      </c>
      <c r="B10" s="494">
        <v>213</v>
      </c>
      <c r="C10" s="494">
        <v>222</v>
      </c>
      <c r="D10" s="494">
        <f t="shared" si="0"/>
        <v>9</v>
      </c>
      <c r="E10" s="495">
        <f t="shared" si="1"/>
        <v>0.0423</v>
      </c>
    </row>
    <row r="11" s="462" customFormat="1" ht="255" customHeight="1" spans="1:5">
      <c r="A11" s="498" t="s">
        <v>1245</v>
      </c>
      <c r="B11" s="498"/>
      <c r="C11" s="498"/>
      <c r="D11" s="498"/>
      <c r="E11" s="498"/>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topLeftCell="B4" workbookViewId="0">
      <selection activeCell="H10" sqref="H10"/>
    </sheetView>
  </sheetViews>
  <sheetFormatPr defaultColWidth="9" defaultRowHeight="15.75" outlineLevelCol="5"/>
  <cols>
    <col min="1" max="1" width="20.6371681415929" style="248" hidden="1" customWidth="1"/>
    <col min="2" max="2" width="50.7522123893805" style="248" customWidth="1"/>
    <col min="3" max="4" width="20.6371681415929" style="477" customWidth="1"/>
    <col min="5" max="5" width="20.6371681415929" style="478" customWidth="1"/>
    <col min="6" max="6" width="3.75221238938053" style="248" hidden="1" customWidth="1"/>
    <col min="7" max="16357" width="9" style="248"/>
    <col min="16358" max="16358" width="45.6371681415929" style="248"/>
    <col min="16359" max="16384" width="9" style="248"/>
  </cols>
  <sheetData>
    <row r="1" s="462" customFormat="1" ht="40.5" customHeight="1" spans="1:5">
      <c r="A1" s="464" t="s">
        <v>1246</v>
      </c>
      <c r="B1" s="464"/>
      <c r="C1" s="464"/>
      <c r="D1" s="464"/>
      <c r="E1" s="464"/>
    </row>
    <row r="2" s="432" customFormat="1" ht="20.1" customHeight="1" spans="1:6">
      <c r="A2" s="435"/>
      <c r="B2" s="436"/>
      <c r="C2" s="437"/>
      <c r="D2" s="436"/>
      <c r="E2" s="438" t="s">
        <v>2</v>
      </c>
      <c r="F2" s="435"/>
    </row>
    <row r="3" s="433" customFormat="1" ht="45" customHeight="1" spans="1:6">
      <c r="A3" s="439" t="s">
        <v>3</v>
      </c>
      <c r="B3" s="440" t="s">
        <v>4</v>
      </c>
      <c r="C3" s="270" t="s">
        <v>5</v>
      </c>
      <c r="D3" s="270" t="s">
        <v>6</v>
      </c>
      <c r="E3" s="270" t="s">
        <v>7</v>
      </c>
      <c r="F3" s="441" t="s">
        <v>133</v>
      </c>
    </row>
    <row r="4" s="433" customFormat="1" ht="36" customHeight="1" spans="1:6">
      <c r="A4" s="405" t="s">
        <v>1247</v>
      </c>
      <c r="B4" s="400" t="s">
        <v>1248</v>
      </c>
      <c r="C4" s="446"/>
      <c r="D4" s="446"/>
      <c r="E4" s="408"/>
      <c r="F4" s="443" t="str">
        <f t="shared" ref="F4:F37" si="0">IF(LEN(A4)=7,"是",IF(B4&lt;&gt;"",IF(SUM(C4:D4)&lt;&gt;0,"是","否"),"是"))</f>
        <v>是</v>
      </c>
    </row>
    <row r="5" ht="36" customHeight="1" spans="1:6">
      <c r="A5" s="405" t="s">
        <v>1249</v>
      </c>
      <c r="B5" s="400" t="s">
        <v>1250</v>
      </c>
      <c r="C5" s="446"/>
      <c r="D5" s="446"/>
      <c r="E5" s="448"/>
      <c r="F5" s="443" t="str">
        <f t="shared" si="0"/>
        <v>是</v>
      </c>
    </row>
    <row r="6" ht="36" customHeight="1" spans="1:6">
      <c r="A6" s="405" t="s">
        <v>1251</v>
      </c>
      <c r="B6" s="400" t="s">
        <v>1252</v>
      </c>
      <c r="C6" s="446"/>
      <c r="D6" s="446"/>
      <c r="E6" s="448"/>
      <c r="F6" s="443" t="str">
        <f t="shared" si="0"/>
        <v>是</v>
      </c>
    </row>
    <row r="7" ht="36" customHeight="1" spans="1:6">
      <c r="A7" s="405" t="s">
        <v>1253</v>
      </c>
      <c r="B7" s="400" t="s">
        <v>1254</v>
      </c>
      <c r="C7" s="446"/>
      <c r="D7" s="446"/>
      <c r="E7" s="448"/>
      <c r="F7" s="443" t="str">
        <f t="shared" si="0"/>
        <v>是</v>
      </c>
    </row>
    <row r="8" ht="36" customHeight="1" spans="1:6">
      <c r="A8" s="405" t="s">
        <v>1255</v>
      </c>
      <c r="B8" s="400" t="s">
        <v>1256</v>
      </c>
      <c r="C8" s="446">
        <v>21</v>
      </c>
      <c r="D8" s="446">
        <v>282</v>
      </c>
      <c r="E8" s="448">
        <f t="shared" ref="E8:E12" si="1">(D8-C8)/C8</f>
        <v>12.429</v>
      </c>
      <c r="F8" s="443" t="str">
        <f t="shared" si="0"/>
        <v>是</v>
      </c>
    </row>
    <row r="9" ht="36" customHeight="1" spans="1:6">
      <c r="A9" s="405" t="s">
        <v>1257</v>
      </c>
      <c r="B9" s="400" t="s">
        <v>1258</v>
      </c>
      <c r="C9" s="446">
        <v>43</v>
      </c>
      <c r="D9" s="446">
        <v>592</v>
      </c>
      <c r="E9" s="448">
        <f t="shared" si="1"/>
        <v>12.767</v>
      </c>
      <c r="F9" s="443" t="str">
        <f t="shared" si="0"/>
        <v>是</v>
      </c>
    </row>
    <row r="10" ht="36" customHeight="1" spans="1:6">
      <c r="A10" s="405" t="s">
        <v>1259</v>
      </c>
      <c r="B10" s="400" t="s">
        <v>1260</v>
      </c>
      <c r="C10" s="446">
        <f>SUM(C11:C15)</f>
        <v>5190</v>
      </c>
      <c r="D10" s="446">
        <f>SUM(D11:D15)</f>
        <v>99427</v>
      </c>
      <c r="E10" s="448">
        <f t="shared" si="1"/>
        <v>18.157</v>
      </c>
      <c r="F10" s="443" t="str">
        <f t="shared" si="0"/>
        <v>是</v>
      </c>
    </row>
    <row r="11" ht="28" customHeight="1" spans="1:6">
      <c r="A11" s="405" t="s">
        <v>1261</v>
      </c>
      <c r="B11" s="404" t="s">
        <v>1262</v>
      </c>
      <c r="C11" s="446">
        <v>5324</v>
      </c>
      <c r="D11" s="446">
        <v>99427</v>
      </c>
      <c r="E11" s="448">
        <f t="shared" si="1"/>
        <v>17.675</v>
      </c>
      <c r="F11" s="443" t="str">
        <f t="shared" si="0"/>
        <v>是</v>
      </c>
    </row>
    <row r="12" ht="32" customHeight="1" spans="1:6">
      <c r="A12" s="405" t="s">
        <v>1263</v>
      </c>
      <c r="B12" s="404" t="s">
        <v>1264</v>
      </c>
      <c r="C12" s="446">
        <v>167</v>
      </c>
      <c r="D12" s="446"/>
      <c r="E12" s="448">
        <f t="shared" si="1"/>
        <v>-1</v>
      </c>
      <c r="F12" s="443" t="str">
        <f t="shared" si="0"/>
        <v>是</v>
      </c>
    </row>
    <row r="13" ht="33" customHeight="1" spans="1:6">
      <c r="A13" s="405" t="s">
        <v>1265</v>
      </c>
      <c r="B13" s="404" t="s">
        <v>1266</v>
      </c>
      <c r="C13" s="446">
        <v>0</v>
      </c>
      <c r="D13" s="446"/>
      <c r="E13" s="448"/>
      <c r="F13" s="443" t="str">
        <f t="shared" si="0"/>
        <v>否</v>
      </c>
    </row>
    <row r="14" ht="30" customHeight="1" spans="1:6">
      <c r="A14" s="405" t="s">
        <v>1267</v>
      </c>
      <c r="B14" s="404" t="s">
        <v>1268</v>
      </c>
      <c r="C14" s="446">
        <v>-301</v>
      </c>
      <c r="D14" s="446"/>
      <c r="E14" s="448">
        <f>(D14-C14)/C14</f>
        <v>-1</v>
      </c>
      <c r="F14" s="443" t="str">
        <f t="shared" si="0"/>
        <v>是</v>
      </c>
    </row>
    <row r="15" ht="40" customHeight="1" spans="1:6">
      <c r="A15" s="405" t="s">
        <v>1269</v>
      </c>
      <c r="B15" s="404" t="s">
        <v>1270</v>
      </c>
      <c r="C15" s="446"/>
      <c r="D15" s="446"/>
      <c r="E15" s="448"/>
      <c r="F15" s="443" t="str">
        <f t="shared" si="0"/>
        <v>否</v>
      </c>
    </row>
    <row r="16" ht="36" customHeight="1" spans="1:6">
      <c r="A16" s="449" t="s">
        <v>1271</v>
      </c>
      <c r="B16" s="258" t="s">
        <v>1272</v>
      </c>
      <c r="C16" s="446"/>
      <c r="D16" s="446"/>
      <c r="E16" s="448"/>
      <c r="F16" s="443" t="str">
        <f t="shared" si="0"/>
        <v>是</v>
      </c>
    </row>
    <row r="17" ht="36" customHeight="1" spans="1:6">
      <c r="A17" s="449" t="s">
        <v>1273</v>
      </c>
      <c r="B17" s="258" t="s">
        <v>1274</v>
      </c>
      <c r="C17" s="446"/>
      <c r="D17" s="446"/>
      <c r="E17" s="448"/>
      <c r="F17" s="443" t="str">
        <f t="shared" si="0"/>
        <v>是</v>
      </c>
    </row>
    <row r="18" ht="36" hidden="1" customHeight="1" spans="1:6">
      <c r="A18" s="449" t="s">
        <v>1275</v>
      </c>
      <c r="B18" s="278" t="s">
        <v>1276</v>
      </c>
      <c r="C18" s="446"/>
      <c r="D18" s="446"/>
      <c r="E18" s="448"/>
      <c r="F18" s="443" t="str">
        <f t="shared" si="0"/>
        <v>否</v>
      </c>
    </row>
    <row r="19" ht="36" hidden="1" customHeight="1" spans="1:6">
      <c r="A19" s="449" t="s">
        <v>1277</v>
      </c>
      <c r="B19" s="278" t="s">
        <v>1278</v>
      </c>
      <c r="C19" s="446"/>
      <c r="D19" s="446"/>
      <c r="E19" s="448"/>
      <c r="F19" s="443" t="str">
        <f t="shared" si="0"/>
        <v>否</v>
      </c>
    </row>
    <row r="20" ht="36" customHeight="1" spans="1:6">
      <c r="A20" s="449" t="s">
        <v>1279</v>
      </c>
      <c r="B20" s="258" t="s">
        <v>1280</v>
      </c>
      <c r="C20" s="446">
        <v>3812</v>
      </c>
      <c r="D20" s="446">
        <v>800</v>
      </c>
      <c r="E20" s="448">
        <f>(D20-C20)/C20</f>
        <v>-0.79</v>
      </c>
      <c r="F20" s="443" t="str">
        <f t="shared" si="0"/>
        <v>是</v>
      </c>
    </row>
    <row r="21" ht="36" customHeight="1" spans="1:6">
      <c r="A21" s="449" t="s">
        <v>1281</v>
      </c>
      <c r="B21" s="258" t="s">
        <v>1282</v>
      </c>
      <c r="C21" s="446"/>
      <c r="D21" s="446"/>
      <c r="E21" s="448"/>
      <c r="F21" s="443" t="str">
        <f t="shared" si="0"/>
        <v>是</v>
      </c>
    </row>
    <row r="22" ht="36" customHeight="1" spans="1:6">
      <c r="A22" s="449" t="s">
        <v>1283</v>
      </c>
      <c r="B22" s="258" t="s">
        <v>1284</v>
      </c>
      <c r="C22" s="446"/>
      <c r="D22" s="446"/>
      <c r="E22" s="448"/>
      <c r="F22" s="443" t="str">
        <f t="shared" si="0"/>
        <v>是</v>
      </c>
    </row>
    <row r="23" ht="36" customHeight="1" spans="1:6">
      <c r="A23" s="405" t="s">
        <v>1285</v>
      </c>
      <c r="B23" s="400" t="s">
        <v>1286</v>
      </c>
      <c r="C23" s="446"/>
      <c r="D23" s="446"/>
      <c r="E23" s="448"/>
      <c r="F23" s="443" t="str">
        <f t="shared" si="0"/>
        <v>是</v>
      </c>
    </row>
    <row r="24" ht="36" customHeight="1" spans="1:6">
      <c r="A24" s="405" t="s">
        <v>1287</v>
      </c>
      <c r="B24" s="400" t="s">
        <v>1288</v>
      </c>
      <c r="C24" s="446">
        <v>3172</v>
      </c>
      <c r="D24" s="446">
        <v>2700</v>
      </c>
      <c r="E24" s="448">
        <f t="shared" ref="E24:E33" si="2">(D24-C24)/C24</f>
        <v>-0.149</v>
      </c>
      <c r="F24" s="443" t="str">
        <f t="shared" si="0"/>
        <v>是</v>
      </c>
    </row>
    <row r="25" ht="36" customHeight="1" spans="1:6">
      <c r="A25" s="405" t="s">
        <v>1289</v>
      </c>
      <c r="B25" s="400" t="s">
        <v>1290</v>
      </c>
      <c r="C25" s="446"/>
      <c r="D25" s="446"/>
      <c r="E25" s="448"/>
      <c r="F25" s="443" t="str">
        <f t="shared" si="0"/>
        <v>是</v>
      </c>
    </row>
    <row r="26" ht="36" customHeight="1" spans="1:6">
      <c r="A26" s="405" t="s">
        <v>1291</v>
      </c>
      <c r="B26" s="400" t="s">
        <v>1292</v>
      </c>
      <c r="C26" s="446"/>
      <c r="D26" s="446"/>
      <c r="E26" s="448"/>
      <c r="F26" s="443" t="str">
        <f t="shared" si="0"/>
        <v>是</v>
      </c>
    </row>
    <row r="27" ht="36" customHeight="1" spans="1:6">
      <c r="A27" s="405" t="s">
        <v>1293</v>
      </c>
      <c r="B27" s="400" t="s">
        <v>1294</v>
      </c>
      <c r="C27" s="446">
        <v>2317</v>
      </c>
      <c r="D27" s="446">
        <v>2317</v>
      </c>
      <c r="E27" s="448">
        <f t="shared" si="2"/>
        <v>0</v>
      </c>
      <c r="F27" s="443" t="str">
        <f t="shared" si="0"/>
        <v>是</v>
      </c>
    </row>
    <row r="28" ht="36" customHeight="1" spans="1:6">
      <c r="A28" s="405"/>
      <c r="B28" s="404"/>
      <c r="C28" s="446"/>
      <c r="D28" s="446"/>
      <c r="E28" s="448"/>
      <c r="F28" s="443" t="str">
        <f t="shared" si="0"/>
        <v>是</v>
      </c>
    </row>
    <row r="29" ht="36" customHeight="1" spans="1:6">
      <c r="A29" s="419"/>
      <c r="B29" s="420" t="s">
        <v>1295</v>
      </c>
      <c r="C29" s="446">
        <f>C8+C9+C10+C20+C24+C27</f>
        <v>14555</v>
      </c>
      <c r="D29" s="446">
        <f>D8+D9+D10+D20+D24+D27</f>
        <v>106118</v>
      </c>
      <c r="E29" s="448">
        <f t="shared" si="2"/>
        <v>6.291</v>
      </c>
      <c r="F29" s="443" t="str">
        <f t="shared" si="0"/>
        <v>是</v>
      </c>
    </row>
    <row r="30" ht="36" customHeight="1" spans="1:6">
      <c r="A30" s="450">
        <v>105</v>
      </c>
      <c r="B30" s="451" t="s">
        <v>1296</v>
      </c>
      <c r="C30" s="466">
        <v>74700</v>
      </c>
      <c r="D30" s="474">
        <v>3600</v>
      </c>
      <c r="E30" s="448">
        <f t="shared" si="2"/>
        <v>-0.952</v>
      </c>
      <c r="F30" s="443" t="str">
        <f t="shared" si="0"/>
        <v>是</v>
      </c>
    </row>
    <row r="31" ht="36" customHeight="1" spans="1:6">
      <c r="A31" s="479">
        <v>110</v>
      </c>
      <c r="B31" s="480" t="s">
        <v>60</v>
      </c>
      <c r="C31" s="466">
        <v>6542</v>
      </c>
      <c r="D31" s="466">
        <v>7000</v>
      </c>
      <c r="E31" s="448">
        <f t="shared" si="2"/>
        <v>0.07</v>
      </c>
      <c r="F31" s="443" t="str">
        <f t="shared" si="0"/>
        <v>是</v>
      </c>
    </row>
    <row r="32" ht="36" customHeight="1" spans="1:6">
      <c r="A32" s="479">
        <v>11004</v>
      </c>
      <c r="B32" s="480" t="s">
        <v>1297</v>
      </c>
      <c r="C32" s="466">
        <v>6542</v>
      </c>
      <c r="D32" s="466">
        <v>7000</v>
      </c>
      <c r="E32" s="448">
        <f t="shared" si="2"/>
        <v>0.07</v>
      </c>
      <c r="F32" s="443" t="str">
        <f t="shared" si="0"/>
        <v>是</v>
      </c>
    </row>
    <row r="33" ht="36" customHeight="1" spans="1:6">
      <c r="A33" s="481">
        <v>1100402</v>
      </c>
      <c r="B33" s="482" t="s">
        <v>1298</v>
      </c>
      <c r="C33" s="466">
        <v>6542</v>
      </c>
      <c r="D33" s="466">
        <v>7000</v>
      </c>
      <c r="E33" s="448">
        <f t="shared" si="2"/>
        <v>0.07</v>
      </c>
      <c r="F33" s="443" t="str">
        <f t="shared" si="0"/>
        <v>是</v>
      </c>
    </row>
    <row r="34" ht="36" customHeight="1" spans="1:6">
      <c r="A34" s="481">
        <v>1100403</v>
      </c>
      <c r="B34" s="482" t="s">
        <v>1299</v>
      </c>
      <c r="C34" s="466"/>
      <c r="D34" s="474"/>
      <c r="E34" s="448"/>
      <c r="F34" s="443" t="str">
        <f t="shared" si="0"/>
        <v>是</v>
      </c>
    </row>
    <row r="35" ht="36" customHeight="1" spans="1:6">
      <c r="A35" s="481">
        <v>11008</v>
      </c>
      <c r="B35" s="482" t="s">
        <v>63</v>
      </c>
      <c r="C35" s="466">
        <v>406</v>
      </c>
      <c r="D35" s="474">
        <v>4003</v>
      </c>
      <c r="E35" s="448">
        <f t="shared" ref="E35:E37" si="3">(D35-C35)/C35</f>
        <v>8.86</v>
      </c>
      <c r="F35" s="443" t="str">
        <f t="shared" si="0"/>
        <v>是</v>
      </c>
    </row>
    <row r="36" ht="36" customHeight="1" spans="1:6">
      <c r="A36" s="481">
        <v>11009</v>
      </c>
      <c r="B36" s="482" t="s">
        <v>64</v>
      </c>
      <c r="C36" s="466">
        <v>11700</v>
      </c>
      <c r="D36" s="474"/>
      <c r="E36" s="448">
        <f t="shared" si="3"/>
        <v>-1</v>
      </c>
      <c r="F36" s="443" t="str">
        <f t="shared" si="0"/>
        <v>是</v>
      </c>
    </row>
    <row r="37" ht="36" customHeight="1" spans="1:6">
      <c r="A37" s="460"/>
      <c r="B37" s="461" t="s">
        <v>67</v>
      </c>
      <c r="C37" s="466">
        <f>C29+C30+C31+C35+C36</f>
        <v>107903</v>
      </c>
      <c r="D37" s="466">
        <f>D29+D30+D31+D35+D36</f>
        <v>120721</v>
      </c>
      <c r="E37" s="448">
        <f t="shared" si="3"/>
        <v>0.119</v>
      </c>
      <c r="F37" s="443" t="str">
        <f t="shared" si="0"/>
        <v>是</v>
      </c>
    </row>
    <row r="38" spans="3:4">
      <c r="C38" s="483"/>
      <c r="D38" s="483"/>
    </row>
    <row r="40" spans="3:4">
      <c r="C40" s="483"/>
      <c r="D40" s="483"/>
    </row>
    <row r="42" spans="3:4">
      <c r="C42" s="483"/>
      <c r="D42" s="483"/>
    </row>
    <row r="43" spans="3:4">
      <c r="C43" s="483"/>
      <c r="D43" s="483"/>
    </row>
    <row r="45" spans="3:4">
      <c r="C45" s="483"/>
      <c r="D45" s="483"/>
    </row>
    <row r="46" spans="3:4">
      <c r="C46" s="483"/>
      <c r="D46" s="483"/>
    </row>
    <row r="47" spans="3:4">
      <c r="C47" s="483"/>
      <c r="D47" s="483"/>
    </row>
    <row r="48" spans="3:4">
      <c r="C48" s="483"/>
      <c r="D48" s="483"/>
    </row>
    <row r="50" spans="3:4">
      <c r="C50" s="483"/>
      <c r="D50" s="483"/>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4: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0" orientation="portrait"/>
  <headerFooter alignWithMargins="0">
    <oddFooter>&amp;C&amp;16- &amp;P -</oddFooter>
  </headerFooter>
  <rowBreaks count="1" manualBreakCount="1">
    <brk id="29" max="4"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8"/>
  <sheetViews>
    <sheetView showGridLines="0" showZeros="0" view="pageBreakPreview" zoomScaleNormal="115" workbookViewId="0">
      <pane ySplit="3" topLeftCell="A200" activePane="bottomLeft" state="frozen"/>
      <selection/>
      <selection pane="bottomLeft" activeCell="D62" sqref="D62"/>
    </sheetView>
  </sheetViews>
  <sheetFormatPr defaultColWidth="9" defaultRowHeight="15.75"/>
  <cols>
    <col min="1" max="1" width="12" style="387" customWidth="1"/>
    <col min="2" max="2" width="50.7522123893805" style="387" customWidth="1"/>
    <col min="3" max="3" width="20.6371681415929" style="387" customWidth="1"/>
    <col min="4" max="4" width="17.6283185840708" style="387" customWidth="1"/>
    <col min="5" max="5" width="20.6371681415929" style="463" customWidth="1"/>
    <col min="6" max="6" width="3.75221238938053" style="389" hidden="1" customWidth="1"/>
    <col min="7" max="7" width="9" style="387" hidden="1" customWidth="1"/>
    <col min="8" max="16384" width="9" style="387"/>
  </cols>
  <sheetData>
    <row r="1" s="462" customFormat="1" ht="45" customHeight="1" spans="1:16384">
      <c r="A1" s="464"/>
      <c r="B1" s="388" t="s">
        <v>1300</v>
      </c>
      <c r="C1" s="388"/>
      <c r="D1" s="388"/>
      <c r="E1" s="388"/>
      <c r="XFC1" s="387"/>
      <c r="XFD1" s="387"/>
    </row>
    <row r="2" s="390" customFormat="1" ht="20.1" customHeight="1" spans="2:6">
      <c r="B2" s="391"/>
      <c r="C2" s="391"/>
      <c r="D2" s="391"/>
      <c r="E2" s="392" t="s">
        <v>2</v>
      </c>
      <c r="F2" s="393"/>
    </row>
    <row r="3" s="398" customFormat="1" ht="45" customHeight="1" spans="1:7">
      <c r="A3" s="394" t="s">
        <v>3</v>
      </c>
      <c r="B3" s="395" t="s">
        <v>4</v>
      </c>
      <c r="C3" s="396" t="s">
        <v>5</v>
      </c>
      <c r="D3" s="396" t="s">
        <v>6</v>
      </c>
      <c r="E3" s="396" t="s">
        <v>7</v>
      </c>
      <c r="F3" s="397" t="s">
        <v>133</v>
      </c>
      <c r="G3" s="398" t="s">
        <v>134</v>
      </c>
    </row>
    <row r="4" ht="30" customHeight="1" spans="1:7">
      <c r="A4" s="399" t="s">
        <v>80</v>
      </c>
      <c r="B4" s="400" t="s">
        <v>1301</v>
      </c>
      <c r="C4" s="442"/>
      <c r="D4" s="442"/>
      <c r="E4" s="413"/>
      <c r="F4" s="403" t="str">
        <f t="shared" ref="F4:F67" si="0">IF(LEN(A4)=3,"是",IF(B4&lt;&gt;"",IF(SUM(C4:D4)&lt;&gt;0,"是","否"),"是"))</f>
        <v>是</v>
      </c>
      <c r="G4" s="387" t="str">
        <f t="shared" ref="G4:G67" si="1">IF(LEN(A4)=3,"类",IF(LEN(A4)=5,"款","项"))</f>
        <v>类</v>
      </c>
    </row>
    <row r="5" ht="23" customHeight="1" spans="1:7">
      <c r="A5" s="405" t="s">
        <v>1302</v>
      </c>
      <c r="B5" s="404" t="s">
        <v>1303</v>
      </c>
      <c r="C5" s="446"/>
      <c r="D5" s="446"/>
      <c r="E5" s="408"/>
      <c r="F5" s="403" t="str">
        <f t="shared" si="0"/>
        <v>否</v>
      </c>
      <c r="G5" s="387" t="str">
        <f t="shared" si="1"/>
        <v>款</v>
      </c>
    </row>
    <row r="6" ht="19" customHeight="1" spans="1:7">
      <c r="A6" s="405" t="s">
        <v>1304</v>
      </c>
      <c r="B6" s="406" t="s">
        <v>1305</v>
      </c>
      <c r="C6" s="407"/>
      <c r="D6" s="407"/>
      <c r="E6" s="408" t="str">
        <f t="shared" ref="E4:E67" si="2">IF(C6&gt;0,D6/C6-1,IF(C6&lt;0,-(D6/C6-1),""))</f>
        <v/>
      </c>
      <c r="F6" s="403" t="str">
        <f t="shared" si="0"/>
        <v>否</v>
      </c>
      <c r="G6" s="387" t="str">
        <f t="shared" si="1"/>
        <v>项</v>
      </c>
    </row>
    <row r="7" ht="18" customHeight="1" spans="1:7">
      <c r="A7" s="405" t="s">
        <v>1306</v>
      </c>
      <c r="B7" s="406" t="s">
        <v>1307</v>
      </c>
      <c r="C7" s="407"/>
      <c r="D7" s="407"/>
      <c r="E7" s="408" t="str">
        <f t="shared" si="2"/>
        <v/>
      </c>
      <c r="F7" s="403" t="str">
        <f t="shared" si="0"/>
        <v>否</v>
      </c>
      <c r="G7" s="387" t="str">
        <f t="shared" si="1"/>
        <v>项</v>
      </c>
    </row>
    <row r="8" ht="24" customHeight="1" spans="1:7">
      <c r="A8" s="405" t="s">
        <v>1308</v>
      </c>
      <c r="B8" s="406" t="s">
        <v>1309</v>
      </c>
      <c r="C8" s="407"/>
      <c r="D8" s="407"/>
      <c r="E8" s="408" t="str">
        <f t="shared" si="2"/>
        <v/>
      </c>
      <c r="F8" s="403" t="str">
        <f t="shared" si="0"/>
        <v>否</v>
      </c>
      <c r="G8" s="387" t="str">
        <f t="shared" si="1"/>
        <v>项</v>
      </c>
    </row>
    <row r="9" s="379" customFormat="1" ht="28" customHeight="1" spans="1:7">
      <c r="A9" s="405" t="s">
        <v>1310</v>
      </c>
      <c r="B9" s="406" t="s">
        <v>1311</v>
      </c>
      <c r="C9" s="407"/>
      <c r="D9" s="407"/>
      <c r="E9" s="408" t="str">
        <f t="shared" si="2"/>
        <v/>
      </c>
      <c r="F9" s="403" t="str">
        <f t="shared" si="0"/>
        <v>否</v>
      </c>
      <c r="G9" s="387" t="str">
        <f t="shared" si="1"/>
        <v>项</v>
      </c>
    </row>
    <row r="10" ht="23" customHeight="1" spans="1:7">
      <c r="A10" s="405" t="s">
        <v>1312</v>
      </c>
      <c r="B10" s="406" t="s">
        <v>1313</v>
      </c>
      <c r="C10" s="407"/>
      <c r="D10" s="407"/>
      <c r="E10" s="408" t="str">
        <f t="shared" si="2"/>
        <v/>
      </c>
      <c r="F10" s="403" t="str">
        <f t="shared" si="0"/>
        <v>否</v>
      </c>
      <c r="G10" s="387" t="str">
        <f t="shared" si="1"/>
        <v>项</v>
      </c>
    </row>
    <row r="11" ht="25" customHeight="1" spans="1:7">
      <c r="A11" s="405" t="s">
        <v>1314</v>
      </c>
      <c r="B11" s="404" t="s">
        <v>1315</v>
      </c>
      <c r="C11" s="446"/>
      <c r="D11" s="446"/>
      <c r="E11" s="408"/>
      <c r="F11" s="403" t="str">
        <f t="shared" si="0"/>
        <v>否</v>
      </c>
      <c r="G11" s="387" t="str">
        <f t="shared" si="1"/>
        <v>款</v>
      </c>
    </row>
    <row r="12" s="379" customFormat="1" ht="21" customHeight="1" spans="1:7">
      <c r="A12" s="405" t="s">
        <v>1316</v>
      </c>
      <c r="B12" s="406" t="s">
        <v>1317</v>
      </c>
      <c r="C12" s="407"/>
      <c r="D12" s="407"/>
      <c r="E12" s="408" t="str">
        <f t="shared" si="2"/>
        <v/>
      </c>
      <c r="F12" s="403" t="str">
        <f t="shared" si="0"/>
        <v>否</v>
      </c>
      <c r="G12" s="387" t="str">
        <f t="shared" si="1"/>
        <v>项</v>
      </c>
    </row>
    <row r="13" ht="30" customHeight="1" spans="1:7">
      <c r="A13" s="405" t="s">
        <v>1318</v>
      </c>
      <c r="B13" s="406" t="s">
        <v>1319</v>
      </c>
      <c r="C13" s="407"/>
      <c r="D13" s="407"/>
      <c r="E13" s="408" t="str">
        <f t="shared" si="2"/>
        <v/>
      </c>
      <c r="F13" s="403" t="str">
        <f t="shared" si="0"/>
        <v>否</v>
      </c>
      <c r="G13" s="387" t="str">
        <f t="shared" si="1"/>
        <v>项</v>
      </c>
    </row>
    <row r="14" s="379" customFormat="1" ht="24" customHeight="1" spans="1:7">
      <c r="A14" s="405" t="s">
        <v>1320</v>
      </c>
      <c r="B14" s="406" t="s">
        <v>1321</v>
      </c>
      <c r="C14" s="407"/>
      <c r="D14" s="407"/>
      <c r="E14" s="408" t="str">
        <f t="shared" si="2"/>
        <v/>
      </c>
      <c r="F14" s="403" t="str">
        <f t="shared" si="0"/>
        <v>否</v>
      </c>
      <c r="G14" s="387" t="str">
        <f t="shared" si="1"/>
        <v>项</v>
      </c>
    </row>
    <row r="15" ht="24" customHeight="1" spans="1:7">
      <c r="A15" s="405" t="s">
        <v>1322</v>
      </c>
      <c r="B15" s="406" t="s">
        <v>1323</v>
      </c>
      <c r="C15" s="407"/>
      <c r="D15" s="407"/>
      <c r="E15" s="408" t="str">
        <f t="shared" si="2"/>
        <v/>
      </c>
      <c r="F15" s="403" t="str">
        <f t="shared" si="0"/>
        <v>否</v>
      </c>
      <c r="G15" s="387" t="str">
        <f t="shared" si="1"/>
        <v>项</v>
      </c>
    </row>
    <row r="16" ht="24" customHeight="1" spans="1:7">
      <c r="A16" s="405" t="s">
        <v>1324</v>
      </c>
      <c r="B16" s="406" t="s">
        <v>1325</v>
      </c>
      <c r="C16" s="407">
        <v>0</v>
      </c>
      <c r="D16" s="407"/>
      <c r="E16" s="408" t="str">
        <f t="shared" si="2"/>
        <v/>
      </c>
      <c r="F16" s="403" t="str">
        <f t="shared" si="0"/>
        <v>否</v>
      </c>
      <c r="G16" s="387" t="str">
        <f t="shared" si="1"/>
        <v>项</v>
      </c>
    </row>
    <row r="17" s="379" customFormat="1" ht="39" customHeight="1" spans="1:7">
      <c r="A17" s="405" t="s">
        <v>1326</v>
      </c>
      <c r="B17" s="406" t="s">
        <v>1327</v>
      </c>
      <c r="C17" s="407">
        <f>SUM(C18:C19)</f>
        <v>0</v>
      </c>
      <c r="D17" s="407">
        <f>SUM(D18:D19)</f>
        <v>0</v>
      </c>
      <c r="E17" s="408" t="str">
        <f t="shared" si="2"/>
        <v/>
      </c>
      <c r="F17" s="403" t="str">
        <f t="shared" si="0"/>
        <v>否</v>
      </c>
      <c r="G17" s="387" t="str">
        <f t="shared" si="1"/>
        <v>款</v>
      </c>
    </row>
    <row r="18" s="379" customFormat="1" ht="22" customHeight="1" spans="1:7">
      <c r="A18" s="405" t="s">
        <v>1328</v>
      </c>
      <c r="B18" s="406" t="s">
        <v>1329</v>
      </c>
      <c r="C18" s="407">
        <v>0</v>
      </c>
      <c r="D18" s="407">
        <v>0</v>
      </c>
      <c r="E18" s="408" t="str">
        <f t="shared" si="2"/>
        <v/>
      </c>
      <c r="F18" s="403" t="str">
        <f t="shared" si="0"/>
        <v>否</v>
      </c>
      <c r="G18" s="387" t="str">
        <f t="shared" si="1"/>
        <v>项</v>
      </c>
    </row>
    <row r="19" s="379" customFormat="1" ht="33" customHeight="1" spans="1:7">
      <c r="A19" s="405" t="s">
        <v>1330</v>
      </c>
      <c r="B19" s="406" t="s">
        <v>1331</v>
      </c>
      <c r="C19" s="407">
        <v>0</v>
      </c>
      <c r="D19" s="407">
        <v>0</v>
      </c>
      <c r="E19" s="408" t="str">
        <f t="shared" si="2"/>
        <v/>
      </c>
      <c r="F19" s="403" t="str">
        <f t="shared" si="0"/>
        <v>否</v>
      </c>
      <c r="G19" s="387" t="str">
        <f t="shared" si="1"/>
        <v>项</v>
      </c>
    </row>
    <row r="20" ht="38" customHeight="1" spans="1:7">
      <c r="A20" s="399" t="s">
        <v>82</v>
      </c>
      <c r="B20" s="400" t="s">
        <v>1332</v>
      </c>
      <c r="C20" s="442"/>
      <c r="D20" s="442"/>
      <c r="E20" s="413"/>
      <c r="F20" s="403" t="str">
        <f t="shared" si="0"/>
        <v>是</v>
      </c>
      <c r="G20" s="387" t="str">
        <f t="shared" si="1"/>
        <v>类</v>
      </c>
    </row>
    <row r="21" ht="21" customHeight="1" spans="1:7">
      <c r="A21" s="405" t="s">
        <v>1333</v>
      </c>
      <c r="B21" s="404" t="s">
        <v>1334</v>
      </c>
      <c r="C21" s="446"/>
      <c r="D21" s="446"/>
      <c r="E21" s="408"/>
      <c r="F21" s="403" t="str">
        <f t="shared" si="0"/>
        <v>否</v>
      </c>
      <c r="G21" s="387" t="str">
        <f t="shared" si="1"/>
        <v>款</v>
      </c>
    </row>
    <row r="22" ht="20" customHeight="1" spans="1:7">
      <c r="A22" s="405" t="s">
        <v>1335</v>
      </c>
      <c r="B22" s="406" t="s">
        <v>1336</v>
      </c>
      <c r="C22" s="407"/>
      <c r="D22" s="407"/>
      <c r="E22" s="408" t="str">
        <f t="shared" si="2"/>
        <v/>
      </c>
      <c r="F22" s="403" t="str">
        <f t="shared" si="0"/>
        <v>否</v>
      </c>
      <c r="G22" s="387" t="str">
        <f t="shared" si="1"/>
        <v>项</v>
      </c>
    </row>
    <row r="23" ht="21" customHeight="1" spans="1:7">
      <c r="A23" s="405" t="s">
        <v>1337</v>
      </c>
      <c r="B23" s="406" t="s">
        <v>1338</v>
      </c>
      <c r="C23" s="407"/>
      <c r="D23" s="407"/>
      <c r="E23" s="408" t="str">
        <f t="shared" si="2"/>
        <v/>
      </c>
      <c r="F23" s="403" t="str">
        <f t="shared" si="0"/>
        <v>否</v>
      </c>
      <c r="G23" s="387" t="str">
        <f t="shared" si="1"/>
        <v>项</v>
      </c>
    </row>
    <row r="24" ht="22" customHeight="1" spans="1:7">
      <c r="A24" s="405" t="s">
        <v>1339</v>
      </c>
      <c r="B24" s="406" t="s">
        <v>1340</v>
      </c>
      <c r="C24" s="407"/>
      <c r="D24" s="407"/>
      <c r="E24" s="408" t="str">
        <f t="shared" si="2"/>
        <v/>
      </c>
      <c r="F24" s="403" t="str">
        <f t="shared" si="0"/>
        <v>否</v>
      </c>
      <c r="G24" s="387" t="str">
        <f t="shared" si="1"/>
        <v>项</v>
      </c>
    </row>
    <row r="25" ht="18" customHeight="1" spans="1:7">
      <c r="A25" s="405" t="s">
        <v>1341</v>
      </c>
      <c r="B25" s="404" t="s">
        <v>1342</v>
      </c>
      <c r="C25" s="446"/>
      <c r="D25" s="446"/>
      <c r="E25" s="408"/>
      <c r="F25" s="403" t="str">
        <f t="shared" si="0"/>
        <v>否</v>
      </c>
      <c r="G25" s="387" t="str">
        <f t="shared" si="1"/>
        <v>款</v>
      </c>
    </row>
    <row r="26" s="379" customFormat="1" ht="25" customHeight="1" spans="1:7">
      <c r="A26" s="405" t="s">
        <v>1343</v>
      </c>
      <c r="B26" s="406" t="s">
        <v>1336</v>
      </c>
      <c r="C26" s="407"/>
      <c r="D26" s="407"/>
      <c r="E26" s="408" t="str">
        <f t="shared" si="2"/>
        <v/>
      </c>
      <c r="F26" s="403" t="str">
        <f t="shared" si="0"/>
        <v>否</v>
      </c>
      <c r="G26" s="387" t="str">
        <f t="shared" si="1"/>
        <v>项</v>
      </c>
    </row>
    <row r="27" ht="18" customHeight="1" spans="1:7">
      <c r="A27" s="405" t="s">
        <v>1344</v>
      </c>
      <c r="B27" s="406" t="s">
        <v>1338</v>
      </c>
      <c r="C27" s="407"/>
      <c r="D27" s="407"/>
      <c r="E27" s="408" t="str">
        <f t="shared" si="2"/>
        <v/>
      </c>
      <c r="F27" s="403" t="str">
        <f t="shared" si="0"/>
        <v>否</v>
      </c>
      <c r="G27" s="387" t="str">
        <f t="shared" si="1"/>
        <v>项</v>
      </c>
    </row>
    <row r="28" ht="20" customHeight="1" spans="1:7">
      <c r="A28" s="405" t="s">
        <v>1345</v>
      </c>
      <c r="B28" s="406" t="s">
        <v>1346</v>
      </c>
      <c r="C28" s="407"/>
      <c r="D28" s="407"/>
      <c r="E28" s="408" t="str">
        <f t="shared" si="2"/>
        <v/>
      </c>
      <c r="F28" s="403" t="str">
        <f t="shared" si="0"/>
        <v>否</v>
      </c>
      <c r="G28" s="387" t="str">
        <f t="shared" si="1"/>
        <v>项</v>
      </c>
    </row>
    <row r="29" s="382" customFormat="1" ht="18" customHeight="1" spans="1:7">
      <c r="A29" s="405" t="s">
        <v>1347</v>
      </c>
      <c r="B29" s="404" t="s">
        <v>1348</v>
      </c>
      <c r="C29" s="446"/>
      <c r="D29" s="446"/>
      <c r="E29" s="408"/>
      <c r="F29" s="403" t="str">
        <f t="shared" si="0"/>
        <v>否</v>
      </c>
      <c r="G29" s="387" t="str">
        <f t="shared" si="1"/>
        <v>款</v>
      </c>
    </row>
    <row r="30" s="379" customFormat="1" ht="21" customHeight="1" spans="1:7">
      <c r="A30" s="405" t="s">
        <v>1349</v>
      </c>
      <c r="B30" s="406" t="s">
        <v>1338</v>
      </c>
      <c r="C30" s="407"/>
      <c r="D30" s="407"/>
      <c r="E30" s="408" t="str">
        <f t="shared" si="2"/>
        <v/>
      </c>
      <c r="F30" s="403" t="str">
        <f t="shared" si="0"/>
        <v>否</v>
      </c>
      <c r="G30" s="387" t="str">
        <f t="shared" si="1"/>
        <v>项</v>
      </c>
    </row>
    <row r="31" s="379" customFormat="1" ht="35" customHeight="1" spans="1:7">
      <c r="A31" s="405" t="s">
        <v>1350</v>
      </c>
      <c r="B31" s="406" t="s">
        <v>1351</v>
      </c>
      <c r="C31" s="407"/>
      <c r="D31" s="407"/>
      <c r="E31" s="408" t="str">
        <f t="shared" si="2"/>
        <v/>
      </c>
      <c r="F31" s="403" t="str">
        <f t="shared" si="0"/>
        <v>否</v>
      </c>
      <c r="G31" s="387" t="str">
        <f t="shared" si="1"/>
        <v>项</v>
      </c>
    </row>
    <row r="32" ht="38" customHeight="1" spans="1:7">
      <c r="A32" s="399" t="s">
        <v>86</v>
      </c>
      <c r="B32" s="400" t="s">
        <v>1352</v>
      </c>
      <c r="C32" s="442"/>
      <c r="D32" s="442"/>
      <c r="E32" s="413"/>
      <c r="F32" s="403" t="str">
        <f t="shared" si="0"/>
        <v>是</v>
      </c>
      <c r="G32" s="387" t="str">
        <f t="shared" si="1"/>
        <v>类</v>
      </c>
    </row>
    <row r="33" ht="22" customHeight="1" spans="1:7">
      <c r="A33" s="405" t="s">
        <v>1353</v>
      </c>
      <c r="B33" s="404" t="s">
        <v>1354</v>
      </c>
      <c r="C33" s="446"/>
      <c r="D33" s="446"/>
      <c r="E33" s="408"/>
      <c r="F33" s="403" t="str">
        <f t="shared" si="0"/>
        <v>否</v>
      </c>
      <c r="G33" s="387" t="str">
        <f t="shared" si="1"/>
        <v>款</v>
      </c>
    </row>
    <row r="34" s="379" customFormat="1" ht="25" customHeight="1" spans="1:7">
      <c r="A34" s="405">
        <v>2116001</v>
      </c>
      <c r="B34" s="406" t="s">
        <v>1355</v>
      </c>
      <c r="C34" s="407"/>
      <c r="D34" s="407">
        <v>0</v>
      </c>
      <c r="E34" s="408" t="str">
        <f t="shared" si="2"/>
        <v/>
      </c>
      <c r="F34" s="403" t="str">
        <f t="shared" si="0"/>
        <v>否</v>
      </c>
      <c r="G34" s="387" t="str">
        <f t="shared" si="1"/>
        <v>项</v>
      </c>
    </row>
    <row r="35" s="379" customFormat="1" ht="25" customHeight="1" spans="1:7">
      <c r="A35" s="405">
        <v>2116002</v>
      </c>
      <c r="B35" s="406" t="s">
        <v>1356</v>
      </c>
      <c r="C35" s="407"/>
      <c r="D35" s="407">
        <v>0</v>
      </c>
      <c r="E35" s="408" t="str">
        <f t="shared" si="2"/>
        <v/>
      </c>
      <c r="F35" s="403" t="str">
        <f t="shared" si="0"/>
        <v>否</v>
      </c>
      <c r="G35" s="387" t="str">
        <f t="shared" si="1"/>
        <v>项</v>
      </c>
    </row>
    <row r="36" s="379" customFormat="1" ht="27" customHeight="1" spans="1:7">
      <c r="A36" s="405">
        <v>2116003</v>
      </c>
      <c r="B36" s="406" t="s">
        <v>1357</v>
      </c>
      <c r="C36" s="407"/>
      <c r="D36" s="407">
        <v>0</v>
      </c>
      <c r="E36" s="408" t="str">
        <f t="shared" si="2"/>
        <v/>
      </c>
      <c r="F36" s="403" t="str">
        <f t="shared" si="0"/>
        <v>否</v>
      </c>
      <c r="G36" s="387" t="str">
        <f t="shared" si="1"/>
        <v>项</v>
      </c>
    </row>
    <row r="37" s="382" customFormat="1" ht="24" customHeight="1" spans="1:7">
      <c r="A37" s="405">
        <v>2116099</v>
      </c>
      <c r="B37" s="406" t="s">
        <v>1358</v>
      </c>
      <c r="C37" s="407">
        <v>0</v>
      </c>
      <c r="D37" s="407"/>
      <c r="E37" s="408" t="str">
        <f t="shared" si="2"/>
        <v/>
      </c>
      <c r="F37" s="403" t="str">
        <f t="shared" si="0"/>
        <v>否</v>
      </c>
      <c r="G37" s="387" t="str">
        <f t="shared" si="1"/>
        <v>项</v>
      </c>
    </row>
    <row r="38" s="379" customFormat="1" ht="28" customHeight="1" spans="1:7">
      <c r="A38" s="405">
        <v>21161</v>
      </c>
      <c r="B38" s="406" t="s">
        <v>1359</v>
      </c>
      <c r="C38" s="407">
        <f>SUM(C39:C42)</f>
        <v>0</v>
      </c>
      <c r="D38" s="407">
        <f>SUM(D39:D42)</f>
        <v>0</v>
      </c>
      <c r="E38" s="408" t="str">
        <f t="shared" si="2"/>
        <v/>
      </c>
      <c r="F38" s="403" t="str">
        <f t="shared" si="0"/>
        <v>否</v>
      </c>
      <c r="G38" s="387" t="str">
        <f t="shared" si="1"/>
        <v>款</v>
      </c>
    </row>
    <row r="39" ht="25" customHeight="1" spans="1:7">
      <c r="A39" s="405">
        <v>2116101</v>
      </c>
      <c r="B39" s="406" t="s">
        <v>1360</v>
      </c>
      <c r="C39" s="407">
        <v>0</v>
      </c>
      <c r="D39" s="407">
        <v>0</v>
      </c>
      <c r="E39" s="408" t="str">
        <f t="shared" si="2"/>
        <v/>
      </c>
      <c r="F39" s="403" t="str">
        <f t="shared" si="0"/>
        <v>否</v>
      </c>
      <c r="G39" s="387" t="str">
        <f t="shared" si="1"/>
        <v>项</v>
      </c>
    </row>
    <row r="40" ht="21" customHeight="1" spans="1:7">
      <c r="A40" s="405">
        <v>2116102</v>
      </c>
      <c r="B40" s="406" t="s">
        <v>1361</v>
      </c>
      <c r="C40" s="407">
        <v>0</v>
      </c>
      <c r="D40" s="407">
        <v>0</v>
      </c>
      <c r="E40" s="408" t="str">
        <f t="shared" si="2"/>
        <v/>
      </c>
      <c r="F40" s="403" t="str">
        <f t="shared" si="0"/>
        <v>否</v>
      </c>
      <c r="G40" s="387" t="str">
        <f t="shared" si="1"/>
        <v>项</v>
      </c>
    </row>
    <row r="41" ht="25" customHeight="1" spans="1:7">
      <c r="A41" s="405">
        <v>2116103</v>
      </c>
      <c r="B41" s="406" t="s">
        <v>1362</v>
      </c>
      <c r="C41" s="407">
        <v>0</v>
      </c>
      <c r="D41" s="407">
        <v>0</v>
      </c>
      <c r="E41" s="408" t="str">
        <f t="shared" si="2"/>
        <v/>
      </c>
      <c r="F41" s="403" t="str">
        <f t="shared" si="0"/>
        <v>否</v>
      </c>
      <c r="G41" s="387" t="str">
        <f t="shared" si="1"/>
        <v>项</v>
      </c>
    </row>
    <row r="42" ht="27" customHeight="1" spans="1:7">
      <c r="A42" s="405">
        <v>2116104</v>
      </c>
      <c r="B42" s="406" t="s">
        <v>1363</v>
      </c>
      <c r="C42" s="407">
        <v>0</v>
      </c>
      <c r="D42" s="407">
        <v>0</v>
      </c>
      <c r="E42" s="408" t="str">
        <f t="shared" si="2"/>
        <v/>
      </c>
      <c r="F42" s="403" t="str">
        <f t="shared" si="0"/>
        <v>否</v>
      </c>
      <c r="G42" s="387" t="str">
        <f t="shared" si="1"/>
        <v>项</v>
      </c>
    </row>
    <row r="43" ht="58" customHeight="1" spans="1:7">
      <c r="A43" s="399" t="s">
        <v>88</v>
      </c>
      <c r="B43" s="400" t="s">
        <v>1364</v>
      </c>
      <c r="C43" s="446">
        <f>C44+C62+C68+C98</f>
        <v>10163</v>
      </c>
      <c r="D43" s="446">
        <f>D44+D62+D68+D98</f>
        <v>101117</v>
      </c>
      <c r="E43" s="408">
        <f>(D43-C43)/C43</f>
        <v>8.95</v>
      </c>
      <c r="F43" s="403" t="str">
        <f t="shared" si="0"/>
        <v>是</v>
      </c>
      <c r="G43" s="387" t="str">
        <f t="shared" si="1"/>
        <v>类</v>
      </c>
    </row>
    <row r="44" ht="29" customHeight="1" spans="1:7">
      <c r="A44" s="405" t="s">
        <v>1365</v>
      </c>
      <c r="B44" s="404" t="s">
        <v>1366</v>
      </c>
      <c r="C44" s="407">
        <f>SUBTOTAL(9,C45:C56)</f>
        <v>1168</v>
      </c>
      <c r="D44" s="446">
        <f>SUBTOTAL(9,D45:D56)</f>
        <v>82740</v>
      </c>
      <c r="E44" s="408"/>
      <c r="F44" s="403" t="str">
        <f t="shared" si="0"/>
        <v>是</v>
      </c>
      <c r="G44" s="387" t="str">
        <f t="shared" si="1"/>
        <v>款</v>
      </c>
    </row>
    <row r="45" ht="20" customHeight="1" spans="1:7">
      <c r="A45" s="405" t="s">
        <v>1367</v>
      </c>
      <c r="B45" s="406" t="s">
        <v>1368</v>
      </c>
      <c r="C45" s="407">
        <v>268</v>
      </c>
      <c r="D45" s="407">
        <v>58521</v>
      </c>
      <c r="E45" s="408">
        <f t="shared" si="2"/>
        <v>217.362</v>
      </c>
      <c r="F45" s="403" t="str">
        <f t="shared" si="0"/>
        <v>是</v>
      </c>
      <c r="G45" s="387" t="str">
        <f t="shared" si="1"/>
        <v>项</v>
      </c>
    </row>
    <row r="46" ht="20" customHeight="1" spans="1:7">
      <c r="A46" s="405" t="s">
        <v>1369</v>
      </c>
      <c r="B46" s="406" t="s">
        <v>1370</v>
      </c>
      <c r="C46" s="407"/>
      <c r="D46" s="407">
        <v>3000</v>
      </c>
      <c r="E46" s="408" t="str">
        <f t="shared" si="2"/>
        <v/>
      </c>
      <c r="F46" s="403" t="str">
        <f t="shared" si="0"/>
        <v>是</v>
      </c>
      <c r="G46" s="387" t="str">
        <f t="shared" si="1"/>
        <v>项</v>
      </c>
    </row>
    <row r="47" ht="20" customHeight="1" spans="1:7">
      <c r="A47" s="405" t="s">
        <v>1371</v>
      </c>
      <c r="B47" s="406" t="s">
        <v>1372</v>
      </c>
      <c r="C47" s="407">
        <v>900</v>
      </c>
      <c r="D47" s="407">
        <v>21219</v>
      </c>
      <c r="E47" s="408">
        <f t="shared" si="2"/>
        <v>22.577</v>
      </c>
      <c r="F47" s="403" t="str">
        <f t="shared" si="0"/>
        <v>是</v>
      </c>
      <c r="G47" s="387" t="str">
        <f t="shared" si="1"/>
        <v>项</v>
      </c>
    </row>
    <row r="48" ht="22" customHeight="1" spans="1:7">
      <c r="A48" s="405" t="s">
        <v>1373</v>
      </c>
      <c r="B48" s="406" t="s">
        <v>1374</v>
      </c>
      <c r="C48" s="407"/>
      <c r="D48" s="407"/>
      <c r="E48" s="408" t="str">
        <f t="shared" si="2"/>
        <v/>
      </c>
      <c r="F48" s="403" t="str">
        <f t="shared" si="0"/>
        <v>否</v>
      </c>
      <c r="G48" s="387" t="str">
        <f t="shared" si="1"/>
        <v>项</v>
      </c>
    </row>
    <row r="49" ht="24" customHeight="1" spans="1:7">
      <c r="A49" s="405" t="s">
        <v>1375</v>
      </c>
      <c r="B49" s="406" t="s">
        <v>1376</v>
      </c>
      <c r="C49" s="407"/>
      <c r="D49" s="407"/>
      <c r="E49" s="408" t="str">
        <f t="shared" si="2"/>
        <v/>
      </c>
      <c r="F49" s="403" t="str">
        <f t="shared" si="0"/>
        <v>否</v>
      </c>
      <c r="G49" s="387" t="str">
        <f t="shared" si="1"/>
        <v>项</v>
      </c>
    </row>
    <row r="50" ht="18" customHeight="1" spans="1:7">
      <c r="A50" s="405" t="s">
        <v>1377</v>
      </c>
      <c r="B50" s="406" t="s">
        <v>1378</v>
      </c>
      <c r="C50" s="407"/>
      <c r="D50" s="407"/>
      <c r="E50" s="408" t="str">
        <f t="shared" si="2"/>
        <v/>
      </c>
      <c r="F50" s="403" t="str">
        <f t="shared" si="0"/>
        <v>否</v>
      </c>
      <c r="G50" s="387" t="str">
        <f t="shared" si="1"/>
        <v>项</v>
      </c>
    </row>
    <row r="51" ht="22" customHeight="1" spans="1:7">
      <c r="A51" s="405" t="s">
        <v>1379</v>
      </c>
      <c r="B51" s="406" t="s">
        <v>1380</v>
      </c>
      <c r="C51" s="407"/>
      <c r="D51" s="407"/>
      <c r="E51" s="408" t="str">
        <f t="shared" si="2"/>
        <v/>
      </c>
      <c r="F51" s="403" t="str">
        <f t="shared" si="0"/>
        <v>否</v>
      </c>
      <c r="G51" s="387" t="str">
        <f t="shared" si="1"/>
        <v>项</v>
      </c>
    </row>
    <row r="52" ht="19" customHeight="1" spans="1:7">
      <c r="A52" s="405" t="s">
        <v>1381</v>
      </c>
      <c r="B52" s="406" t="s">
        <v>1382</v>
      </c>
      <c r="C52" s="407"/>
      <c r="D52" s="407"/>
      <c r="E52" s="408" t="str">
        <f t="shared" si="2"/>
        <v/>
      </c>
      <c r="F52" s="403" t="str">
        <f t="shared" si="0"/>
        <v>否</v>
      </c>
      <c r="G52" s="387" t="str">
        <f t="shared" si="1"/>
        <v>项</v>
      </c>
    </row>
    <row r="53" ht="28" customHeight="1" spans="1:7">
      <c r="A53" s="405" t="s">
        <v>1383</v>
      </c>
      <c r="B53" s="406" t="s">
        <v>1384</v>
      </c>
      <c r="C53" s="407"/>
      <c r="D53" s="407"/>
      <c r="E53" s="408" t="str">
        <f t="shared" si="2"/>
        <v/>
      </c>
      <c r="F53" s="403" t="str">
        <f t="shared" si="0"/>
        <v>否</v>
      </c>
      <c r="G53" s="387" t="str">
        <f t="shared" si="1"/>
        <v>项</v>
      </c>
    </row>
    <row r="54" ht="24" customHeight="1" spans="1:7">
      <c r="A54" s="405" t="s">
        <v>1385</v>
      </c>
      <c r="B54" s="406" t="s">
        <v>1386</v>
      </c>
      <c r="C54" s="407"/>
      <c r="D54" s="407"/>
      <c r="E54" s="408" t="str">
        <f t="shared" si="2"/>
        <v/>
      </c>
      <c r="F54" s="403" t="str">
        <f t="shared" si="0"/>
        <v>否</v>
      </c>
      <c r="G54" s="387" t="str">
        <f t="shared" si="1"/>
        <v>项</v>
      </c>
    </row>
    <row r="55" ht="25" customHeight="1" spans="1:7">
      <c r="A55" s="405" t="s">
        <v>1387</v>
      </c>
      <c r="B55" s="406" t="s">
        <v>1388</v>
      </c>
      <c r="C55" s="407">
        <v>0</v>
      </c>
      <c r="D55" s="407"/>
      <c r="E55" s="408" t="str">
        <f t="shared" si="2"/>
        <v/>
      </c>
      <c r="F55" s="403" t="str">
        <f t="shared" si="0"/>
        <v>否</v>
      </c>
      <c r="G55" s="387" t="str">
        <f t="shared" si="1"/>
        <v>项</v>
      </c>
    </row>
    <row r="56" ht="42" customHeight="1" spans="1:7">
      <c r="A56" s="405" t="s">
        <v>1389</v>
      </c>
      <c r="B56" s="406" t="s">
        <v>1390</v>
      </c>
      <c r="C56" s="407"/>
      <c r="D56" s="407"/>
      <c r="E56" s="408" t="str">
        <f t="shared" si="2"/>
        <v/>
      </c>
      <c r="F56" s="403" t="str">
        <f t="shared" si="0"/>
        <v>否</v>
      </c>
      <c r="G56" s="387" t="str">
        <f t="shared" si="1"/>
        <v>项</v>
      </c>
    </row>
    <row r="57" ht="21" customHeight="1" spans="1:7">
      <c r="A57" s="405" t="s">
        <v>1391</v>
      </c>
      <c r="B57" s="404" t="s">
        <v>1392</v>
      </c>
      <c r="C57" s="446"/>
      <c r="D57" s="446"/>
      <c r="E57" s="408"/>
      <c r="F57" s="403" t="str">
        <f t="shared" si="0"/>
        <v>否</v>
      </c>
      <c r="G57" s="387" t="str">
        <f t="shared" si="1"/>
        <v>款</v>
      </c>
    </row>
    <row r="58" ht="23" customHeight="1" spans="1:7">
      <c r="A58" s="405" t="s">
        <v>1393</v>
      </c>
      <c r="B58" s="406" t="s">
        <v>1368</v>
      </c>
      <c r="C58" s="407"/>
      <c r="D58" s="407"/>
      <c r="E58" s="408" t="str">
        <f t="shared" si="2"/>
        <v/>
      </c>
      <c r="F58" s="403" t="str">
        <f t="shared" si="0"/>
        <v>否</v>
      </c>
      <c r="G58" s="387" t="str">
        <f t="shared" si="1"/>
        <v>项</v>
      </c>
    </row>
    <row r="59" ht="18" customHeight="1" spans="1:7">
      <c r="A59" s="405" t="s">
        <v>1394</v>
      </c>
      <c r="B59" s="406" t="s">
        <v>1370</v>
      </c>
      <c r="C59" s="407"/>
      <c r="D59" s="407"/>
      <c r="E59" s="408" t="str">
        <f t="shared" si="2"/>
        <v/>
      </c>
      <c r="F59" s="403" t="str">
        <f t="shared" si="0"/>
        <v>否</v>
      </c>
      <c r="G59" s="387" t="str">
        <f t="shared" si="1"/>
        <v>项</v>
      </c>
    </row>
    <row r="60" ht="24" customHeight="1" spans="1:7">
      <c r="A60" s="405" t="s">
        <v>1395</v>
      </c>
      <c r="B60" s="406" t="s">
        <v>1396</v>
      </c>
      <c r="C60" s="407"/>
      <c r="D60" s="407"/>
      <c r="E60" s="408" t="str">
        <f t="shared" si="2"/>
        <v/>
      </c>
      <c r="F60" s="403" t="str">
        <f t="shared" si="0"/>
        <v>否</v>
      </c>
      <c r="G60" s="387" t="str">
        <f t="shared" si="1"/>
        <v>项</v>
      </c>
    </row>
    <row r="61" ht="21" customHeight="1" spans="1:7">
      <c r="A61" s="405" t="s">
        <v>1397</v>
      </c>
      <c r="B61" s="404" t="s">
        <v>1398</v>
      </c>
      <c r="C61" s="446"/>
      <c r="D61" s="446"/>
      <c r="E61" s="408"/>
      <c r="F61" s="403" t="str">
        <f t="shared" si="0"/>
        <v>否</v>
      </c>
      <c r="G61" s="387" t="str">
        <f t="shared" si="1"/>
        <v>款</v>
      </c>
    </row>
    <row r="62" ht="19" customHeight="1" spans="1:7">
      <c r="A62" s="405" t="s">
        <v>1399</v>
      </c>
      <c r="B62" s="404" t="s">
        <v>1400</v>
      </c>
      <c r="C62" s="446">
        <f>SUBTOTAL(9,C63:C67)</f>
        <v>3695</v>
      </c>
      <c r="D62" s="446">
        <f>D63+D64</f>
        <v>7720</v>
      </c>
      <c r="E62" s="408"/>
      <c r="F62" s="403" t="str">
        <f t="shared" si="0"/>
        <v>是</v>
      </c>
      <c r="G62" s="387" t="str">
        <f t="shared" si="1"/>
        <v>款</v>
      </c>
    </row>
    <row r="63" ht="20" customHeight="1" spans="1:7">
      <c r="A63" s="405" t="s">
        <v>1401</v>
      </c>
      <c r="B63" s="406" t="s">
        <v>1402</v>
      </c>
      <c r="C63" s="407">
        <v>1658</v>
      </c>
      <c r="D63" s="407">
        <v>5200</v>
      </c>
      <c r="E63" s="408">
        <f t="shared" si="2"/>
        <v>2.136</v>
      </c>
      <c r="F63" s="403" t="str">
        <f t="shared" si="0"/>
        <v>是</v>
      </c>
      <c r="G63" s="387" t="str">
        <f t="shared" si="1"/>
        <v>项</v>
      </c>
    </row>
    <row r="64" ht="21" customHeight="1" spans="1:7">
      <c r="A64" s="405" t="s">
        <v>1403</v>
      </c>
      <c r="B64" s="406" t="s">
        <v>1404</v>
      </c>
      <c r="C64" s="407">
        <v>1596</v>
      </c>
      <c r="D64" s="407">
        <v>2520</v>
      </c>
      <c r="E64" s="408">
        <f t="shared" si="2"/>
        <v>0.579</v>
      </c>
      <c r="F64" s="403" t="str">
        <f t="shared" si="0"/>
        <v>是</v>
      </c>
      <c r="G64" s="387" t="str">
        <f t="shared" si="1"/>
        <v>项</v>
      </c>
    </row>
    <row r="65" ht="22" customHeight="1" spans="1:7">
      <c r="A65" s="405" t="s">
        <v>1405</v>
      </c>
      <c r="B65" s="406" t="s">
        <v>1406</v>
      </c>
      <c r="C65" s="407"/>
      <c r="D65" s="407"/>
      <c r="E65" s="408" t="str">
        <f t="shared" si="2"/>
        <v/>
      </c>
      <c r="F65" s="403" t="str">
        <f t="shared" si="0"/>
        <v>否</v>
      </c>
      <c r="G65" s="387" t="str">
        <f t="shared" si="1"/>
        <v>项</v>
      </c>
    </row>
    <row r="66" ht="22" customHeight="1" spans="1:7">
      <c r="A66" s="405" t="s">
        <v>1407</v>
      </c>
      <c r="B66" s="406" t="s">
        <v>1408</v>
      </c>
      <c r="C66" s="407">
        <v>441</v>
      </c>
      <c r="D66" s="407"/>
      <c r="E66" s="408">
        <f t="shared" si="2"/>
        <v>-1</v>
      </c>
      <c r="F66" s="403" t="str">
        <f t="shared" si="0"/>
        <v>是</v>
      </c>
      <c r="G66" s="387" t="str">
        <f t="shared" si="1"/>
        <v>项</v>
      </c>
    </row>
    <row r="67" ht="35" customHeight="1" spans="1:7">
      <c r="A67" s="405" t="s">
        <v>1409</v>
      </c>
      <c r="B67" s="406" t="s">
        <v>1410</v>
      </c>
      <c r="C67" s="407"/>
      <c r="D67" s="407"/>
      <c r="E67" s="408" t="str">
        <f t="shared" si="2"/>
        <v/>
      </c>
      <c r="F67" s="403" t="str">
        <f t="shared" si="0"/>
        <v>否</v>
      </c>
      <c r="G67" s="387" t="str">
        <f t="shared" si="1"/>
        <v>项</v>
      </c>
    </row>
    <row r="68" ht="43" customHeight="1" spans="1:7">
      <c r="A68" s="405" t="s">
        <v>1411</v>
      </c>
      <c r="B68" s="404" t="s">
        <v>1412</v>
      </c>
      <c r="C68" s="446">
        <f>SUBTOTAL(9,C69:C71)</f>
        <v>3058</v>
      </c>
      <c r="D68" s="446">
        <v>2100</v>
      </c>
      <c r="E68" s="408"/>
      <c r="F68" s="403" t="str">
        <f t="shared" ref="F68:F97" si="3">IF(LEN(A68)=3,"是",IF(B68&lt;&gt;"",IF(SUM(C68:D68)&lt;&gt;0,"是","否"),"是"))</f>
        <v>是</v>
      </c>
      <c r="G68" s="387" t="str">
        <f t="shared" ref="G68:G97" si="4">IF(LEN(A68)=3,"类",IF(LEN(A68)=5,"款","项"))</f>
        <v>款</v>
      </c>
    </row>
    <row r="69" ht="40" customHeight="1" spans="1:7">
      <c r="A69" s="405" t="s">
        <v>1413</v>
      </c>
      <c r="B69" s="406" t="s">
        <v>1414</v>
      </c>
      <c r="C69" s="407">
        <v>3058</v>
      </c>
      <c r="D69" s="407">
        <v>2100</v>
      </c>
      <c r="E69" s="408">
        <f>IF(C69&gt;0,D69/C69-1,IF(C69&lt;0,-(D69/C69-1),""))</f>
        <v>-0.313</v>
      </c>
      <c r="F69" s="403" t="str">
        <f t="shared" si="3"/>
        <v>是</v>
      </c>
      <c r="G69" s="387" t="str">
        <f t="shared" si="4"/>
        <v>项</v>
      </c>
    </row>
    <row r="70" ht="28" customHeight="1" spans="1:7">
      <c r="A70" s="405" t="s">
        <v>1415</v>
      </c>
      <c r="B70" s="406" t="s">
        <v>1416</v>
      </c>
      <c r="C70" s="407"/>
      <c r="D70" s="407"/>
      <c r="E70" s="408" t="str">
        <f>IF(C70&gt;0,D70/C70-1,IF(C70&lt;0,-(D70/C70-1),""))</f>
        <v/>
      </c>
      <c r="F70" s="403" t="str">
        <f t="shared" si="3"/>
        <v>否</v>
      </c>
      <c r="G70" s="387" t="str">
        <f t="shared" si="4"/>
        <v>项</v>
      </c>
    </row>
    <row r="71" ht="25" customHeight="1" spans="1:7">
      <c r="A71" s="405" t="s">
        <v>1417</v>
      </c>
      <c r="B71" s="406" t="s">
        <v>1418</v>
      </c>
      <c r="C71" s="407"/>
      <c r="D71" s="407"/>
      <c r="E71" s="408" t="str">
        <f>IF(C71&gt;0,D71/C71-1,IF(C71&lt;0,-(D71/C71-1),""))</f>
        <v/>
      </c>
      <c r="F71" s="403" t="str">
        <f t="shared" si="3"/>
        <v>否</v>
      </c>
      <c r="G71" s="387" t="str">
        <f t="shared" si="4"/>
        <v>项</v>
      </c>
    </row>
    <row r="72" ht="24" customHeight="1" spans="1:7">
      <c r="A72" s="405" t="s">
        <v>1419</v>
      </c>
      <c r="B72" s="404" t="s">
        <v>1420</v>
      </c>
      <c r="C72" s="446"/>
      <c r="D72" s="446"/>
      <c r="E72" s="408"/>
      <c r="F72" s="403" t="str">
        <f t="shared" si="3"/>
        <v>否</v>
      </c>
      <c r="G72" s="387" t="str">
        <f t="shared" si="4"/>
        <v>款</v>
      </c>
    </row>
    <row r="73" ht="29" customHeight="1" spans="1:7">
      <c r="A73" s="405" t="s">
        <v>1421</v>
      </c>
      <c r="B73" s="406" t="s">
        <v>1368</v>
      </c>
      <c r="C73" s="407"/>
      <c r="D73" s="407"/>
      <c r="E73" s="408" t="str">
        <f>IF(C73&gt;0,D73/C73-1,IF(C73&lt;0,-(D73/C73-1),""))</f>
        <v/>
      </c>
      <c r="F73" s="403" t="str">
        <f t="shared" si="3"/>
        <v>否</v>
      </c>
      <c r="G73" s="387" t="str">
        <f t="shared" si="4"/>
        <v>项</v>
      </c>
    </row>
    <row r="74" ht="23" customHeight="1" spans="1:7">
      <c r="A74" s="405" t="s">
        <v>1422</v>
      </c>
      <c r="B74" s="406" t="s">
        <v>1370</v>
      </c>
      <c r="C74" s="407"/>
      <c r="D74" s="407"/>
      <c r="E74" s="408" t="str">
        <f>IF(C74&gt;0,D74/C74-1,IF(C74&lt;0,-(D74/C74-1),""))</f>
        <v/>
      </c>
      <c r="F74" s="403" t="str">
        <f t="shared" si="3"/>
        <v>否</v>
      </c>
      <c r="G74" s="387" t="str">
        <f t="shared" si="4"/>
        <v>项</v>
      </c>
    </row>
    <row r="75" ht="27" customHeight="1" spans="1:7">
      <c r="A75" s="405" t="s">
        <v>1423</v>
      </c>
      <c r="B75" s="406" t="s">
        <v>1424</v>
      </c>
      <c r="C75" s="407"/>
      <c r="D75" s="407"/>
      <c r="E75" s="408" t="str">
        <f>IF(C75&gt;0,D75/C75-1,IF(C75&lt;0,-(D75/C75-1),""))</f>
        <v/>
      </c>
      <c r="F75" s="403" t="str">
        <f t="shared" si="3"/>
        <v>否</v>
      </c>
      <c r="G75" s="387" t="str">
        <f t="shared" si="4"/>
        <v>项</v>
      </c>
    </row>
    <row r="76" ht="24" customHeight="1" spans="1:7">
      <c r="A76" s="405" t="s">
        <v>1425</v>
      </c>
      <c r="B76" s="404" t="s">
        <v>1426</v>
      </c>
      <c r="C76" s="446"/>
      <c r="D76" s="446"/>
      <c r="E76" s="408"/>
      <c r="F76" s="403" t="str">
        <f t="shared" si="3"/>
        <v>否</v>
      </c>
      <c r="G76" s="387" t="str">
        <f t="shared" si="4"/>
        <v>款</v>
      </c>
    </row>
    <row r="77" ht="26" customHeight="1" spans="1:7">
      <c r="A77" s="405" t="s">
        <v>1427</v>
      </c>
      <c r="B77" s="406" t="s">
        <v>1368</v>
      </c>
      <c r="C77" s="407"/>
      <c r="D77" s="407">
        <v>0</v>
      </c>
      <c r="E77" s="408" t="str">
        <f>IF(C77&gt;0,D77/C77-1,IF(C77&lt;0,-(D77/C77-1),""))</f>
        <v/>
      </c>
      <c r="F77" s="403" t="str">
        <f t="shared" si="3"/>
        <v>否</v>
      </c>
      <c r="G77" s="387" t="str">
        <f t="shared" si="4"/>
        <v>项</v>
      </c>
    </row>
    <row r="78" ht="39" customHeight="1" spans="1:7">
      <c r="A78" s="405" t="s">
        <v>1428</v>
      </c>
      <c r="B78" s="406" t="s">
        <v>1370</v>
      </c>
      <c r="C78" s="407"/>
      <c r="D78" s="407"/>
      <c r="E78" s="408" t="str">
        <f>IF(C78&gt;0,D78/C78-1,IF(C78&lt;0,-(D78/C78-1),""))</f>
        <v/>
      </c>
      <c r="F78" s="403" t="str">
        <f t="shared" si="3"/>
        <v>否</v>
      </c>
      <c r="G78" s="387" t="str">
        <f t="shared" si="4"/>
        <v>项</v>
      </c>
    </row>
    <row r="79" s="379" customFormat="1" ht="31" customHeight="1" spans="1:7">
      <c r="A79" s="405" t="s">
        <v>1429</v>
      </c>
      <c r="B79" s="406" t="s">
        <v>1430</v>
      </c>
      <c r="C79" s="407"/>
      <c r="D79" s="407"/>
      <c r="E79" s="408" t="str">
        <f>IF(C79&gt;0,D79/C79-1,IF(C79&lt;0,-(D79/C79-1),""))</f>
        <v/>
      </c>
      <c r="F79" s="403" t="str">
        <f t="shared" si="3"/>
        <v>否</v>
      </c>
      <c r="G79" s="387" t="str">
        <f t="shared" si="4"/>
        <v>项</v>
      </c>
    </row>
    <row r="80" s="379" customFormat="1" ht="37" customHeight="1" spans="1:7">
      <c r="A80" s="405" t="s">
        <v>1431</v>
      </c>
      <c r="B80" s="404" t="s">
        <v>1432</v>
      </c>
      <c r="C80" s="446"/>
      <c r="D80" s="446"/>
      <c r="E80" s="408"/>
      <c r="F80" s="403" t="str">
        <f t="shared" si="3"/>
        <v>否</v>
      </c>
      <c r="G80" s="387" t="str">
        <f t="shared" si="4"/>
        <v>款</v>
      </c>
    </row>
    <row r="81" s="379" customFormat="1" ht="33" customHeight="1" spans="1:7">
      <c r="A81" s="405" t="s">
        <v>1433</v>
      </c>
      <c r="B81" s="406" t="s">
        <v>1402</v>
      </c>
      <c r="C81" s="407"/>
      <c r="D81" s="407"/>
      <c r="E81" s="408" t="str">
        <f>IF(C81&gt;0,D81/C81-1,IF(C81&lt;0,-(D81/C81-1),""))</f>
        <v/>
      </c>
      <c r="F81" s="403" t="str">
        <f t="shared" si="3"/>
        <v>否</v>
      </c>
      <c r="G81" s="387" t="str">
        <f t="shared" si="4"/>
        <v>项</v>
      </c>
    </row>
    <row r="82" s="379" customFormat="1" ht="31" customHeight="1" spans="1:7">
      <c r="A82" s="405" t="s">
        <v>1434</v>
      </c>
      <c r="B82" s="406" t="s">
        <v>1404</v>
      </c>
      <c r="C82" s="407"/>
      <c r="D82" s="407"/>
      <c r="E82" s="408" t="str">
        <f>IF(C82&gt;0,D82/C82-1,IF(C82&lt;0,-(D82/C82-1),""))</f>
        <v/>
      </c>
      <c r="F82" s="403" t="str">
        <f t="shared" si="3"/>
        <v>否</v>
      </c>
      <c r="G82" s="387" t="str">
        <f t="shared" si="4"/>
        <v>项</v>
      </c>
    </row>
    <row r="83" s="379" customFormat="1" ht="31" customHeight="1" spans="1:7">
      <c r="A83" s="405" t="s">
        <v>1435</v>
      </c>
      <c r="B83" s="406" t="s">
        <v>1406</v>
      </c>
      <c r="C83" s="407">
        <v>0</v>
      </c>
      <c r="D83" s="407">
        <v>0</v>
      </c>
      <c r="E83" s="408" t="str">
        <f>IF(C83&gt;0,D83/C83-1,IF(C83&lt;0,-(D83/C83-1),""))</f>
        <v/>
      </c>
      <c r="F83" s="403" t="str">
        <f t="shared" si="3"/>
        <v>否</v>
      </c>
      <c r="G83" s="387" t="str">
        <f t="shared" si="4"/>
        <v>项</v>
      </c>
    </row>
    <row r="84" s="379" customFormat="1" ht="37" customHeight="1" spans="1:7">
      <c r="A84" s="405" t="s">
        <v>1436</v>
      </c>
      <c r="B84" s="406" t="s">
        <v>1408</v>
      </c>
      <c r="C84" s="407">
        <v>0</v>
      </c>
      <c r="D84" s="407">
        <v>0</v>
      </c>
      <c r="E84" s="408" t="str">
        <f>IF(C84&gt;0,D84/C84-1,IF(C84&lt;0,-(D84/C84-1),""))</f>
        <v/>
      </c>
      <c r="F84" s="403" t="str">
        <f t="shared" si="3"/>
        <v>否</v>
      </c>
      <c r="G84" s="387" t="str">
        <f t="shared" si="4"/>
        <v>项</v>
      </c>
    </row>
    <row r="85" s="379" customFormat="1" ht="27" customHeight="1" spans="1:7">
      <c r="A85" s="405" t="s">
        <v>1437</v>
      </c>
      <c r="B85" s="406" t="s">
        <v>1438</v>
      </c>
      <c r="C85" s="407"/>
      <c r="D85" s="407"/>
      <c r="E85" s="408" t="str">
        <f>IF(C85&gt;0,D85/C85-1,IF(C85&lt;0,-(D85/C85-1),""))</f>
        <v/>
      </c>
      <c r="F85" s="403" t="str">
        <f t="shared" si="3"/>
        <v>否</v>
      </c>
      <c r="G85" s="387" t="str">
        <f t="shared" si="4"/>
        <v>项</v>
      </c>
    </row>
    <row r="86" s="379" customFormat="1" ht="30" customHeight="1" spans="1:7">
      <c r="A86" s="405" t="s">
        <v>1439</v>
      </c>
      <c r="B86" s="404" t="s">
        <v>1440</v>
      </c>
      <c r="C86" s="446"/>
      <c r="D86" s="446"/>
      <c r="E86" s="408"/>
      <c r="F86" s="403" t="str">
        <f t="shared" si="3"/>
        <v>否</v>
      </c>
      <c r="G86" s="387" t="str">
        <f t="shared" si="4"/>
        <v>款</v>
      </c>
    </row>
    <row r="87" s="379" customFormat="1" ht="27" customHeight="1" spans="1:7">
      <c r="A87" s="405" t="s">
        <v>1441</v>
      </c>
      <c r="B87" s="406" t="s">
        <v>1414</v>
      </c>
      <c r="C87" s="407"/>
      <c r="D87" s="407"/>
      <c r="E87" s="408" t="str">
        <f>IF(C87&gt;0,D87/C87-1,IF(C87&lt;0,-(D87/C87-1),""))</f>
        <v/>
      </c>
      <c r="F87" s="403" t="str">
        <f t="shared" si="3"/>
        <v>否</v>
      </c>
      <c r="G87" s="387" t="str">
        <f t="shared" si="4"/>
        <v>项</v>
      </c>
    </row>
    <row r="88" s="379" customFormat="1" ht="41" customHeight="1" spans="1:7">
      <c r="A88" s="405" t="s">
        <v>1442</v>
      </c>
      <c r="B88" s="406" t="s">
        <v>1443</v>
      </c>
      <c r="C88" s="407"/>
      <c r="D88" s="407"/>
      <c r="E88" s="408" t="str">
        <f>IF(C88&gt;0,D88/C88-1,IF(C88&lt;0,-(D88/C88-1),""))</f>
        <v/>
      </c>
      <c r="F88" s="403" t="str">
        <f t="shared" si="3"/>
        <v>否</v>
      </c>
      <c r="G88" s="387" t="str">
        <f t="shared" si="4"/>
        <v>项</v>
      </c>
    </row>
    <row r="89" s="379" customFormat="1" ht="36" customHeight="1" spans="1:7">
      <c r="A89" s="405" t="s">
        <v>1444</v>
      </c>
      <c r="B89" s="404" t="s">
        <v>1445</v>
      </c>
      <c r="C89" s="446"/>
      <c r="D89" s="446"/>
      <c r="E89" s="408"/>
      <c r="F89" s="403" t="str">
        <f t="shared" si="3"/>
        <v>否</v>
      </c>
      <c r="G89" s="387" t="str">
        <f t="shared" si="4"/>
        <v>款</v>
      </c>
    </row>
    <row r="90" s="379" customFormat="1" ht="24" customHeight="1" spans="1:7">
      <c r="A90" s="405" t="s">
        <v>1446</v>
      </c>
      <c r="B90" s="406" t="s">
        <v>1368</v>
      </c>
      <c r="C90" s="407">
        <v>0</v>
      </c>
      <c r="D90" s="407"/>
      <c r="E90" s="408" t="str">
        <f t="shared" ref="E90:E97" si="5">IF(C90&gt;0,D90/C90-1,IF(C90&lt;0,-(D90/C90-1),""))</f>
        <v/>
      </c>
      <c r="F90" s="403" t="str">
        <f t="shared" si="3"/>
        <v>否</v>
      </c>
      <c r="G90" s="387" t="str">
        <f t="shared" si="4"/>
        <v>项</v>
      </c>
    </row>
    <row r="91" s="379" customFormat="1" ht="29" customHeight="1" spans="1:7">
      <c r="A91" s="405" t="s">
        <v>1447</v>
      </c>
      <c r="B91" s="406" t="s">
        <v>1370</v>
      </c>
      <c r="C91" s="407">
        <v>0</v>
      </c>
      <c r="D91" s="407">
        <v>0</v>
      </c>
      <c r="E91" s="408" t="str">
        <f t="shared" si="5"/>
        <v/>
      </c>
      <c r="F91" s="403" t="str">
        <f t="shared" si="3"/>
        <v>否</v>
      </c>
      <c r="G91" s="387" t="str">
        <f t="shared" si="4"/>
        <v>项</v>
      </c>
    </row>
    <row r="92" s="379" customFormat="1" ht="18" customHeight="1" spans="1:7">
      <c r="A92" s="405" t="s">
        <v>1448</v>
      </c>
      <c r="B92" s="406" t="s">
        <v>1372</v>
      </c>
      <c r="C92" s="407">
        <v>0</v>
      </c>
      <c r="D92" s="407"/>
      <c r="E92" s="408" t="str">
        <f t="shared" si="5"/>
        <v/>
      </c>
      <c r="F92" s="403" t="str">
        <f t="shared" si="3"/>
        <v>否</v>
      </c>
      <c r="G92" s="387" t="str">
        <f t="shared" si="4"/>
        <v>项</v>
      </c>
    </row>
    <row r="93" s="379" customFormat="1" ht="27" customHeight="1" spans="1:7">
      <c r="A93" s="405" t="s">
        <v>1449</v>
      </c>
      <c r="B93" s="406" t="s">
        <v>1374</v>
      </c>
      <c r="C93" s="407">
        <v>0</v>
      </c>
      <c r="D93" s="407"/>
      <c r="E93" s="408" t="str">
        <f t="shared" si="5"/>
        <v/>
      </c>
      <c r="F93" s="403" t="str">
        <f t="shared" si="3"/>
        <v>否</v>
      </c>
      <c r="G93" s="387" t="str">
        <f t="shared" si="4"/>
        <v>项</v>
      </c>
    </row>
    <row r="94" ht="26" customHeight="1" spans="1:7">
      <c r="A94" s="405" t="s">
        <v>1450</v>
      </c>
      <c r="B94" s="406" t="s">
        <v>1380</v>
      </c>
      <c r="C94" s="407">
        <v>0</v>
      </c>
      <c r="D94" s="407"/>
      <c r="E94" s="408" t="str">
        <f t="shared" si="5"/>
        <v/>
      </c>
      <c r="F94" s="403" t="str">
        <f t="shared" si="3"/>
        <v>否</v>
      </c>
      <c r="G94" s="387" t="str">
        <f t="shared" si="4"/>
        <v>项</v>
      </c>
    </row>
    <row r="95" ht="24" customHeight="1" spans="1:7">
      <c r="A95" s="405" t="s">
        <v>1451</v>
      </c>
      <c r="B95" s="406" t="s">
        <v>1384</v>
      </c>
      <c r="C95" s="407">
        <v>0</v>
      </c>
      <c r="D95" s="407"/>
      <c r="E95" s="408" t="str">
        <f t="shared" si="5"/>
        <v/>
      </c>
      <c r="F95" s="403" t="str">
        <f t="shared" si="3"/>
        <v>否</v>
      </c>
      <c r="G95" s="387" t="str">
        <f t="shared" si="4"/>
        <v>项</v>
      </c>
    </row>
    <row r="96" ht="24" customHeight="1" spans="1:7">
      <c r="A96" s="405" t="s">
        <v>1452</v>
      </c>
      <c r="B96" s="406" t="s">
        <v>1386</v>
      </c>
      <c r="C96" s="407">
        <v>0</v>
      </c>
      <c r="D96" s="407"/>
      <c r="E96" s="408" t="str">
        <f t="shared" si="5"/>
        <v/>
      </c>
      <c r="F96" s="403" t="str">
        <f t="shared" si="3"/>
        <v>否</v>
      </c>
      <c r="G96" s="387" t="str">
        <f t="shared" si="4"/>
        <v>项</v>
      </c>
    </row>
    <row r="97" s="379" customFormat="1" ht="31" customHeight="1" spans="1:7">
      <c r="A97" s="405" t="s">
        <v>1453</v>
      </c>
      <c r="B97" s="406" t="s">
        <v>1454</v>
      </c>
      <c r="C97" s="407">
        <v>0</v>
      </c>
      <c r="D97" s="407"/>
      <c r="E97" s="408" t="str">
        <f t="shared" si="5"/>
        <v/>
      </c>
      <c r="F97" s="403" t="str">
        <f t="shared" si="3"/>
        <v>否</v>
      </c>
      <c r="G97" s="387" t="str">
        <f t="shared" si="4"/>
        <v>项</v>
      </c>
    </row>
    <row r="98" s="379" customFormat="1" ht="31" customHeight="1" spans="1:7">
      <c r="A98" s="405">
        <v>21298</v>
      </c>
      <c r="B98" s="406" t="s">
        <v>1455</v>
      </c>
      <c r="C98" s="407">
        <v>2242</v>
      </c>
      <c r="D98" s="407">
        <v>8557</v>
      </c>
      <c r="E98" s="408"/>
      <c r="F98" s="403"/>
      <c r="G98" s="387"/>
    </row>
    <row r="99" s="379" customFormat="1" ht="31" customHeight="1" spans="1:7">
      <c r="A99" s="405">
        <v>2129801</v>
      </c>
      <c r="B99" s="406" t="s">
        <v>1456</v>
      </c>
      <c r="C99" s="407">
        <v>2242</v>
      </c>
      <c r="D99" s="407">
        <v>8557</v>
      </c>
      <c r="E99" s="408"/>
      <c r="F99" s="403"/>
      <c r="G99" s="387"/>
    </row>
    <row r="100" s="379" customFormat="1" ht="38" customHeight="1" spans="1:7">
      <c r="A100" s="399" t="s">
        <v>90</v>
      </c>
      <c r="B100" s="400" t="s">
        <v>1457</v>
      </c>
      <c r="C100" s="446">
        <f>C101+C124</f>
        <v>41</v>
      </c>
      <c r="D100" s="446">
        <v>5</v>
      </c>
      <c r="E100" s="408">
        <f>(D100-C100)/C100</f>
        <v>-0.878</v>
      </c>
      <c r="F100" s="403" t="str">
        <f t="shared" ref="F100:F133" si="6">IF(LEN(A100)=3,"是",IF(B100&lt;&gt;"",IF(SUM(C100:D100)&lt;&gt;0,"是","否"),"是"))</f>
        <v>是</v>
      </c>
      <c r="G100" s="387" t="str">
        <f t="shared" ref="G100:G133" si="7">IF(LEN(A100)=3,"类",IF(LEN(A100)=5,"款","项"))</f>
        <v>类</v>
      </c>
    </row>
    <row r="101" ht="16" customHeight="1" spans="1:7">
      <c r="A101" s="405" t="s">
        <v>1458</v>
      </c>
      <c r="B101" s="404" t="s">
        <v>1459</v>
      </c>
      <c r="C101" s="446">
        <v>10</v>
      </c>
      <c r="D101" s="446"/>
      <c r="E101" s="408"/>
      <c r="F101" s="403" t="str">
        <f t="shared" si="6"/>
        <v>是</v>
      </c>
      <c r="G101" s="387" t="str">
        <f t="shared" si="7"/>
        <v>款</v>
      </c>
    </row>
    <row r="102" s="379" customFormat="1" ht="18" customHeight="1" spans="1:7">
      <c r="A102" s="405" t="s">
        <v>1460</v>
      </c>
      <c r="B102" s="406" t="s">
        <v>1338</v>
      </c>
      <c r="C102" s="407">
        <v>10</v>
      </c>
      <c r="D102" s="407"/>
      <c r="E102" s="408">
        <f t="shared" ref="E100:E133" si="8">IF(C102&gt;0,D102/C102-1,IF(C102&lt;0,-(D102/C102-1),""))</f>
        <v>-1</v>
      </c>
      <c r="F102" s="403" t="str">
        <f t="shared" si="6"/>
        <v>是</v>
      </c>
      <c r="G102" s="387" t="str">
        <f t="shared" si="7"/>
        <v>项</v>
      </c>
    </row>
    <row r="103" s="379" customFormat="1" ht="24" customHeight="1" spans="1:7">
      <c r="A103" s="405" t="s">
        <v>1461</v>
      </c>
      <c r="B103" s="406" t="s">
        <v>1462</v>
      </c>
      <c r="C103" s="407"/>
      <c r="D103" s="407"/>
      <c r="E103" s="408" t="str">
        <f t="shared" si="8"/>
        <v/>
      </c>
      <c r="F103" s="403" t="str">
        <f t="shared" si="6"/>
        <v>否</v>
      </c>
      <c r="G103" s="387" t="str">
        <f t="shared" si="7"/>
        <v>项</v>
      </c>
    </row>
    <row r="104" s="379" customFormat="1" ht="24" customHeight="1" spans="1:7">
      <c r="A104" s="405" t="s">
        <v>1463</v>
      </c>
      <c r="B104" s="406" t="s">
        <v>1464</v>
      </c>
      <c r="C104" s="407"/>
      <c r="D104" s="407"/>
      <c r="E104" s="408" t="str">
        <f t="shared" si="8"/>
        <v/>
      </c>
      <c r="F104" s="403" t="str">
        <f t="shared" si="6"/>
        <v>否</v>
      </c>
      <c r="G104" s="387" t="str">
        <f t="shared" si="7"/>
        <v>项</v>
      </c>
    </row>
    <row r="105" s="379" customFormat="1" ht="22" customHeight="1" spans="1:7">
      <c r="A105" s="405" t="s">
        <v>1465</v>
      </c>
      <c r="B105" s="406" t="s">
        <v>1466</v>
      </c>
      <c r="C105" s="407"/>
      <c r="D105" s="407"/>
      <c r="E105" s="408" t="str">
        <f t="shared" si="8"/>
        <v/>
      </c>
      <c r="F105" s="403" t="str">
        <f t="shared" si="6"/>
        <v>否</v>
      </c>
      <c r="G105" s="387" t="str">
        <f t="shared" si="7"/>
        <v>项</v>
      </c>
    </row>
    <row r="106" s="379" customFormat="1" ht="24" customHeight="1" spans="1:7">
      <c r="A106" s="405" t="s">
        <v>1467</v>
      </c>
      <c r="B106" s="406" t="s">
        <v>1468</v>
      </c>
      <c r="C106" s="407">
        <f>SUM(C107:C110)</f>
        <v>0</v>
      </c>
      <c r="D106" s="407">
        <f>SUM(D107:D110)</f>
        <v>0</v>
      </c>
      <c r="E106" s="408" t="str">
        <f t="shared" si="8"/>
        <v/>
      </c>
      <c r="F106" s="403" t="str">
        <f t="shared" si="6"/>
        <v>否</v>
      </c>
      <c r="G106" s="387" t="str">
        <f t="shared" si="7"/>
        <v>款</v>
      </c>
    </row>
    <row r="107" ht="30" customHeight="1" spans="1:7">
      <c r="A107" s="405" t="s">
        <v>1469</v>
      </c>
      <c r="B107" s="406" t="s">
        <v>1338</v>
      </c>
      <c r="C107" s="407">
        <v>0</v>
      </c>
      <c r="D107" s="407">
        <v>0</v>
      </c>
      <c r="E107" s="408" t="str">
        <f t="shared" si="8"/>
        <v/>
      </c>
      <c r="F107" s="403" t="str">
        <f t="shared" si="6"/>
        <v>否</v>
      </c>
      <c r="G107" s="387" t="str">
        <f t="shared" si="7"/>
        <v>项</v>
      </c>
    </row>
    <row r="108" s="379" customFormat="1" ht="31" customHeight="1" spans="1:7">
      <c r="A108" s="405" t="s">
        <v>1470</v>
      </c>
      <c r="B108" s="406" t="s">
        <v>1462</v>
      </c>
      <c r="C108" s="407">
        <v>0</v>
      </c>
      <c r="D108" s="407">
        <v>0</v>
      </c>
      <c r="E108" s="408" t="str">
        <f t="shared" si="8"/>
        <v/>
      </c>
      <c r="F108" s="403" t="str">
        <f t="shared" si="6"/>
        <v>否</v>
      </c>
      <c r="G108" s="387" t="str">
        <f t="shared" si="7"/>
        <v>项</v>
      </c>
    </row>
    <row r="109" s="379" customFormat="1" ht="24" customHeight="1" spans="1:7">
      <c r="A109" s="405" t="s">
        <v>1471</v>
      </c>
      <c r="B109" s="406" t="s">
        <v>1472</v>
      </c>
      <c r="C109" s="407">
        <v>0</v>
      </c>
      <c r="D109" s="407">
        <v>0</v>
      </c>
      <c r="E109" s="408" t="str">
        <f t="shared" si="8"/>
        <v/>
      </c>
      <c r="F109" s="403" t="str">
        <f t="shared" si="6"/>
        <v>否</v>
      </c>
      <c r="G109" s="387" t="str">
        <f t="shared" si="7"/>
        <v>项</v>
      </c>
    </row>
    <row r="110" s="379" customFormat="1" ht="23" customHeight="1" spans="1:7">
      <c r="A110" s="405" t="s">
        <v>1473</v>
      </c>
      <c r="B110" s="406" t="s">
        <v>1474</v>
      </c>
      <c r="C110" s="407">
        <v>0</v>
      </c>
      <c r="D110" s="407">
        <v>0</v>
      </c>
      <c r="E110" s="408" t="str">
        <f t="shared" si="8"/>
        <v/>
      </c>
      <c r="F110" s="403" t="str">
        <f t="shared" si="6"/>
        <v>否</v>
      </c>
      <c r="G110" s="387" t="str">
        <f t="shared" si="7"/>
        <v>项</v>
      </c>
    </row>
    <row r="111" ht="28" customHeight="1" spans="1:7">
      <c r="A111" s="405" t="s">
        <v>1475</v>
      </c>
      <c r="B111" s="404" t="s">
        <v>1476</v>
      </c>
      <c r="C111" s="446"/>
      <c r="D111" s="446"/>
      <c r="E111" s="408"/>
      <c r="F111" s="403" t="str">
        <f t="shared" si="6"/>
        <v>否</v>
      </c>
      <c r="G111" s="387" t="str">
        <f t="shared" si="7"/>
        <v>款</v>
      </c>
    </row>
    <row r="112" s="379" customFormat="1" ht="24" customHeight="1" spans="1:7">
      <c r="A112" s="405" t="s">
        <v>1477</v>
      </c>
      <c r="B112" s="406" t="s">
        <v>1478</v>
      </c>
      <c r="C112" s="407">
        <v>0</v>
      </c>
      <c r="D112" s="407">
        <v>0</v>
      </c>
      <c r="E112" s="408" t="str">
        <f t="shared" si="8"/>
        <v/>
      </c>
      <c r="F112" s="403" t="str">
        <f t="shared" si="6"/>
        <v>否</v>
      </c>
      <c r="G112" s="387" t="str">
        <f t="shared" si="7"/>
        <v>项</v>
      </c>
    </row>
    <row r="113" s="379" customFormat="1" ht="26" customHeight="1" spans="1:7">
      <c r="A113" s="405" t="s">
        <v>1479</v>
      </c>
      <c r="B113" s="406" t="s">
        <v>1480</v>
      </c>
      <c r="C113" s="407">
        <v>0</v>
      </c>
      <c r="D113" s="407">
        <v>0</v>
      </c>
      <c r="E113" s="408" t="str">
        <f t="shared" si="8"/>
        <v/>
      </c>
      <c r="F113" s="403" t="str">
        <f t="shared" si="6"/>
        <v>否</v>
      </c>
      <c r="G113" s="387" t="str">
        <f t="shared" si="7"/>
        <v>项</v>
      </c>
    </row>
    <row r="114" s="379" customFormat="1" ht="24" customHeight="1" spans="1:7">
      <c r="A114" s="405" t="s">
        <v>1481</v>
      </c>
      <c r="B114" s="406" t="s">
        <v>1482</v>
      </c>
      <c r="C114" s="407"/>
      <c r="D114" s="407"/>
      <c r="E114" s="408" t="str">
        <f t="shared" si="8"/>
        <v/>
      </c>
      <c r="F114" s="403" t="str">
        <f t="shared" si="6"/>
        <v>否</v>
      </c>
      <c r="G114" s="387" t="str">
        <f t="shared" si="7"/>
        <v>项</v>
      </c>
    </row>
    <row r="115" ht="31" customHeight="1" spans="1:7">
      <c r="A115" s="405" t="s">
        <v>1483</v>
      </c>
      <c r="B115" s="406" t="s">
        <v>1484</v>
      </c>
      <c r="C115" s="407"/>
      <c r="D115" s="407"/>
      <c r="E115" s="408" t="str">
        <f t="shared" si="8"/>
        <v/>
      </c>
      <c r="F115" s="403" t="str">
        <f t="shared" si="6"/>
        <v>否</v>
      </c>
      <c r="G115" s="387" t="str">
        <f t="shared" si="7"/>
        <v>项</v>
      </c>
    </row>
    <row r="116" s="379" customFormat="1" ht="22" customHeight="1" spans="1:7">
      <c r="A116" s="418">
        <v>21370</v>
      </c>
      <c r="B116" s="404" t="s">
        <v>1485</v>
      </c>
      <c r="C116" s="446"/>
      <c r="D116" s="446"/>
      <c r="E116" s="408"/>
      <c r="F116" s="403" t="str">
        <f t="shared" si="6"/>
        <v>否</v>
      </c>
      <c r="G116" s="387" t="str">
        <f t="shared" si="7"/>
        <v>款</v>
      </c>
    </row>
    <row r="117" s="379" customFormat="1" ht="27" customHeight="1" spans="1:7">
      <c r="A117" s="418">
        <v>2137001</v>
      </c>
      <c r="B117" s="406" t="s">
        <v>1338</v>
      </c>
      <c r="C117" s="407"/>
      <c r="D117" s="407"/>
      <c r="E117" s="408" t="str">
        <f t="shared" si="8"/>
        <v/>
      </c>
      <c r="F117" s="403" t="str">
        <f t="shared" si="6"/>
        <v>否</v>
      </c>
      <c r="G117" s="387" t="str">
        <f t="shared" si="7"/>
        <v>项</v>
      </c>
    </row>
    <row r="118" ht="27" customHeight="1" spans="1:7">
      <c r="A118" s="418">
        <v>2137099</v>
      </c>
      <c r="B118" s="406" t="s">
        <v>1486</v>
      </c>
      <c r="C118" s="407"/>
      <c r="D118" s="407"/>
      <c r="E118" s="408" t="str">
        <f t="shared" si="8"/>
        <v/>
      </c>
      <c r="F118" s="403" t="str">
        <f t="shared" si="6"/>
        <v>否</v>
      </c>
      <c r="G118" s="387" t="str">
        <f t="shared" si="7"/>
        <v>项</v>
      </c>
    </row>
    <row r="119" s="379" customFormat="1" ht="30" customHeight="1" spans="1:7">
      <c r="A119" s="418">
        <v>21371</v>
      </c>
      <c r="B119" s="406" t="s">
        <v>1487</v>
      </c>
      <c r="C119" s="407"/>
      <c r="D119" s="407"/>
      <c r="E119" s="408" t="str">
        <f t="shared" si="8"/>
        <v/>
      </c>
      <c r="F119" s="403" t="str">
        <f t="shared" si="6"/>
        <v>否</v>
      </c>
      <c r="G119" s="387" t="str">
        <f t="shared" si="7"/>
        <v>款</v>
      </c>
    </row>
    <row r="120" ht="21" customHeight="1" spans="1:7">
      <c r="A120" s="418">
        <v>2137101</v>
      </c>
      <c r="B120" s="406" t="s">
        <v>1478</v>
      </c>
      <c r="C120" s="407">
        <v>0</v>
      </c>
      <c r="D120" s="407">
        <v>0</v>
      </c>
      <c r="E120" s="408" t="str">
        <f t="shared" si="8"/>
        <v/>
      </c>
      <c r="F120" s="403" t="str">
        <f t="shared" si="6"/>
        <v>否</v>
      </c>
      <c r="G120" s="387" t="str">
        <f t="shared" si="7"/>
        <v>项</v>
      </c>
    </row>
    <row r="121" s="379" customFormat="1" ht="30" customHeight="1" spans="1:7">
      <c r="A121" s="418">
        <v>2137102</v>
      </c>
      <c r="B121" s="406" t="s">
        <v>1488</v>
      </c>
      <c r="C121" s="407">
        <v>0</v>
      </c>
      <c r="D121" s="407">
        <v>0</v>
      </c>
      <c r="E121" s="408" t="str">
        <f t="shared" si="8"/>
        <v/>
      </c>
      <c r="F121" s="403" t="str">
        <f t="shared" si="6"/>
        <v>否</v>
      </c>
      <c r="G121" s="387" t="str">
        <f t="shared" si="7"/>
        <v>项</v>
      </c>
    </row>
    <row r="122" s="379" customFormat="1" ht="29" customHeight="1" spans="1:7">
      <c r="A122" s="418">
        <v>2137103</v>
      </c>
      <c r="B122" s="406" t="s">
        <v>1482</v>
      </c>
      <c r="C122" s="407">
        <v>0</v>
      </c>
      <c r="D122" s="407">
        <v>0</v>
      </c>
      <c r="E122" s="408" t="str">
        <f t="shared" si="8"/>
        <v/>
      </c>
      <c r="F122" s="403" t="str">
        <f t="shared" si="6"/>
        <v>否</v>
      </c>
      <c r="G122" s="387" t="str">
        <f t="shared" si="7"/>
        <v>项</v>
      </c>
    </row>
    <row r="123" s="379" customFormat="1" ht="23" customHeight="1" spans="1:7">
      <c r="A123" s="418">
        <v>2137199</v>
      </c>
      <c r="B123" s="406" t="s">
        <v>1489</v>
      </c>
      <c r="C123" s="407">
        <v>0</v>
      </c>
      <c r="D123" s="407">
        <v>0</v>
      </c>
      <c r="E123" s="408" t="str">
        <f t="shared" si="8"/>
        <v/>
      </c>
      <c r="F123" s="403" t="str">
        <f t="shared" si="6"/>
        <v>否</v>
      </c>
      <c r="G123" s="387" t="str">
        <f t="shared" si="7"/>
        <v>项</v>
      </c>
    </row>
    <row r="124" s="379" customFormat="1" ht="23" customHeight="1" spans="1:7">
      <c r="A124" s="418">
        <v>21372</v>
      </c>
      <c r="B124" s="406" t="s">
        <v>1334</v>
      </c>
      <c r="C124" s="407">
        <v>31</v>
      </c>
      <c r="D124" s="407">
        <v>5</v>
      </c>
      <c r="E124" s="408"/>
      <c r="F124" s="403"/>
      <c r="G124" s="387"/>
    </row>
    <row r="125" s="379" customFormat="1" ht="23" customHeight="1" spans="1:7">
      <c r="A125" s="418">
        <v>2137201</v>
      </c>
      <c r="B125" s="406" t="s">
        <v>1336</v>
      </c>
      <c r="C125" s="407">
        <v>31</v>
      </c>
      <c r="D125" s="407">
        <v>5</v>
      </c>
      <c r="E125" s="408"/>
      <c r="F125" s="403"/>
      <c r="G125" s="387"/>
    </row>
    <row r="126" s="379" customFormat="1" ht="29" customHeight="1" spans="1:7">
      <c r="A126" s="399" t="s">
        <v>92</v>
      </c>
      <c r="B126" s="400" t="s">
        <v>1490</v>
      </c>
      <c r="C126" s="446"/>
      <c r="D126" s="446"/>
      <c r="E126" s="408"/>
      <c r="F126" s="403" t="str">
        <f t="shared" ref="F126:F135" si="9">IF(LEN(A126)=3,"是",IF(B126&lt;&gt;"",IF(SUM(C126:D126)&lt;&gt;0,"是","否"),"是"))</f>
        <v>是</v>
      </c>
      <c r="G126" s="387" t="str">
        <f t="shared" ref="G126:G135" si="10">IF(LEN(A126)=3,"类",IF(LEN(A126)=5,"款","项"))</f>
        <v>类</v>
      </c>
    </row>
    <row r="127" s="379" customFormat="1" ht="18" customHeight="1" spans="1:7">
      <c r="A127" s="405" t="s">
        <v>1491</v>
      </c>
      <c r="B127" s="406" t="s">
        <v>1492</v>
      </c>
      <c r="C127" s="407">
        <f>SUM(C128:C131)</f>
        <v>0</v>
      </c>
      <c r="D127" s="407">
        <f>SUM(D128:D131)</f>
        <v>0</v>
      </c>
      <c r="E127" s="408" t="str">
        <f t="shared" ref="E127:E135" si="11">IF(C127&gt;0,D127/C127-1,IF(C127&lt;0,-(D127/C127-1),""))</f>
        <v/>
      </c>
      <c r="F127" s="403" t="str">
        <f t="shared" si="9"/>
        <v>否</v>
      </c>
      <c r="G127" s="387" t="str">
        <f t="shared" si="10"/>
        <v>款</v>
      </c>
    </row>
    <row r="128" ht="16" customHeight="1" spans="1:7">
      <c r="A128" s="405" t="s">
        <v>1493</v>
      </c>
      <c r="B128" s="406" t="s">
        <v>1494</v>
      </c>
      <c r="C128" s="407">
        <v>0</v>
      </c>
      <c r="D128" s="407">
        <v>0</v>
      </c>
      <c r="E128" s="408" t="str">
        <f t="shared" si="11"/>
        <v/>
      </c>
      <c r="F128" s="403" t="str">
        <f t="shared" si="9"/>
        <v>否</v>
      </c>
      <c r="G128" s="387" t="str">
        <f t="shared" si="10"/>
        <v>项</v>
      </c>
    </row>
    <row r="129" s="379" customFormat="1" ht="16" customHeight="1" spans="1:7">
      <c r="A129" s="405" t="s">
        <v>1495</v>
      </c>
      <c r="B129" s="406" t="s">
        <v>1496</v>
      </c>
      <c r="C129" s="407">
        <v>0</v>
      </c>
      <c r="D129" s="407">
        <v>0</v>
      </c>
      <c r="E129" s="408" t="str">
        <f t="shared" si="11"/>
        <v/>
      </c>
      <c r="F129" s="403" t="str">
        <f t="shared" si="9"/>
        <v>否</v>
      </c>
      <c r="G129" s="387" t="str">
        <f t="shared" si="10"/>
        <v>项</v>
      </c>
    </row>
    <row r="130" s="379" customFormat="1" ht="16" customHeight="1" spans="1:7">
      <c r="A130" s="405" t="s">
        <v>1497</v>
      </c>
      <c r="B130" s="406" t="s">
        <v>1498</v>
      </c>
      <c r="C130" s="407">
        <v>0</v>
      </c>
      <c r="D130" s="407">
        <v>0</v>
      </c>
      <c r="E130" s="408" t="str">
        <f t="shared" si="11"/>
        <v/>
      </c>
      <c r="F130" s="403" t="str">
        <f t="shared" si="9"/>
        <v>否</v>
      </c>
      <c r="G130" s="387" t="str">
        <f t="shared" si="10"/>
        <v>项</v>
      </c>
    </row>
    <row r="131" s="379" customFormat="1" ht="16" customHeight="1" spans="1:7">
      <c r="A131" s="405" t="s">
        <v>1499</v>
      </c>
      <c r="B131" s="406" t="s">
        <v>1500</v>
      </c>
      <c r="C131" s="407">
        <v>0</v>
      </c>
      <c r="D131" s="407">
        <v>0</v>
      </c>
      <c r="E131" s="408" t="str">
        <f t="shared" si="11"/>
        <v/>
      </c>
      <c r="F131" s="403" t="str">
        <f t="shared" si="9"/>
        <v>否</v>
      </c>
      <c r="G131" s="387" t="str">
        <f t="shared" si="10"/>
        <v>项</v>
      </c>
    </row>
    <row r="132" ht="15" customHeight="1" spans="1:7">
      <c r="A132" s="405" t="s">
        <v>1501</v>
      </c>
      <c r="B132" s="406" t="s">
        <v>1502</v>
      </c>
      <c r="C132" s="407">
        <f>SUM(C133:C136)</f>
        <v>0</v>
      </c>
      <c r="D132" s="407">
        <f>SUM(D133:D136)</f>
        <v>0</v>
      </c>
      <c r="E132" s="408" t="str">
        <f t="shared" si="11"/>
        <v/>
      </c>
      <c r="F132" s="403" t="str">
        <f t="shared" si="9"/>
        <v>否</v>
      </c>
      <c r="G132" s="387" t="str">
        <f t="shared" si="10"/>
        <v>款</v>
      </c>
    </row>
    <row r="133" ht="14" customHeight="1" spans="1:7">
      <c r="A133" s="405" t="s">
        <v>1503</v>
      </c>
      <c r="B133" s="406" t="s">
        <v>1498</v>
      </c>
      <c r="C133" s="407">
        <v>0</v>
      </c>
      <c r="D133" s="407">
        <v>0</v>
      </c>
      <c r="E133" s="408" t="str">
        <f t="shared" si="11"/>
        <v/>
      </c>
      <c r="F133" s="403" t="str">
        <f t="shared" si="9"/>
        <v>否</v>
      </c>
      <c r="G133" s="387" t="str">
        <f t="shared" si="10"/>
        <v>项</v>
      </c>
    </row>
    <row r="134" s="379" customFormat="1" ht="14" customHeight="1" spans="1:7">
      <c r="A134" s="405" t="s">
        <v>1504</v>
      </c>
      <c r="B134" s="406" t="s">
        <v>1505</v>
      </c>
      <c r="C134" s="407">
        <v>0</v>
      </c>
      <c r="D134" s="407">
        <v>0</v>
      </c>
      <c r="E134" s="408" t="str">
        <f t="shared" si="11"/>
        <v/>
      </c>
      <c r="F134" s="403" t="str">
        <f t="shared" si="9"/>
        <v>否</v>
      </c>
      <c r="G134" s="387" t="str">
        <f t="shared" si="10"/>
        <v>项</v>
      </c>
    </row>
    <row r="135" ht="16" customHeight="1" spans="1:7">
      <c r="A135" s="405" t="s">
        <v>1506</v>
      </c>
      <c r="B135" s="406" t="s">
        <v>1507</v>
      </c>
      <c r="C135" s="407">
        <v>0</v>
      </c>
      <c r="D135" s="407">
        <v>0</v>
      </c>
      <c r="E135" s="408" t="str">
        <f t="shared" si="11"/>
        <v/>
      </c>
      <c r="F135" s="403" t="str">
        <f t="shared" si="9"/>
        <v>否</v>
      </c>
      <c r="G135" s="387" t="str">
        <f t="shared" si="10"/>
        <v>项</v>
      </c>
    </row>
    <row r="136" ht="18" customHeight="1" spans="1:7">
      <c r="A136" s="405" t="s">
        <v>1508</v>
      </c>
      <c r="B136" s="406" t="s">
        <v>1509</v>
      </c>
      <c r="C136" s="407">
        <v>0</v>
      </c>
      <c r="D136" s="407">
        <v>0</v>
      </c>
      <c r="E136" s="408" t="str">
        <f t="shared" ref="E136:E207" si="12">IF(C136&gt;0,D136/C136-1,IF(C136&lt;0,-(D136/C136-1),""))</f>
        <v/>
      </c>
      <c r="F136" s="403" t="str">
        <f t="shared" ref="F136:F199" si="13">IF(LEN(A136)=3,"是",IF(B136&lt;&gt;"",IF(SUM(C136:D136)&lt;&gt;0,"是","否"),"是"))</f>
        <v>否</v>
      </c>
      <c r="G136" s="387" t="str">
        <f t="shared" ref="G136:G199" si="14">IF(LEN(A136)=3,"类",IF(LEN(A136)=5,"款","项"))</f>
        <v>项</v>
      </c>
    </row>
    <row r="137" s="379" customFormat="1" ht="15" customHeight="1" spans="1:7">
      <c r="A137" s="405" t="s">
        <v>1510</v>
      </c>
      <c r="B137" s="404" t="s">
        <v>1511</v>
      </c>
      <c r="C137" s="446"/>
      <c r="D137" s="446"/>
      <c r="E137" s="408"/>
      <c r="F137" s="403" t="str">
        <f t="shared" si="13"/>
        <v>否</v>
      </c>
      <c r="G137" s="387" t="str">
        <f t="shared" si="14"/>
        <v>款</v>
      </c>
    </row>
    <row r="138" s="379" customFormat="1" ht="15" customHeight="1" spans="1:7">
      <c r="A138" s="405" t="s">
        <v>1512</v>
      </c>
      <c r="B138" s="406" t="s">
        <v>1513</v>
      </c>
      <c r="C138" s="407">
        <v>0</v>
      </c>
      <c r="D138" s="407"/>
      <c r="E138" s="408" t="str">
        <f t="shared" si="12"/>
        <v/>
      </c>
      <c r="F138" s="403" t="str">
        <f t="shared" si="13"/>
        <v>否</v>
      </c>
      <c r="G138" s="387" t="str">
        <f t="shared" si="14"/>
        <v>项</v>
      </c>
    </row>
    <row r="139" s="379" customFormat="1" ht="24" customHeight="1" spans="1:7">
      <c r="A139" s="405" t="s">
        <v>1514</v>
      </c>
      <c r="B139" s="406" t="s">
        <v>1515</v>
      </c>
      <c r="C139" s="407"/>
      <c r="D139" s="407"/>
      <c r="E139" s="408" t="str">
        <f t="shared" si="12"/>
        <v/>
      </c>
      <c r="F139" s="403" t="str">
        <f t="shared" si="13"/>
        <v>否</v>
      </c>
      <c r="G139" s="387" t="str">
        <f t="shared" si="14"/>
        <v>项</v>
      </c>
    </row>
    <row r="140" s="379" customFormat="1" ht="22" customHeight="1" spans="1:7">
      <c r="A140" s="405" t="s">
        <v>1516</v>
      </c>
      <c r="B140" s="406" t="s">
        <v>1517</v>
      </c>
      <c r="C140" s="407"/>
      <c r="D140" s="407"/>
      <c r="E140" s="408" t="str">
        <f t="shared" si="12"/>
        <v/>
      </c>
      <c r="F140" s="403" t="str">
        <f t="shared" si="13"/>
        <v>否</v>
      </c>
      <c r="G140" s="387" t="str">
        <f t="shared" si="14"/>
        <v>项</v>
      </c>
    </row>
    <row r="141" s="379" customFormat="1" ht="22" customHeight="1" spans="1:7">
      <c r="A141" s="405" t="s">
        <v>1518</v>
      </c>
      <c r="B141" s="406" t="s">
        <v>1519</v>
      </c>
      <c r="C141" s="407">
        <v>0</v>
      </c>
      <c r="D141" s="407">
        <v>0</v>
      </c>
      <c r="E141" s="408" t="str">
        <f t="shared" si="12"/>
        <v/>
      </c>
      <c r="F141" s="403" t="str">
        <f t="shared" si="13"/>
        <v>否</v>
      </c>
      <c r="G141" s="387" t="str">
        <f t="shared" si="14"/>
        <v>项</v>
      </c>
    </row>
    <row r="142" s="379" customFormat="1" ht="12" customHeight="1" spans="1:7">
      <c r="A142" s="405" t="s">
        <v>1520</v>
      </c>
      <c r="B142" s="404" t="s">
        <v>1521</v>
      </c>
      <c r="C142" s="446"/>
      <c r="D142" s="446"/>
      <c r="E142" s="408"/>
      <c r="F142" s="403" t="str">
        <f t="shared" si="13"/>
        <v>否</v>
      </c>
      <c r="G142" s="387" t="str">
        <f t="shared" si="14"/>
        <v>款</v>
      </c>
    </row>
    <row r="143" s="379" customFormat="1" ht="12" customHeight="1" spans="1:7">
      <c r="A143" s="405" t="s">
        <v>1522</v>
      </c>
      <c r="B143" s="406" t="s">
        <v>1523</v>
      </c>
      <c r="C143" s="407">
        <v>0</v>
      </c>
      <c r="D143" s="407">
        <v>0</v>
      </c>
      <c r="E143" s="408" t="str">
        <f t="shared" si="12"/>
        <v/>
      </c>
      <c r="F143" s="403" t="str">
        <f t="shared" si="13"/>
        <v>否</v>
      </c>
      <c r="G143" s="387" t="str">
        <f t="shared" si="14"/>
        <v>项</v>
      </c>
    </row>
    <row r="144" s="379" customFormat="1" ht="21" customHeight="1" spans="1:7">
      <c r="A144" s="405" t="s">
        <v>1524</v>
      </c>
      <c r="B144" s="406" t="s">
        <v>1525</v>
      </c>
      <c r="C144" s="407">
        <v>0</v>
      </c>
      <c r="D144" s="407">
        <v>0</v>
      </c>
      <c r="E144" s="408" t="str">
        <f t="shared" si="12"/>
        <v/>
      </c>
      <c r="F144" s="403" t="str">
        <f t="shared" si="13"/>
        <v>否</v>
      </c>
      <c r="G144" s="387" t="str">
        <f t="shared" si="14"/>
        <v>项</v>
      </c>
    </row>
    <row r="145" s="379" customFormat="1" ht="21" customHeight="1" spans="1:7">
      <c r="A145" s="405" t="s">
        <v>1526</v>
      </c>
      <c r="B145" s="406" t="s">
        <v>1527</v>
      </c>
      <c r="C145" s="407">
        <v>0</v>
      </c>
      <c r="D145" s="407">
        <v>0</v>
      </c>
      <c r="E145" s="408" t="str">
        <f t="shared" si="12"/>
        <v/>
      </c>
      <c r="F145" s="403" t="str">
        <f t="shared" si="13"/>
        <v>否</v>
      </c>
      <c r="G145" s="387" t="str">
        <f t="shared" si="14"/>
        <v>项</v>
      </c>
    </row>
    <row r="146" s="379" customFormat="1" ht="22" customHeight="1" spans="1:7">
      <c r="A146" s="405" t="s">
        <v>1528</v>
      </c>
      <c r="B146" s="406" t="s">
        <v>1529</v>
      </c>
      <c r="C146" s="407">
        <v>0</v>
      </c>
      <c r="D146" s="407">
        <v>0</v>
      </c>
      <c r="E146" s="408" t="str">
        <f t="shared" si="12"/>
        <v/>
      </c>
      <c r="F146" s="403" t="str">
        <f t="shared" si="13"/>
        <v>否</v>
      </c>
      <c r="G146" s="387" t="str">
        <f t="shared" si="14"/>
        <v>项</v>
      </c>
    </row>
    <row r="147" s="379" customFormat="1" ht="26" customHeight="1" spans="1:7">
      <c r="A147" s="405" t="s">
        <v>1530</v>
      </c>
      <c r="B147" s="406" t="s">
        <v>1531</v>
      </c>
      <c r="C147" s="407">
        <v>0</v>
      </c>
      <c r="D147" s="407">
        <v>0</v>
      </c>
      <c r="E147" s="408" t="str">
        <f t="shared" si="12"/>
        <v/>
      </c>
      <c r="F147" s="403" t="str">
        <f t="shared" si="13"/>
        <v>否</v>
      </c>
      <c r="G147" s="387" t="str">
        <f t="shared" si="14"/>
        <v>项</v>
      </c>
    </row>
    <row r="148" s="379" customFormat="1" ht="20" customHeight="1" spans="1:7">
      <c r="A148" s="405" t="s">
        <v>1532</v>
      </c>
      <c r="B148" s="406" t="s">
        <v>1533</v>
      </c>
      <c r="C148" s="407">
        <v>0</v>
      </c>
      <c r="D148" s="407">
        <v>0</v>
      </c>
      <c r="E148" s="408" t="str">
        <f t="shared" si="12"/>
        <v/>
      </c>
      <c r="F148" s="403" t="str">
        <f t="shared" si="13"/>
        <v>否</v>
      </c>
      <c r="G148" s="387" t="str">
        <f t="shared" si="14"/>
        <v>项</v>
      </c>
    </row>
    <row r="149" s="379" customFormat="1" ht="30" customHeight="1" spans="1:7">
      <c r="A149" s="405" t="s">
        <v>1534</v>
      </c>
      <c r="B149" s="406" t="s">
        <v>1535</v>
      </c>
      <c r="C149" s="407">
        <v>0</v>
      </c>
      <c r="D149" s="407">
        <v>0</v>
      </c>
      <c r="E149" s="408" t="str">
        <f t="shared" si="12"/>
        <v/>
      </c>
      <c r="F149" s="403" t="str">
        <f t="shared" si="13"/>
        <v>否</v>
      </c>
      <c r="G149" s="387" t="str">
        <f t="shared" si="14"/>
        <v>项</v>
      </c>
    </row>
    <row r="150" s="379" customFormat="1" ht="28" customHeight="1" spans="1:7">
      <c r="A150" s="405" t="s">
        <v>1536</v>
      </c>
      <c r="B150" s="406" t="s">
        <v>1537</v>
      </c>
      <c r="C150" s="407">
        <v>0</v>
      </c>
      <c r="D150" s="407"/>
      <c r="E150" s="408" t="str">
        <f t="shared" si="12"/>
        <v/>
      </c>
      <c r="F150" s="403" t="str">
        <f t="shared" si="13"/>
        <v>否</v>
      </c>
      <c r="G150" s="387" t="str">
        <f t="shared" si="14"/>
        <v>项</v>
      </c>
    </row>
    <row r="151" s="379" customFormat="1" ht="21" customHeight="1" spans="1:7">
      <c r="A151" s="405" t="s">
        <v>1538</v>
      </c>
      <c r="B151" s="406" t="s">
        <v>1539</v>
      </c>
      <c r="C151" s="407">
        <f>SUM(C152:C157)</f>
        <v>0</v>
      </c>
      <c r="D151" s="407">
        <f>SUM(D152:D157)</f>
        <v>0</v>
      </c>
      <c r="E151" s="408" t="str">
        <f t="shared" si="12"/>
        <v/>
      </c>
      <c r="F151" s="403" t="str">
        <f t="shared" si="13"/>
        <v>否</v>
      </c>
      <c r="G151" s="387" t="str">
        <f t="shared" si="14"/>
        <v>款</v>
      </c>
    </row>
    <row r="152" s="379" customFormat="1" ht="23" customHeight="1" spans="1:7">
      <c r="A152" s="405" t="s">
        <v>1540</v>
      </c>
      <c r="B152" s="406" t="s">
        <v>1541</v>
      </c>
      <c r="C152" s="407">
        <v>0</v>
      </c>
      <c r="D152" s="407">
        <v>0</v>
      </c>
      <c r="E152" s="408" t="str">
        <f t="shared" si="12"/>
        <v/>
      </c>
      <c r="F152" s="403" t="str">
        <f t="shared" si="13"/>
        <v>否</v>
      </c>
      <c r="G152" s="387" t="str">
        <f t="shared" si="14"/>
        <v>项</v>
      </c>
    </row>
    <row r="153" s="379" customFormat="1" ht="20" customHeight="1" spans="1:7">
      <c r="A153" s="405" t="s">
        <v>1542</v>
      </c>
      <c r="B153" s="406" t="s">
        <v>1543</v>
      </c>
      <c r="C153" s="407">
        <v>0</v>
      </c>
      <c r="D153" s="407">
        <v>0</v>
      </c>
      <c r="E153" s="408" t="str">
        <f t="shared" si="12"/>
        <v/>
      </c>
      <c r="F153" s="403" t="str">
        <f t="shared" si="13"/>
        <v>否</v>
      </c>
      <c r="G153" s="387" t="str">
        <f t="shared" si="14"/>
        <v>项</v>
      </c>
    </row>
    <row r="154" ht="20" customHeight="1" spans="1:7">
      <c r="A154" s="405" t="s">
        <v>1544</v>
      </c>
      <c r="B154" s="406" t="s">
        <v>1545</v>
      </c>
      <c r="C154" s="407">
        <v>0</v>
      </c>
      <c r="D154" s="407">
        <v>0</v>
      </c>
      <c r="E154" s="408" t="str">
        <f t="shared" si="12"/>
        <v/>
      </c>
      <c r="F154" s="403" t="str">
        <f t="shared" si="13"/>
        <v>否</v>
      </c>
      <c r="G154" s="387" t="str">
        <f t="shared" si="14"/>
        <v>项</v>
      </c>
    </row>
    <row r="155" ht="27" customHeight="1" spans="1:7">
      <c r="A155" s="405" t="s">
        <v>1546</v>
      </c>
      <c r="B155" s="406" t="s">
        <v>1547</v>
      </c>
      <c r="C155" s="407">
        <v>0</v>
      </c>
      <c r="D155" s="407">
        <v>0</v>
      </c>
      <c r="E155" s="408" t="str">
        <f t="shared" si="12"/>
        <v/>
      </c>
      <c r="F155" s="403" t="str">
        <f t="shared" si="13"/>
        <v>否</v>
      </c>
      <c r="G155" s="387" t="str">
        <f t="shared" si="14"/>
        <v>项</v>
      </c>
    </row>
    <row r="156" s="379" customFormat="1" ht="28" customHeight="1" spans="1:7">
      <c r="A156" s="405" t="s">
        <v>1548</v>
      </c>
      <c r="B156" s="406" t="s">
        <v>1549</v>
      </c>
      <c r="C156" s="407">
        <v>0</v>
      </c>
      <c r="D156" s="407">
        <v>0</v>
      </c>
      <c r="E156" s="408" t="str">
        <f t="shared" si="12"/>
        <v/>
      </c>
      <c r="F156" s="403" t="str">
        <f t="shared" si="13"/>
        <v>否</v>
      </c>
      <c r="G156" s="387" t="str">
        <f t="shared" si="14"/>
        <v>项</v>
      </c>
    </row>
    <row r="157" ht="20" customHeight="1" spans="1:7">
      <c r="A157" s="405" t="s">
        <v>1550</v>
      </c>
      <c r="B157" s="406" t="s">
        <v>1551</v>
      </c>
      <c r="C157" s="407">
        <v>0</v>
      </c>
      <c r="D157" s="407">
        <v>0</v>
      </c>
      <c r="E157" s="408" t="str">
        <f t="shared" si="12"/>
        <v/>
      </c>
      <c r="F157" s="403" t="str">
        <f t="shared" si="13"/>
        <v>否</v>
      </c>
      <c r="G157" s="387" t="str">
        <f t="shared" si="14"/>
        <v>项</v>
      </c>
    </row>
    <row r="158" ht="25" customHeight="1" spans="1:7">
      <c r="A158" s="405" t="s">
        <v>1552</v>
      </c>
      <c r="B158" s="404" t="s">
        <v>1553</v>
      </c>
      <c r="C158" s="446"/>
      <c r="D158" s="446"/>
      <c r="E158" s="408"/>
      <c r="F158" s="403" t="str">
        <f t="shared" si="13"/>
        <v>否</v>
      </c>
      <c r="G158" s="387" t="str">
        <f t="shared" si="14"/>
        <v>款</v>
      </c>
    </row>
    <row r="159" s="379" customFormat="1" ht="30" customHeight="1" spans="1:7">
      <c r="A159" s="405" t="s">
        <v>1554</v>
      </c>
      <c r="B159" s="406" t="s">
        <v>1555</v>
      </c>
      <c r="C159" s="407"/>
      <c r="D159" s="407"/>
      <c r="E159" s="408" t="str">
        <f t="shared" si="12"/>
        <v/>
      </c>
      <c r="F159" s="403" t="str">
        <f t="shared" si="13"/>
        <v>否</v>
      </c>
      <c r="G159" s="387" t="str">
        <f t="shared" si="14"/>
        <v>项</v>
      </c>
    </row>
    <row r="160" s="379" customFormat="1" ht="32" customHeight="1" spans="1:7">
      <c r="A160" s="405" t="s">
        <v>1556</v>
      </c>
      <c r="B160" s="406" t="s">
        <v>1557</v>
      </c>
      <c r="C160" s="407">
        <v>0</v>
      </c>
      <c r="D160" s="407">
        <v>0</v>
      </c>
      <c r="E160" s="408" t="str">
        <f t="shared" si="12"/>
        <v/>
      </c>
      <c r="F160" s="403" t="str">
        <f t="shared" si="13"/>
        <v>否</v>
      </c>
      <c r="G160" s="387" t="str">
        <f t="shared" si="14"/>
        <v>项</v>
      </c>
    </row>
    <row r="161" s="379" customFormat="1" ht="30" customHeight="1" spans="1:7">
      <c r="A161" s="405" t="s">
        <v>1558</v>
      </c>
      <c r="B161" s="406" t="s">
        <v>1559</v>
      </c>
      <c r="C161" s="407"/>
      <c r="D161" s="407"/>
      <c r="E161" s="408" t="str">
        <f t="shared" si="12"/>
        <v/>
      </c>
      <c r="F161" s="403" t="str">
        <f t="shared" si="13"/>
        <v>否</v>
      </c>
      <c r="G161" s="387" t="str">
        <f t="shared" si="14"/>
        <v>项</v>
      </c>
    </row>
    <row r="162" s="379" customFormat="1" ht="27" customHeight="1" spans="1:7">
      <c r="A162" s="405" t="s">
        <v>1560</v>
      </c>
      <c r="B162" s="406" t="s">
        <v>1561</v>
      </c>
      <c r="C162" s="407"/>
      <c r="D162" s="407"/>
      <c r="E162" s="408" t="str">
        <f t="shared" si="12"/>
        <v/>
      </c>
      <c r="F162" s="403" t="str">
        <f t="shared" si="13"/>
        <v>否</v>
      </c>
      <c r="G162" s="387" t="str">
        <f t="shared" si="14"/>
        <v>项</v>
      </c>
    </row>
    <row r="163" s="379" customFormat="1" ht="31" customHeight="1" spans="1:7">
      <c r="A163" s="405" t="s">
        <v>1562</v>
      </c>
      <c r="B163" s="406" t="s">
        <v>1563</v>
      </c>
      <c r="C163" s="407">
        <v>0</v>
      </c>
      <c r="D163" s="407">
        <v>0</v>
      </c>
      <c r="E163" s="408" t="str">
        <f t="shared" si="12"/>
        <v/>
      </c>
      <c r="F163" s="403" t="str">
        <f t="shared" si="13"/>
        <v>否</v>
      </c>
      <c r="G163" s="387" t="str">
        <f t="shared" si="14"/>
        <v>项</v>
      </c>
    </row>
    <row r="164" s="379" customFormat="1" ht="27" customHeight="1" spans="1:7">
      <c r="A164" s="405" t="s">
        <v>1564</v>
      </c>
      <c r="B164" s="406" t="s">
        <v>1565</v>
      </c>
      <c r="C164" s="407"/>
      <c r="D164" s="407"/>
      <c r="E164" s="408" t="str">
        <f t="shared" si="12"/>
        <v/>
      </c>
      <c r="F164" s="403" t="str">
        <f t="shared" si="13"/>
        <v>否</v>
      </c>
      <c r="G164" s="387" t="str">
        <f t="shared" si="14"/>
        <v>项</v>
      </c>
    </row>
    <row r="165" s="379" customFormat="1" ht="29" customHeight="1" spans="1:7">
      <c r="A165" s="405" t="s">
        <v>1566</v>
      </c>
      <c r="B165" s="406" t="s">
        <v>1567</v>
      </c>
      <c r="C165" s="407">
        <v>0</v>
      </c>
      <c r="D165" s="407">
        <v>0</v>
      </c>
      <c r="E165" s="408" t="str">
        <f t="shared" si="12"/>
        <v/>
      </c>
      <c r="F165" s="403" t="str">
        <f t="shared" si="13"/>
        <v>否</v>
      </c>
      <c r="G165" s="387" t="str">
        <f t="shared" si="14"/>
        <v>项</v>
      </c>
    </row>
    <row r="166" ht="30" customHeight="1" spans="1:7">
      <c r="A166" s="405" t="s">
        <v>1568</v>
      </c>
      <c r="B166" s="406" t="s">
        <v>1569</v>
      </c>
      <c r="C166" s="407">
        <v>0</v>
      </c>
      <c r="D166" s="407">
        <v>0</v>
      </c>
      <c r="E166" s="408" t="str">
        <f t="shared" si="12"/>
        <v/>
      </c>
      <c r="F166" s="403" t="str">
        <f t="shared" si="13"/>
        <v>否</v>
      </c>
      <c r="G166" s="387" t="str">
        <f t="shared" si="14"/>
        <v>项</v>
      </c>
    </row>
    <row r="167" ht="28" customHeight="1" spans="1:7">
      <c r="A167" s="405" t="s">
        <v>1570</v>
      </c>
      <c r="B167" s="406" t="s">
        <v>1571</v>
      </c>
      <c r="C167" s="407">
        <f>SUM(C168:C169)</f>
        <v>0</v>
      </c>
      <c r="D167" s="407">
        <f>SUM(D168:D169)</f>
        <v>0</v>
      </c>
      <c r="E167" s="408" t="str">
        <f t="shared" si="12"/>
        <v/>
      </c>
      <c r="F167" s="403" t="str">
        <f t="shared" si="13"/>
        <v>否</v>
      </c>
      <c r="G167" s="387" t="str">
        <f t="shared" si="14"/>
        <v>款</v>
      </c>
    </row>
    <row r="168" s="379" customFormat="1" ht="27" customHeight="1" spans="1:7">
      <c r="A168" s="405" t="s">
        <v>1572</v>
      </c>
      <c r="B168" s="406" t="s">
        <v>1494</v>
      </c>
      <c r="C168" s="407">
        <v>0</v>
      </c>
      <c r="D168" s="407">
        <v>0</v>
      </c>
      <c r="E168" s="408" t="str">
        <f t="shared" si="12"/>
        <v/>
      </c>
      <c r="F168" s="403" t="str">
        <f t="shared" si="13"/>
        <v>否</v>
      </c>
      <c r="G168" s="387" t="str">
        <f t="shared" si="14"/>
        <v>项</v>
      </c>
    </row>
    <row r="169" s="379" customFormat="1" ht="35.25" spans="1:7">
      <c r="A169" s="405" t="s">
        <v>1573</v>
      </c>
      <c r="B169" s="406" t="s">
        <v>1574</v>
      </c>
      <c r="C169" s="407">
        <v>0</v>
      </c>
      <c r="D169" s="407">
        <v>0</v>
      </c>
      <c r="E169" s="408" t="str">
        <f t="shared" si="12"/>
        <v/>
      </c>
      <c r="F169" s="403" t="str">
        <f t="shared" si="13"/>
        <v>否</v>
      </c>
      <c r="G169" s="387" t="str">
        <f t="shared" si="14"/>
        <v>项</v>
      </c>
    </row>
    <row r="170" s="379" customFormat="1" ht="34" customHeight="1" spans="1:7">
      <c r="A170" s="405" t="s">
        <v>1575</v>
      </c>
      <c r="B170" s="404" t="s">
        <v>1576</v>
      </c>
      <c r="C170" s="446"/>
      <c r="D170" s="446"/>
      <c r="E170" s="408"/>
      <c r="F170" s="403" t="str">
        <f t="shared" si="13"/>
        <v>否</v>
      </c>
      <c r="G170" s="387" t="str">
        <f t="shared" si="14"/>
        <v>款</v>
      </c>
    </row>
    <row r="171" s="379" customFormat="1" ht="36" customHeight="1" spans="1:7">
      <c r="A171" s="405" t="s">
        <v>1577</v>
      </c>
      <c r="B171" s="406" t="s">
        <v>1494</v>
      </c>
      <c r="C171" s="407"/>
      <c r="D171" s="407"/>
      <c r="E171" s="408" t="str">
        <f t="shared" si="12"/>
        <v/>
      </c>
      <c r="F171" s="403" t="str">
        <f t="shared" si="13"/>
        <v>否</v>
      </c>
      <c r="G171" s="387" t="str">
        <f t="shared" si="14"/>
        <v>项</v>
      </c>
    </row>
    <row r="172" s="379" customFormat="1" ht="35.25" spans="1:7">
      <c r="A172" s="405" t="s">
        <v>1578</v>
      </c>
      <c r="B172" s="406" t="s">
        <v>1579</v>
      </c>
      <c r="C172" s="407"/>
      <c r="D172" s="407">
        <v>0</v>
      </c>
      <c r="E172" s="408" t="str">
        <f t="shared" si="12"/>
        <v/>
      </c>
      <c r="F172" s="403" t="str">
        <f t="shared" si="13"/>
        <v>否</v>
      </c>
      <c r="G172" s="387" t="str">
        <f t="shared" si="14"/>
        <v>项</v>
      </c>
    </row>
    <row r="173" s="379" customFormat="1" ht="24" customHeight="1" spans="1:7">
      <c r="A173" s="405" t="s">
        <v>1580</v>
      </c>
      <c r="B173" s="406" t="s">
        <v>1581</v>
      </c>
      <c r="C173" s="407">
        <v>0</v>
      </c>
      <c r="D173" s="407">
        <v>0</v>
      </c>
      <c r="E173" s="408" t="str">
        <f t="shared" si="12"/>
        <v/>
      </c>
      <c r="F173" s="403" t="str">
        <f t="shared" si="13"/>
        <v>否</v>
      </c>
      <c r="G173" s="387" t="str">
        <f t="shared" si="14"/>
        <v>款</v>
      </c>
    </row>
    <row r="174" ht="28" customHeight="1" spans="1:7">
      <c r="A174" s="405" t="s">
        <v>1582</v>
      </c>
      <c r="B174" s="406" t="s">
        <v>1583</v>
      </c>
      <c r="C174" s="407">
        <f>SUM(C175:C177)</f>
        <v>0</v>
      </c>
      <c r="D174" s="407">
        <f>SUM(D175:D177)</f>
        <v>0</v>
      </c>
      <c r="E174" s="408" t="str">
        <f t="shared" si="12"/>
        <v/>
      </c>
      <c r="F174" s="403" t="str">
        <f t="shared" si="13"/>
        <v>否</v>
      </c>
      <c r="G174" s="387" t="str">
        <f t="shared" si="14"/>
        <v>款</v>
      </c>
    </row>
    <row r="175" ht="26" customHeight="1" spans="1:7">
      <c r="A175" s="405" t="s">
        <v>1584</v>
      </c>
      <c r="B175" s="406" t="s">
        <v>1513</v>
      </c>
      <c r="C175" s="407">
        <v>0</v>
      </c>
      <c r="D175" s="407">
        <v>0</v>
      </c>
      <c r="E175" s="408" t="str">
        <f t="shared" si="12"/>
        <v/>
      </c>
      <c r="F175" s="403" t="str">
        <f t="shared" si="13"/>
        <v>否</v>
      </c>
      <c r="G175" s="387" t="str">
        <f t="shared" si="14"/>
        <v>项</v>
      </c>
    </row>
    <row r="176" ht="27" customHeight="1" spans="1:7">
      <c r="A176" s="405" t="s">
        <v>1585</v>
      </c>
      <c r="B176" s="406" t="s">
        <v>1517</v>
      </c>
      <c r="C176" s="407">
        <v>0</v>
      </c>
      <c r="D176" s="407">
        <v>0</v>
      </c>
      <c r="E176" s="408" t="str">
        <f t="shared" si="12"/>
        <v/>
      </c>
      <c r="F176" s="403" t="str">
        <f t="shared" si="13"/>
        <v>否</v>
      </c>
      <c r="G176" s="387" t="str">
        <f t="shared" si="14"/>
        <v>项</v>
      </c>
    </row>
    <row r="177" s="379" customFormat="1" ht="26" customHeight="1" spans="1:7">
      <c r="A177" s="405" t="s">
        <v>1586</v>
      </c>
      <c r="B177" s="406" t="s">
        <v>1587</v>
      </c>
      <c r="C177" s="407">
        <v>0</v>
      </c>
      <c r="D177" s="407">
        <v>0</v>
      </c>
      <c r="E177" s="408" t="str">
        <f t="shared" si="12"/>
        <v/>
      </c>
      <c r="F177" s="403" t="str">
        <f t="shared" si="13"/>
        <v>否</v>
      </c>
      <c r="G177" s="387" t="str">
        <f t="shared" si="14"/>
        <v>项</v>
      </c>
    </row>
    <row r="178" ht="38" customHeight="1" spans="1:7">
      <c r="A178" s="399" t="s">
        <v>94</v>
      </c>
      <c r="B178" s="400" t="s">
        <v>1588</v>
      </c>
      <c r="C178" s="446"/>
      <c r="D178" s="446"/>
      <c r="E178" s="408"/>
      <c r="F178" s="403" t="str">
        <f t="shared" si="13"/>
        <v>是</v>
      </c>
      <c r="G178" s="387" t="str">
        <f t="shared" si="14"/>
        <v>类</v>
      </c>
    </row>
    <row r="179" ht="24" customHeight="1" spans="1:7">
      <c r="A179" s="405" t="s">
        <v>1589</v>
      </c>
      <c r="B179" s="404" t="s">
        <v>1590</v>
      </c>
      <c r="C179" s="446"/>
      <c r="D179" s="446"/>
      <c r="E179" s="408"/>
      <c r="F179" s="403" t="str">
        <f t="shared" si="13"/>
        <v>否</v>
      </c>
      <c r="G179" s="387" t="str">
        <f t="shared" si="14"/>
        <v>款</v>
      </c>
    </row>
    <row r="180" ht="24" customHeight="1" spans="1:7">
      <c r="A180" s="405" t="s">
        <v>1591</v>
      </c>
      <c r="B180" s="406" t="s">
        <v>1592</v>
      </c>
      <c r="C180" s="407"/>
      <c r="D180" s="407"/>
      <c r="E180" s="408" t="str">
        <f t="shared" si="12"/>
        <v/>
      </c>
      <c r="F180" s="403" t="str">
        <f t="shared" si="13"/>
        <v>否</v>
      </c>
      <c r="G180" s="387" t="str">
        <f t="shared" si="14"/>
        <v>项</v>
      </c>
    </row>
    <row r="181" s="379" customFormat="1" ht="28" customHeight="1" spans="1:7">
      <c r="A181" s="405" t="s">
        <v>1593</v>
      </c>
      <c r="B181" s="406" t="s">
        <v>1594</v>
      </c>
      <c r="C181" s="407">
        <v>0</v>
      </c>
      <c r="D181" s="407">
        <v>0</v>
      </c>
      <c r="E181" s="408" t="str">
        <f t="shared" si="12"/>
        <v/>
      </c>
      <c r="F181" s="403" t="str">
        <f t="shared" si="13"/>
        <v>否</v>
      </c>
      <c r="G181" s="387" t="str">
        <f t="shared" si="14"/>
        <v>项</v>
      </c>
    </row>
    <row r="182" s="379" customFormat="1" ht="38" customHeight="1" spans="1:7">
      <c r="A182" s="399" t="s">
        <v>116</v>
      </c>
      <c r="B182" s="400" t="s">
        <v>1595</v>
      </c>
      <c r="C182" s="446">
        <v>678</v>
      </c>
      <c r="D182" s="446">
        <v>2351</v>
      </c>
      <c r="E182" s="408">
        <f>(D182-C182)/C182</f>
        <v>2.468</v>
      </c>
      <c r="F182" s="403" t="str">
        <f t="shared" si="13"/>
        <v>是</v>
      </c>
      <c r="G182" s="387" t="str">
        <f t="shared" si="14"/>
        <v>类</v>
      </c>
    </row>
    <row r="183" ht="39" customHeight="1" spans="1:7">
      <c r="A183" s="405" t="s">
        <v>1596</v>
      </c>
      <c r="B183" s="404" t="s">
        <v>1597</v>
      </c>
      <c r="C183" s="446"/>
      <c r="D183" s="446"/>
      <c r="E183" s="408"/>
      <c r="F183" s="403" t="str">
        <f t="shared" si="13"/>
        <v>否</v>
      </c>
      <c r="G183" s="387" t="str">
        <f t="shared" si="14"/>
        <v>款</v>
      </c>
    </row>
    <row r="184" ht="31" customHeight="1" spans="1:7">
      <c r="A184" s="405" t="s">
        <v>1598</v>
      </c>
      <c r="B184" s="406" t="s">
        <v>1599</v>
      </c>
      <c r="C184" s="407"/>
      <c r="D184" s="407"/>
      <c r="E184" s="408" t="str">
        <f t="shared" si="12"/>
        <v/>
      </c>
      <c r="F184" s="403" t="str">
        <f t="shared" si="13"/>
        <v>否</v>
      </c>
      <c r="G184" s="387" t="str">
        <f t="shared" si="14"/>
        <v>项</v>
      </c>
    </row>
    <row r="185" s="379" customFormat="1" ht="23" customHeight="1" spans="1:7">
      <c r="A185" s="405" t="s">
        <v>1600</v>
      </c>
      <c r="B185" s="406" t="s">
        <v>1601</v>
      </c>
      <c r="C185" s="407"/>
      <c r="D185" s="407"/>
      <c r="E185" s="408" t="str">
        <f t="shared" si="12"/>
        <v/>
      </c>
      <c r="F185" s="403" t="str">
        <f t="shared" si="13"/>
        <v>否</v>
      </c>
      <c r="G185" s="387" t="str">
        <f t="shared" si="14"/>
        <v>项</v>
      </c>
    </row>
    <row r="186" s="379" customFormat="1" ht="26" customHeight="1" spans="1:7">
      <c r="A186" s="405" t="s">
        <v>1602</v>
      </c>
      <c r="B186" s="406" t="s">
        <v>1603</v>
      </c>
      <c r="C186" s="407">
        <v>0</v>
      </c>
      <c r="D186" s="407"/>
      <c r="E186" s="408" t="str">
        <f t="shared" si="12"/>
        <v/>
      </c>
      <c r="F186" s="403" t="str">
        <f t="shared" si="13"/>
        <v>否</v>
      </c>
      <c r="G186" s="387" t="str">
        <f t="shared" si="14"/>
        <v>项</v>
      </c>
    </row>
    <row r="187" ht="31" customHeight="1" spans="1:7">
      <c r="A187" s="405" t="s">
        <v>1604</v>
      </c>
      <c r="B187" s="404" t="s">
        <v>1605</v>
      </c>
      <c r="C187" s="446"/>
      <c r="D187" s="446"/>
      <c r="E187" s="408"/>
      <c r="F187" s="403" t="str">
        <f t="shared" si="13"/>
        <v>否</v>
      </c>
      <c r="G187" s="387" t="str">
        <f t="shared" si="14"/>
        <v>款</v>
      </c>
    </row>
    <row r="188" s="379" customFormat="1" ht="23" customHeight="1" spans="1:7">
      <c r="A188" s="405" t="s">
        <v>1606</v>
      </c>
      <c r="B188" s="406" t="s">
        <v>1607</v>
      </c>
      <c r="C188" s="407">
        <v>0</v>
      </c>
      <c r="D188" s="407"/>
      <c r="E188" s="408" t="str">
        <f t="shared" si="12"/>
        <v/>
      </c>
      <c r="F188" s="403" t="str">
        <f t="shared" si="13"/>
        <v>否</v>
      </c>
      <c r="G188" s="387" t="str">
        <f t="shared" si="14"/>
        <v>项</v>
      </c>
    </row>
    <row r="189" ht="18" customHeight="1" spans="1:7">
      <c r="A189" s="405" t="s">
        <v>1608</v>
      </c>
      <c r="B189" s="406" t="s">
        <v>1609</v>
      </c>
      <c r="C189" s="407">
        <v>0</v>
      </c>
      <c r="D189" s="407"/>
      <c r="E189" s="408" t="str">
        <f t="shared" si="12"/>
        <v/>
      </c>
      <c r="F189" s="403" t="str">
        <f t="shared" si="13"/>
        <v>否</v>
      </c>
      <c r="G189" s="387" t="str">
        <f t="shared" si="14"/>
        <v>项</v>
      </c>
    </row>
    <row r="190" ht="17" customHeight="1" spans="1:7">
      <c r="A190" s="405" t="s">
        <v>1610</v>
      </c>
      <c r="B190" s="406" t="s">
        <v>1611</v>
      </c>
      <c r="C190" s="407"/>
      <c r="D190" s="407"/>
      <c r="E190" s="408" t="str">
        <f t="shared" si="12"/>
        <v/>
      </c>
      <c r="F190" s="403" t="str">
        <f t="shared" si="13"/>
        <v>否</v>
      </c>
      <c r="G190" s="387" t="str">
        <f t="shared" si="14"/>
        <v>项</v>
      </c>
    </row>
    <row r="191" ht="20" customHeight="1" spans="1:7">
      <c r="A191" s="405" t="s">
        <v>1612</v>
      </c>
      <c r="B191" s="406" t="s">
        <v>1613</v>
      </c>
      <c r="C191" s="407"/>
      <c r="D191" s="407"/>
      <c r="E191" s="408" t="str">
        <f t="shared" si="12"/>
        <v/>
      </c>
      <c r="F191" s="403" t="str">
        <f t="shared" si="13"/>
        <v>否</v>
      </c>
      <c r="G191" s="387" t="str">
        <f t="shared" si="14"/>
        <v>项</v>
      </c>
    </row>
    <row r="192" ht="23" customHeight="1" spans="1:7">
      <c r="A192" s="405" t="s">
        <v>1614</v>
      </c>
      <c r="B192" s="406" t="s">
        <v>1615</v>
      </c>
      <c r="C192" s="407"/>
      <c r="D192" s="407"/>
      <c r="E192" s="408" t="str">
        <f t="shared" si="12"/>
        <v/>
      </c>
      <c r="F192" s="403" t="str">
        <f t="shared" si="13"/>
        <v>否</v>
      </c>
      <c r="G192" s="387" t="str">
        <f t="shared" si="14"/>
        <v>项</v>
      </c>
    </row>
    <row r="193" ht="34" customHeight="1" spans="1:7">
      <c r="A193" s="405" t="s">
        <v>1616</v>
      </c>
      <c r="B193" s="406" t="s">
        <v>1617</v>
      </c>
      <c r="C193" s="407">
        <v>0</v>
      </c>
      <c r="D193" s="407">
        <v>0</v>
      </c>
      <c r="E193" s="408" t="str">
        <f t="shared" si="12"/>
        <v/>
      </c>
      <c r="F193" s="403" t="str">
        <f t="shared" si="13"/>
        <v>否</v>
      </c>
      <c r="G193" s="387" t="str">
        <f t="shared" si="14"/>
        <v>项</v>
      </c>
    </row>
    <row r="194" s="379" customFormat="1" ht="27" customHeight="1" spans="1:7">
      <c r="A194" s="405" t="s">
        <v>1618</v>
      </c>
      <c r="B194" s="406" t="s">
        <v>1619</v>
      </c>
      <c r="C194" s="407"/>
      <c r="D194" s="407"/>
      <c r="E194" s="408" t="str">
        <f t="shared" si="12"/>
        <v/>
      </c>
      <c r="F194" s="403" t="str">
        <f t="shared" si="13"/>
        <v>否</v>
      </c>
      <c r="G194" s="387" t="str">
        <f t="shared" si="14"/>
        <v>项</v>
      </c>
    </row>
    <row r="195" ht="35.25" spans="1:7">
      <c r="A195" s="405" t="s">
        <v>1620</v>
      </c>
      <c r="B195" s="406" t="s">
        <v>1621</v>
      </c>
      <c r="C195" s="407"/>
      <c r="D195" s="407"/>
      <c r="E195" s="408" t="str">
        <f t="shared" si="12"/>
        <v/>
      </c>
      <c r="F195" s="403" t="str">
        <f t="shared" si="13"/>
        <v>否</v>
      </c>
      <c r="G195" s="387" t="str">
        <f t="shared" si="14"/>
        <v>项</v>
      </c>
    </row>
    <row r="196" ht="18" customHeight="1" spans="1:7">
      <c r="A196" s="405" t="s">
        <v>1622</v>
      </c>
      <c r="B196" s="404" t="s">
        <v>1623</v>
      </c>
      <c r="C196" s="446">
        <f>SUBTOTAL(9,C197:C209)</f>
        <v>678</v>
      </c>
      <c r="D196" s="446">
        <v>511</v>
      </c>
      <c r="E196" s="408"/>
      <c r="F196" s="403" t="str">
        <f t="shared" si="13"/>
        <v>是</v>
      </c>
      <c r="G196" s="387" t="str">
        <f t="shared" si="14"/>
        <v>款</v>
      </c>
    </row>
    <row r="197" ht="19" customHeight="1" spans="1:7">
      <c r="A197" s="418">
        <v>2296001</v>
      </c>
      <c r="B197" s="406" t="s">
        <v>1624</v>
      </c>
      <c r="C197" s="407"/>
      <c r="D197" s="407"/>
      <c r="E197" s="408" t="str">
        <f t="shared" si="12"/>
        <v/>
      </c>
      <c r="F197" s="403" t="str">
        <f t="shared" si="13"/>
        <v>否</v>
      </c>
      <c r="G197" s="387" t="str">
        <f t="shared" si="14"/>
        <v>项</v>
      </c>
    </row>
    <row r="198" s="379" customFormat="1" ht="21" customHeight="1" spans="1:7">
      <c r="A198" s="405" t="s">
        <v>1625</v>
      </c>
      <c r="B198" s="406" t="s">
        <v>1626</v>
      </c>
      <c r="C198" s="407">
        <v>21</v>
      </c>
      <c r="D198" s="407">
        <v>511</v>
      </c>
      <c r="E198" s="408">
        <f t="shared" si="12"/>
        <v>23.333</v>
      </c>
      <c r="F198" s="403" t="str">
        <f t="shared" si="13"/>
        <v>是</v>
      </c>
      <c r="G198" s="387" t="str">
        <f t="shared" si="14"/>
        <v>项</v>
      </c>
    </row>
    <row r="199" ht="20" customHeight="1" spans="1:7">
      <c r="A199" s="405" t="s">
        <v>1627</v>
      </c>
      <c r="B199" s="406" t="s">
        <v>1628</v>
      </c>
      <c r="C199" s="407">
        <v>360</v>
      </c>
      <c r="D199" s="407"/>
      <c r="E199" s="408">
        <f t="shared" si="12"/>
        <v>-1</v>
      </c>
      <c r="F199" s="403" t="str">
        <f t="shared" si="13"/>
        <v>是</v>
      </c>
      <c r="G199" s="387" t="str">
        <f t="shared" si="14"/>
        <v>项</v>
      </c>
    </row>
    <row r="200" ht="26" customHeight="1" spans="1:7">
      <c r="A200" s="405" t="s">
        <v>1629</v>
      </c>
      <c r="B200" s="406" t="s">
        <v>1630</v>
      </c>
      <c r="C200" s="407"/>
      <c r="D200" s="407"/>
      <c r="E200" s="408" t="str">
        <f t="shared" si="12"/>
        <v/>
      </c>
      <c r="F200" s="403" t="str">
        <f t="shared" ref="F200:F207" si="15">IF(LEN(A200)=3,"是",IF(B200&lt;&gt;"",IF(SUM(C200:D200)&lt;&gt;0,"是","否"),"是"))</f>
        <v>否</v>
      </c>
      <c r="G200" s="387" t="str">
        <f t="shared" ref="G200:G207" si="16">IF(LEN(A200)=3,"类",IF(LEN(A200)=5,"款","项"))</f>
        <v>项</v>
      </c>
    </row>
    <row r="201" ht="23" customHeight="1" spans="1:7">
      <c r="A201" s="405" t="s">
        <v>1631</v>
      </c>
      <c r="B201" s="406" t="s">
        <v>1632</v>
      </c>
      <c r="C201" s="407"/>
      <c r="D201" s="407"/>
      <c r="E201" s="408" t="str">
        <f t="shared" si="12"/>
        <v/>
      </c>
      <c r="F201" s="403" t="str">
        <f t="shared" si="15"/>
        <v>否</v>
      </c>
      <c r="G201" s="387" t="str">
        <f t="shared" si="16"/>
        <v>项</v>
      </c>
    </row>
    <row r="202" ht="29" customHeight="1" spans="1:7">
      <c r="A202" s="405" t="s">
        <v>1633</v>
      </c>
      <c r="B202" s="406" t="s">
        <v>1634</v>
      </c>
      <c r="C202" s="407">
        <v>14</v>
      </c>
      <c r="D202" s="407"/>
      <c r="E202" s="408">
        <f t="shared" si="12"/>
        <v>-1</v>
      </c>
      <c r="F202" s="403" t="str">
        <f t="shared" si="15"/>
        <v>是</v>
      </c>
      <c r="G202" s="387" t="str">
        <f t="shared" si="16"/>
        <v>项</v>
      </c>
    </row>
    <row r="203" s="379" customFormat="1" ht="27" customHeight="1" spans="1:7">
      <c r="A203" s="405" t="s">
        <v>1635</v>
      </c>
      <c r="B203" s="406" t="s">
        <v>1636</v>
      </c>
      <c r="C203" s="407"/>
      <c r="D203" s="407"/>
      <c r="E203" s="408" t="str">
        <f t="shared" si="12"/>
        <v/>
      </c>
      <c r="F203" s="403" t="str">
        <f t="shared" si="15"/>
        <v>否</v>
      </c>
      <c r="G203" s="387" t="str">
        <f t="shared" si="16"/>
        <v>项</v>
      </c>
    </row>
    <row r="204" s="379" customFormat="1" ht="27" customHeight="1" spans="1:7">
      <c r="A204" s="405" t="s">
        <v>1637</v>
      </c>
      <c r="B204" s="406" t="s">
        <v>1638</v>
      </c>
      <c r="C204" s="407"/>
      <c r="D204" s="407"/>
      <c r="E204" s="408" t="str">
        <f t="shared" si="12"/>
        <v/>
      </c>
      <c r="F204" s="403" t="str">
        <f t="shared" si="15"/>
        <v>否</v>
      </c>
      <c r="G204" s="387" t="str">
        <f t="shared" si="16"/>
        <v>项</v>
      </c>
    </row>
    <row r="205" s="379" customFormat="1" ht="19" customHeight="1" spans="1:7">
      <c r="A205" s="405" t="s">
        <v>1639</v>
      </c>
      <c r="B205" s="406" t="s">
        <v>1640</v>
      </c>
      <c r="C205" s="407"/>
      <c r="D205" s="407"/>
      <c r="E205" s="408" t="str">
        <f t="shared" si="12"/>
        <v/>
      </c>
      <c r="F205" s="403" t="str">
        <f t="shared" si="15"/>
        <v>否</v>
      </c>
      <c r="G205" s="387" t="str">
        <f t="shared" si="16"/>
        <v>项</v>
      </c>
    </row>
    <row r="206" ht="22" customHeight="1" spans="1:7">
      <c r="A206" s="405" t="s">
        <v>1641</v>
      </c>
      <c r="B206" s="406" t="s">
        <v>1642</v>
      </c>
      <c r="C206" s="407"/>
      <c r="D206" s="407"/>
      <c r="E206" s="408" t="str">
        <f t="shared" si="12"/>
        <v/>
      </c>
      <c r="F206" s="403" t="str">
        <f t="shared" si="15"/>
        <v>否</v>
      </c>
      <c r="G206" s="387" t="str">
        <f t="shared" si="16"/>
        <v>项</v>
      </c>
    </row>
    <row r="207" s="379" customFormat="1" ht="21" customHeight="1" spans="1:7">
      <c r="A207" s="405" t="s">
        <v>1643</v>
      </c>
      <c r="B207" s="406" t="s">
        <v>1644</v>
      </c>
      <c r="C207" s="407">
        <v>283</v>
      </c>
      <c r="D207" s="407"/>
      <c r="E207" s="408">
        <f t="shared" si="12"/>
        <v>-1</v>
      </c>
      <c r="F207" s="403" t="str">
        <f t="shared" si="15"/>
        <v>是</v>
      </c>
      <c r="G207" s="387" t="str">
        <f t="shared" si="16"/>
        <v>项</v>
      </c>
    </row>
    <row r="208" s="379" customFormat="1" ht="21" customHeight="1" spans="1:7">
      <c r="A208" s="405">
        <v>22998</v>
      </c>
      <c r="B208" s="404" t="s">
        <v>1645</v>
      </c>
      <c r="C208" s="414"/>
      <c r="D208" s="409">
        <v>1840</v>
      </c>
      <c r="E208" s="410"/>
      <c r="F208" s="403"/>
      <c r="G208" s="387"/>
    </row>
    <row r="209" s="379" customFormat="1" ht="21" customHeight="1" spans="1:7">
      <c r="A209" s="405">
        <v>2299899</v>
      </c>
      <c r="B209" s="404" t="s">
        <v>1646</v>
      </c>
      <c r="C209" s="414"/>
      <c r="D209" s="409">
        <v>1840</v>
      </c>
      <c r="E209" s="410"/>
      <c r="F209" s="403"/>
      <c r="G209" s="387"/>
    </row>
    <row r="210" s="379" customFormat="1" ht="38" customHeight="1" spans="1:7">
      <c r="A210" s="399" t="s">
        <v>112</v>
      </c>
      <c r="B210" s="400" t="s">
        <v>1647</v>
      </c>
      <c r="C210" s="446">
        <v>9511</v>
      </c>
      <c r="D210" s="446">
        <v>9438</v>
      </c>
      <c r="E210" s="408">
        <f>(D210-C210)/C210</f>
        <v>-0.008</v>
      </c>
      <c r="F210" s="403" t="str">
        <f t="shared" ref="F210:F266" si="17">IF(LEN(A210)=3,"是",IF(B210&lt;&gt;"",IF(SUM(C210:D210)&lt;&gt;0,"是","否"),"是"))</f>
        <v>是</v>
      </c>
      <c r="G210" s="387" t="str">
        <f t="shared" ref="G210:G265" si="18">IF(LEN(A210)=3,"类",IF(LEN(A210)=5,"款","项"))</f>
        <v>类</v>
      </c>
    </row>
    <row r="211" s="379" customFormat="1" ht="21" customHeight="1" spans="1:7">
      <c r="A211" s="405" t="s">
        <v>1648</v>
      </c>
      <c r="B211" s="406" t="s">
        <v>1649</v>
      </c>
      <c r="C211" s="407">
        <v>0</v>
      </c>
      <c r="D211" s="407">
        <v>0</v>
      </c>
      <c r="E211" s="408" t="str">
        <f t="shared" ref="E210:E265" si="19">IF(C211&gt;0,D211/C211-1,IF(C211&lt;0,-(D211/C211-1),""))</f>
        <v/>
      </c>
      <c r="F211" s="403" t="str">
        <f t="shared" si="17"/>
        <v>否</v>
      </c>
      <c r="G211" s="387" t="str">
        <f t="shared" si="18"/>
        <v>项</v>
      </c>
    </row>
    <row r="212" s="379" customFormat="1" ht="21" customHeight="1" spans="1:7">
      <c r="A212" s="405" t="s">
        <v>1650</v>
      </c>
      <c r="B212" s="406" t="s">
        <v>1651</v>
      </c>
      <c r="C212" s="407">
        <v>0</v>
      </c>
      <c r="D212" s="407">
        <v>0</v>
      </c>
      <c r="E212" s="408" t="str">
        <f t="shared" si="19"/>
        <v/>
      </c>
      <c r="F212" s="403" t="str">
        <f t="shared" si="17"/>
        <v>否</v>
      </c>
      <c r="G212" s="387" t="str">
        <f t="shared" si="18"/>
        <v>项</v>
      </c>
    </row>
    <row r="213" s="379" customFormat="1" ht="21" customHeight="1" spans="1:7">
      <c r="A213" s="405" t="s">
        <v>1652</v>
      </c>
      <c r="B213" s="406" t="s">
        <v>1653</v>
      </c>
      <c r="C213" s="407">
        <v>0</v>
      </c>
      <c r="D213" s="407">
        <v>0</v>
      </c>
      <c r="E213" s="408" t="str">
        <f t="shared" si="19"/>
        <v/>
      </c>
      <c r="F213" s="403" t="str">
        <f t="shared" si="17"/>
        <v>否</v>
      </c>
      <c r="G213" s="387" t="str">
        <f t="shared" si="18"/>
        <v>项</v>
      </c>
    </row>
    <row r="214" s="379" customFormat="1" ht="21" customHeight="1" spans="1:7">
      <c r="A214" s="405" t="s">
        <v>1654</v>
      </c>
      <c r="B214" s="406" t="s">
        <v>1655</v>
      </c>
      <c r="C214" s="407">
        <v>5588</v>
      </c>
      <c r="D214" s="407">
        <v>4500</v>
      </c>
      <c r="E214" s="408">
        <f t="shared" si="19"/>
        <v>-0.195</v>
      </c>
      <c r="F214" s="403" t="str">
        <f t="shared" si="17"/>
        <v>是</v>
      </c>
      <c r="G214" s="387" t="str">
        <f t="shared" si="18"/>
        <v>项</v>
      </c>
    </row>
    <row r="215" s="379" customFormat="1" ht="25" customHeight="1" spans="1:7">
      <c r="A215" s="405" t="s">
        <v>1656</v>
      </c>
      <c r="B215" s="406" t="s">
        <v>1657</v>
      </c>
      <c r="C215" s="407"/>
      <c r="D215" s="407"/>
      <c r="E215" s="408" t="str">
        <f t="shared" si="19"/>
        <v/>
      </c>
      <c r="F215" s="403" t="str">
        <f t="shared" si="17"/>
        <v>否</v>
      </c>
      <c r="G215" s="387" t="str">
        <f t="shared" si="18"/>
        <v>项</v>
      </c>
    </row>
    <row r="216" ht="26" customHeight="1" spans="1:7">
      <c r="A216" s="405" t="s">
        <v>1658</v>
      </c>
      <c r="B216" s="406" t="s">
        <v>1659</v>
      </c>
      <c r="C216" s="407"/>
      <c r="D216" s="407"/>
      <c r="E216" s="408" t="str">
        <f t="shared" si="19"/>
        <v/>
      </c>
      <c r="F216" s="403" t="str">
        <f t="shared" si="17"/>
        <v>否</v>
      </c>
      <c r="G216" s="387" t="str">
        <f t="shared" si="18"/>
        <v>项</v>
      </c>
    </row>
    <row r="217" ht="25" customHeight="1" spans="1:7">
      <c r="A217" s="405" t="s">
        <v>1660</v>
      </c>
      <c r="B217" s="406" t="s">
        <v>1661</v>
      </c>
      <c r="C217" s="407"/>
      <c r="D217" s="407">
        <v>0</v>
      </c>
      <c r="E217" s="408" t="str">
        <f t="shared" si="19"/>
        <v/>
      </c>
      <c r="F217" s="403" t="str">
        <f t="shared" si="17"/>
        <v>否</v>
      </c>
      <c r="G217" s="387" t="str">
        <f t="shared" si="18"/>
        <v>项</v>
      </c>
    </row>
    <row r="218" ht="21" customHeight="1" spans="1:7">
      <c r="A218" s="405" t="s">
        <v>1662</v>
      </c>
      <c r="B218" s="406" t="s">
        <v>1663</v>
      </c>
      <c r="C218" s="407">
        <v>0</v>
      </c>
      <c r="D218" s="407">
        <v>0</v>
      </c>
      <c r="E218" s="408" t="str">
        <f t="shared" si="19"/>
        <v/>
      </c>
      <c r="F218" s="403" t="str">
        <f t="shared" si="17"/>
        <v>否</v>
      </c>
      <c r="G218" s="387" t="str">
        <f t="shared" si="18"/>
        <v>项</v>
      </c>
    </row>
    <row r="219" ht="20" customHeight="1" spans="1:7">
      <c r="A219" s="405" t="s">
        <v>1664</v>
      </c>
      <c r="B219" s="406" t="s">
        <v>1665</v>
      </c>
      <c r="C219" s="407">
        <v>0</v>
      </c>
      <c r="D219" s="407">
        <v>0</v>
      </c>
      <c r="E219" s="408" t="str">
        <f t="shared" si="19"/>
        <v/>
      </c>
      <c r="F219" s="403" t="str">
        <f t="shared" si="17"/>
        <v>否</v>
      </c>
      <c r="G219" s="387" t="str">
        <f t="shared" si="18"/>
        <v>项</v>
      </c>
    </row>
    <row r="220" ht="28" customHeight="1" spans="1:7">
      <c r="A220" s="405" t="s">
        <v>1666</v>
      </c>
      <c r="B220" s="406" t="s">
        <v>1667</v>
      </c>
      <c r="C220" s="407">
        <v>0</v>
      </c>
      <c r="D220" s="407">
        <v>0</v>
      </c>
      <c r="E220" s="408" t="str">
        <f t="shared" si="19"/>
        <v/>
      </c>
      <c r="F220" s="403" t="str">
        <f t="shared" si="17"/>
        <v>否</v>
      </c>
      <c r="G220" s="387" t="str">
        <f t="shared" si="18"/>
        <v>项</v>
      </c>
    </row>
    <row r="221" ht="20" customHeight="1" spans="1:7">
      <c r="A221" s="405" t="s">
        <v>1668</v>
      </c>
      <c r="B221" s="406" t="s">
        <v>1669</v>
      </c>
      <c r="C221" s="407">
        <v>0</v>
      </c>
      <c r="D221" s="407">
        <v>0</v>
      </c>
      <c r="E221" s="408" t="str">
        <f t="shared" si="19"/>
        <v/>
      </c>
      <c r="F221" s="403" t="str">
        <f t="shared" si="17"/>
        <v>否</v>
      </c>
      <c r="G221" s="387" t="str">
        <f t="shared" si="18"/>
        <v>项</v>
      </c>
    </row>
    <row r="222" ht="21" customHeight="1" spans="1:7">
      <c r="A222" s="405" t="s">
        <v>1670</v>
      </c>
      <c r="B222" s="406" t="s">
        <v>1671</v>
      </c>
      <c r="C222" s="407">
        <v>1606</v>
      </c>
      <c r="D222" s="407">
        <v>2621</v>
      </c>
      <c r="E222" s="408">
        <f t="shared" si="19"/>
        <v>0.632</v>
      </c>
      <c r="F222" s="403" t="str">
        <f t="shared" si="17"/>
        <v>是</v>
      </c>
      <c r="G222" s="387" t="str">
        <f t="shared" si="18"/>
        <v>项</v>
      </c>
    </row>
    <row r="223" s="379" customFormat="1" ht="24" customHeight="1" spans="1:7">
      <c r="A223" s="405" t="s">
        <v>1672</v>
      </c>
      <c r="B223" s="406" t="s">
        <v>1673</v>
      </c>
      <c r="C223" s="407"/>
      <c r="D223" s="407"/>
      <c r="E223" s="408" t="str">
        <f t="shared" si="19"/>
        <v/>
      </c>
      <c r="F223" s="403" t="str">
        <f t="shared" si="17"/>
        <v>否</v>
      </c>
      <c r="G223" s="387" t="str">
        <f t="shared" si="18"/>
        <v>项</v>
      </c>
    </row>
    <row r="224" s="379" customFormat="1" ht="22" customHeight="1" spans="1:7">
      <c r="A224" s="405" t="s">
        <v>1674</v>
      </c>
      <c r="B224" s="406" t="s">
        <v>1675</v>
      </c>
      <c r="C224" s="407"/>
      <c r="D224" s="407"/>
      <c r="E224" s="408" t="str">
        <f t="shared" si="19"/>
        <v/>
      </c>
      <c r="F224" s="403" t="str">
        <f t="shared" si="17"/>
        <v>否</v>
      </c>
      <c r="G224" s="387" t="str">
        <f t="shared" si="18"/>
        <v>项</v>
      </c>
    </row>
    <row r="225" s="379" customFormat="1" ht="23" customHeight="1" spans="1:7">
      <c r="A225" s="405" t="s">
        <v>1676</v>
      </c>
      <c r="B225" s="406" t="s">
        <v>1677</v>
      </c>
      <c r="C225" s="407">
        <v>2317</v>
      </c>
      <c r="D225" s="409">
        <v>2317</v>
      </c>
      <c r="E225" s="408">
        <f t="shared" si="19"/>
        <v>0</v>
      </c>
      <c r="F225" s="403" t="str">
        <f t="shared" si="17"/>
        <v>是</v>
      </c>
      <c r="G225" s="387" t="str">
        <f t="shared" si="18"/>
        <v>项</v>
      </c>
    </row>
    <row r="226" ht="33" customHeight="1" spans="1:7">
      <c r="A226" s="405" t="s">
        <v>1678</v>
      </c>
      <c r="B226" s="406" t="s">
        <v>1679</v>
      </c>
      <c r="C226" s="407"/>
      <c r="D226" s="407"/>
      <c r="E226" s="408" t="str">
        <f t="shared" si="19"/>
        <v/>
      </c>
      <c r="F226" s="403" t="str">
        <f t="shared" si="17"/>
        <v>否</v>
      </c>
      <c r="G226" s="387" t="str">
        <f t="shared" si="18"/>
        <v>项</v>
      </c>
    </row>
    <row r="227" s="379" customFormat="1" ht="38" customHeight="1" spans="1:7">
      <c r="A227" s="399" t="s">
        <v>114</v>
      </c>
      <c r="B227" s="400" t="s">
        <v>1680</v>
      </c>
      <c r="C227" s="446">
        <v>80</v>
      </c>
      <c r="D227" s="446">
        <v>104</v>
      </c>
      <c r="E227" s="408">
        <f>(D227-C227)/C227</f>
        <v>0.3</v>
      </c>
      <c r="F227" s="403" t="str">
        <f t="shared" si="17"/>
        <v>是</v>
      </c>
      <c r="G227" s="387" t="str">
        <f t="shared" si="18"/>
        <v>类</v>
      </c>
    </row>
    <row r="228" s="379" customFormat="1" ht="18" customHeight="1" spans="1:7">
      <c r="A228" s="418">
        <v>23304</v>
      </c>
      <c r="B228" s="404" t="s">
        <v>1681</v>
      </c>
      <c r="C228" s="446"/>
      <c r="D228" s="446"/>
      <c r="E228" s="408"/>
      <c r="F228" s="403" t="str">
        <f t="shared" si="17"/>
        <v>否</v>
      </c>
      <c r="G228" s="387" t="str">
        <f t="shared" si="18"/>
        <v>款</v>
      </c>
    </row>
    <row r="229" ht="16" customHeight="1" spans="1:7">
      <c r="A229" s="405" t="s">
        <v>1682</v>
      </c>
      <c r="B229" s="406" t="s">
        <v>1683</v>
      </c>
      <c r="C229" s="407">
        <v>0</v>
      </c>
      <c r="D229" s="407">
        <v>0</v>
      </c>
      <c r="E229" s="408" t="str">
        <f t="shared" si="19"/>
        <v/>
      </c>
      <c r="F229" s="403" t="str">
        <f t="shared" si="17"/>
        <v>否</v>
      </c>
      <c r="G229" s="387" t="str">
        <f t="shared" si="18"/>
        <v>项</v>
      </c>
    </row>
    <row r="230" s="379" customFormat="1" ht="21" customHeight="1" spans="1:7">
      <c r="A230" s="405" t="s">
        <v>1684</v>
      </c>
      <c r="B230" s="406" t="s">
        <v>1685</v>
      </c>
      <c r="C230" s="407">
        <v>0</v>
      </c>
      <c r="D230" s="407">
        <v>0</v>
      </c>
      <c r="E230" s="408" t="str">
        <f t="shared" si="19"/>
        <v/>
      </c>
      <c r="F230" s="403" t="str">
        <f t="shared" si="17"/>
        <v>否</v>
      </c>
      <c r="G230" s="387" t="str">
        <f t="shared" si="18"/>
        <v>项</v>
      </c>
    </row>
    <row r="231" ht="18" customHeight="1" spans="1:7">
      <c r="A231" s="405" t="s">
        <v>1686</v>
      </c>
      <c r="B231" s="406" t="s">
        <v>1687</v>
      </c>
      <c r="C231" s="407">
        <v>0</v>
      </c>
      <c r="D231" s="407">
        <v>0</v>
      </c>
      <c r="E231" s="408" t="str">
        <f t="shared" si="19"/>
        <v/>
      </c>
      <c r="F231" s="403" t="str">
        <f t="shared" si="17"/>
        <v>否</v>
      </c>
      <c r="G231" s="387" t="str">
        <f t="shared" si="18"/>
        <v>项</v>
      </c>
    </row>
    <row r="232" s="379" customFormat="1" ht="18" customHeight="1" spans="1:7">
      <c r="A232" s="405" t="s">
        <v>1688</v>
      </c>
      <c r="B232" s="406" t="s">
        <v>1689</v>
      </c>
      <c r="C232" s="407">
        <v>34</v>
      </c>
      <c r="D232" s="407">
        <v>4</v>
      </c>
      <c r="E232" s="408">
        <f t="shared" si="19"/>
        <v>-0.882</v>
      </c>
      <c r="F232" s="403" t="str">
        <f t="shared" si="17"/>
        <v>是</v>
      </c>
      <c r="G232" s="387" t="str">
        <f t="shared" si="18"/>
        <v>项</v>
      </c>
    </row>
    <row r="233" s="379" customFormat="1" ht="19" customHeight="1" spans="1:7">
      <c r="A233" s="405" t="s">
        <v>1690</v>
      </c>
      <c r="B233" s="406" t="s">
        <v>1691</v>
      </c>
      <c r="C233" s="407">
        <v>0</v>
      </c>
      <c r="D233" s="407">
        <v>0</v>
      </c>
      <c r="E233" s="408" t="str">
        <f t="shared" si="19"/>
        <v/>
      </c>
      <c r="F233" s="403" t="str">
        <f t="shared" si="17"/>
        <v>否</v>
      </c>
      <c r="G233" s="387" t="str">
        <f t="shared" si="18"/>
        <v>项</v>
      </c>
    </row>
    <row r="234" ht="21" customHeight="1" spans="1:7">
      <c r="A234" s="405" t="s">
        <v>1692</v>
      </c>
      <c r="B234" s="406" t="s">
        <v>1693</v>
      </c>
      <c r="C234" s="407">
        <v>0</v>
      </c>
      <c r="D234" s="407">
        <v>0</v>
      </c>
      <c r="E234" s="408" t="str">
        <f t="shared" si="19"/>
        <v/>
      </c>
      <c r="F234" s="403" t="str">
        <f t="shared" si="17"/>
        <v>否</v>
      </c>
      <c r="G234" s="387" t="str">
        <f t="shared" si="18"/>
        <v>项</v>
      </c>
    </row>
    <row r="235" ht="19" customHeight="1" spans="1:7">
      <c r="A235" s="405" t="s">
        <v>1694</v>
      </c>
      <c r="B235" s="406" t="s">
        <v>1695</v>
      </c>
      <c r="C235" s="407"/>
      <c r="D235" s="407">
        <v>0</v>
      </c>
      <c r="E235" s="408" t="str">
        <f t="shared" si="19"/>
        <v/>
      </c>
      <c r="F235" s="403" t="str">
        <f t="shared" si="17"/>
        <v>否</v>
      </c>
      <c r="G235" s="387" t="str">
        <f t="shared" si="18"/>
        <v>项</v>
      </c>
    </row>
    <row r="236" ht="19" customHeight="1" spans="1:7">
      <c r="A236" s="405" t="s">
        <v>1696</v>
      </c>
      <c r="B236" s="406" t="s">
        <v>1697</v>
      </c>
      <c r="C236" s="407">
        <v>0</v>
      </c>
      <c r="D236" s="407">
        <v>0</v>
      </c>
      <c r="E236" s="408" t="str">
        <f t="shared" si="19"/>
        <v/>
      </c>
      <c r="F236" s="403" t="str">
        <f t="shared" si="17"/>
        <v>否</v>
      </c>
      <c r="G236" s="387" t="str">
        <f t="shared" si="18"/>
        <v>项</v>
      </c>
    </row>
    <row r="237" ht="20" customHeight="1" spans="1:7">
      <c r="A237" s="405" t="s">
        <v>1698</v>
      </c>
      <c r="B237" s="406" t="s">
        <v>1699</v>
      </c>
      <c r="C237" s="407">
        <v>0</v>
      </c>
      <c r="D237" s="407">
        <v>0</v>
      </c>
      <c r="E237" s="408" t="str">
        <f t="shared" si="19"/>
        <v/>
      </c>
      <c r="F237" s="403" t="str">
        <f t="shared" si="17"/>
        <v>否</v>
      </c>
      <c r="G237" s="387" t="str">
        <f t="shared" si="18"/>
        <v>项</v>
      </c>
    </row>
    <row r="238" ht="24" customHeight="1" spans="1:7">
      <c r="A238" s="405" t="s">
        <v>1700</v>
      </c>
      <c r="B238" s="406" t="s">
        <v>1701</v>
      </c>
      <c r="C238" s="407">
        <v>0</v>
      </c>
      <c r="D238" s="407">
        <v>0</v>
      </c>
      <c r="E238" s="408" t="str">
        <f t="shared" si="19"/>
        <v/>
      </c>
      <c r="F238" s="403" t="str">
        <f t="shared" si="17"/>
        <v>否</v>
      </c>
      <c r="G238" s="387" t="str">
        <f t="shared" si="18"/>
        <v>项</v>
      </c>
    </row>
    <row r="239" ht="26" customHeight="1" spans="1:7">
      <c r="A239" s="405" t="s">
        <v>1702</v>
      </c>
      <c r="B239" s="406" t="s">
        <v>1703</v>
      </c>
      <c r="C239" s="407">
        <v>0</v>
      </c>
      <c r="D239" s="407">
        <v>0</v>
      </c>
      <c r="E239" s="408" t="str">
        <f t="shared" si="19"/>
        <v/>
      </c>
      <c r="F239" s="403" t="str">
        <f t="shared" si="17"/>
        <v>否</v>
      </c>
      <c r="G239" s="387" t="str">
        <f t="shared" si="18"/>
        <v>项</v>
      </c>
    </row>
    <row r="240" ht="24" customHeight="1" spans="1:7">
      <c r="A240" s="405" t="s">
        <v>1704</v>
      </c>
      <c r="B240" s="406" t="s">
        <v>1705</v>
      </c>
      <c r="C240" s="407">
        <v>46</v>
      </c>
      <c r="D240" s="407">
        <v>100</v>
      </c>
      <c r="E240" s="408">
        <f t="shared" si="19"/>
        <v>1.174</v>
      </c>
      <c r="F240" s="403" t="str">
        <f t="shared" si="17"/>
        <v>是</v>
      </c>
      <c r="G240" s="387" t="str">
        <f t="shared" si="18"/>
        <v>项</v>
      </c>
    </row>
    <row r="241" ht="23" customHeight="1" spans="1:7">
      <c r="A241" s="405" t="s">
        <v>1706</v>
      </c>
      <c r="B241" s="406" t="s">
        <v>1707</v>
      </c>
      <c r="C241" s="407"/>
      <c r="D241" s="407">
        <v>0</v>
      </c>
      <c r="E241" s="408" t="str">
        <f t="shared" si="19"/>
        <v/>
      </c>
      <c r="F241" s="403" t="str">
        <f t="shared" si="17"/>
        <v>否</v>
      </c>
      <c r="G241" s="387" t="str">
        <f t="shared" si="18"/>
        <v>项</v>
      </c>
    </row>
    <row r="242" s="379" customFormat="1" ht="18" customHeight="1" spans="1:7">
      <c r="A242" s="405" t="s">
        <v>1708</v>
      </c>
      <c r="B242" s="406" t="s">
        <v>1709</v>
      </c>
      <c r="C242" s="407"/>
      <c r="D242" s="407">
        <v>0</v>
      </c>
      <c r="E242" s="408" t="str">
        <f t="shared" si="19"/>
        <v/>
      </c>
      <c r="F242" s="403" t="str">
        <f t="shared" si="17"/>
        <v>否</v>
      </c>
      <c r="G242" s="387" t="str">
        <f t="shared" si="18"/>
        <v>项</v>
      </c>
    </row>
    <row r="243" ht="19" customHeight="1" spans="1:7">
      <c r="A243" s="405" t="s">
        <v>1710</v>
      </c>
      <c r="B243" s="406" t="s">
        <v>1711</v>
      </c>
      <c r="C243" s="407"/>
      <c r="D243" s="407"/>
      <c r="E243" s="408" t="str">
        <f t="shared" si="19"/>
        <v/>
      </c>
      <c r="F243" s="403" t="str">
        <f t="shared" si="17"/>
        <v>否</v>
      </c>
      <c r="G243" s="387" t="str">
        <f t="shared" si="18"/>
        <v>项</v>
      </c>
    </row>
    <row r="244" ht="19" customHeight="1" spans="1:7">
      <c r="A244" s="405" t="s">
        <v>1712</v>
      </c>
      <c r="B244" s="406" t="s">
        <v>1713</v>
      </c>
      <c r="C244" s="407"/>
      <c r="D244" s="407"/>
      <c r="E244" s="408" t="str">
        <f t="shared" si="19"/>
        <v/>
      </c>
      <c r="F244" s="403" t="str">
        <f t="shared" si="17"/>
        <v>否</v>
      </c>
      <c r="G244" s="387" t="str">
        <f t="shared" si="18"/>
        <v>项</v>
      </c>
    </row>
    <row r="245" ht="38" customHeight="1" spans="1:7">
      <c r="A245" s="417" t="s">
        <v>1714</v>
      </c>
      <c r="B245" s="400" t="s">
        <v>1715</v>
      </c>
      <c r="C245" s="446"/>
      <c r="D245" s="446"/>
      <c r="E245" s="408"/>
      <c r="F245" s="403" t="str">
        <f t="shared" si="17"/>
        <v>是</v>
      </c>
      <c r="G245" s="387" t="str">
        <f t="shared" si="18"/>
        <v>类</v>
      </c>
    </row>
    <row r="246" ht="18" customHeight="1" spans="1:7">
      <c r="A246" s="418" t="s">
        <v>1716</v>
      </c>
      <c r="B246" s="404" t="s">
        <v>1717</v>
      </c>
      <c r="C246" s="446"/>
      <c r="D246" s="446"/>
      <c r="E246" s="408"/>
      <c r="F246" s="403" t="str">
        <f t="shared" si="17"/>
        <v>否</v>
      </c>
      <c r="G246" s="387" t="str">
        <f t="shared" si="18"/>
        <v>款</v>
      </c>
    </row>
    <row r="247" ht="18" customHeight="1" spans="1:7">
      <c r="A247" s="418" t="s">
        <v>1718</v>
      </c>
      <c r="B247" s="406" t="s">
        <v>1719</v>
      </c>
      <c r="C247" s="407"/>
      <c r="D247" s="407"/>
      <c r="E247" s="408" t="str">
        <f t="shared" si="19"/>
        <v/>
      </c>
      <c r="F247" s="403" t="str">
        <f t="shared" si="17"/>
        <v>否</v>
      </c>
      <c r="G247" s="387" t="str">
        <f t="shared" si="18"/>
        <v>项</v>
      </c>
    </row>
    <row r="248" ht="23" customHeight="1" spans="1:7">
      <c r="A248" s="418" t="s">
        <v>1720</v>
      </c>
      <c r="B248" s="406" t="s">
        <v>1721</v>
      </c>
      <c r="C248" s="407"/>
      <c r="D248" s="407"/>
      <c r="E248" s="408" t="str">
        <f t="shared" si="19"/>
        <v/>
      </c>
      <c r="F248" s="403" t="str">
        <f t="shared" si="17"/>
        <v>否</v>
      </c>
      <c r="G248" s="387" t="str">
        <f t="shared" si="18"/>
        <v>项</v>
      </c>
    </row>
    <row r="249" ht="20" customHeight="1" spans="1:7">
      <c r="A249" s="418" t="s">
        <v>1722</v>
      </c>
      <c r="B249" s="406" t="s">
        <v>1723</v>
      </c>
      <c r="C249" s="407"/>
      <c r="D249" s="407"/>
      <c r="E249" s="408" t="str">
        <f t="shared" si="19"/>
        <v/>
      </c>
      <c r="F249" s="403" t="str">
        <f t="shared" si="17"/>
        <v>否</v>
      </c>
      <c r="G249" s="387" t="str">
        <f t="shared" si="18"/>
        <v>项</v>
      </c>
    </row>
    <row r="250" ht="18" customHeight="1" spans="1:7">
      <c r="A250" s="418" t="s">
        <v>1724</v>
      </c>
      <c r="B250" s="406" t="s">
        <v>1725</v>
      </c>
      <c r="C250" s="407"/>
      <c r="D250" s="407"/>
      <c r="E250" s="408" t="str">
        <f t="shared" si="19"/>
        <v/>
      </c>
      <c r="F250" s="403" t="str">
        <f t="shared" si="17"/>
        <v>否</v>
      </c>
      <c r="G250" s="387" t="str">
        <f t="shared" si="18"/>
        <v>项</v>
      </c>
    </row>
    <row r="251" ht="23" customHeight="1" spans="1:7">
      <c r="A251" s="418" t="s">
        <v>1726</v>
      </c>
      <c r="B251" s="406" t="s">
        <v>1727</v>
      </c>
      <c r="C251" s="407"/>
      <c r="D251" s="407"/>
      <c r="E251" s="408" t="str">
        <f t="shared" si="19"/>
        <v/>
      </c>
      <c r="F251" s="403" t="str">
        <f t="shared" si="17"/>
        <v>否</v>
      </c>
      <c r="G251" s="387" t="str">
        <f t="shared" si="18"/>
        <v>项</v>
      </c>
    </row>
    <row r="252" ht="20" customHeight="1" spans="1:7">
      <c r="A252" s="418" t="s">
        <v>1728</v>
      </c>
      <c r="B252" s="406" t="s">
        <v>1729</v>
      </c>
      <c r="C252" s="407"/>
      <c r="D252" s="407"/>
      <c r="E252" s="408" t="str">
        <f t="shared" si="19"/>
        <v/>
      </c>
      <c r="F252" s="403" t="str">
        <f t="shared" si="17"/>
        <v>否</v>
      </c>
      <c r="G252" s="387" t="str">
        <f t="shared" si="18"/>
        <v>项</v>
      </c>
    </row>
    <row r="253" ht="32" customHeight="1" spans="1:7">
      <c r="A253" s="418" t="s">
        <v>1730</v>
      </c>
      <c r="B253" s="406" t="s">
        <v>1731</v>
      </c>
      <c r="C253" s="407"/>
      <c r="D253" s="407"/>
      <c r="E253" s="408" t="str">
        <f t="shared" si="19"/>
        <v/>
      </c>
      <c r="F253" s="403" t="str">
        <f t="shared" si="17"/>
        <v>否</v>
      </c>
      <c r="G253" s="387" t="str">
        <f t="shared" si="18"/>
        <v>项</v>
      </c>
    </row>
    <row r="254" ht="30" customHeight="1" spans="1:7">
      <c r="A254" s="418" t="s">
        <v>1732</v>
      </c>
      <c r="B254" s="406" t="s">
        <v>1733</v>
      </c>
      <c r="C254" s="407"/>
      <c r="D254" s="407"/>
      <c r="E254" s="408" t="str">
        <f t="shared" si="19"/>
        <v/>
      </c>
      <c r="F254" s="403" t="str">
        <f t="shared" si="17"/>
        <v>否</v>
      </c>
      <c r="G254" s="387" t="str">
        <f t="shared" si="18"/>
        <v>项</v>
      </c>
    </row>
    <row r="255" ht="26" customHeight="1" spans="1:7">
      <c r="A255" s="418" t="s">
        <v>1734</v>
      </c>
      <c r="B255" s="406" t="s">
        <v>1735</v>
      </c>
      <c r="C255" s="407"/>
      <c r="D255" s="407"/>
      <c r="E255" s="408" t="str">
        <f t="shared" si="19"/>
        <v/>
      </c>
      <c r="F255" s="403" t="str">
        <f t="shared" si="17"/>
        <v>否</v>
      </c>
      <c r="G255" s="387" t="str">
        <f t="shared" si="18"/>
        <v>项</v>
      </c>
    </row>
    <row r="256" ht="26" customHeight="1" spans="1:7">
      <c r="A256" s="418" t="s">
        <v>1736</v>
      </c>
      <c r="B256" s="406" t="s">
        <v>1737</v>
      </c>
      <c r="C256" s="407"/>
      <c r="D256" s="407"/>
      <c r="E256" s="408" t="str">
        <f t="shared" si="19"/>
        <v/>
      </c>
      <c r="F256" s="403" t="str">
        <f t="shared" si="17"/>
        <v>否</v>
      </c>
      <c r="G256" s="387" t="str">
        <f t="shared" si="18"/>
        <v>项</v>
      </c>
    </row>
    <row r="257" ht="25" customHeight="1" spans="1:7">
      <c r="A257" s="418" t="s">
        <v>1738</v>
      </c>
      <c r="B257" s="406" t="s">
        <v>1739</v>
      </c>
      <c r="C257" s="407"/>
      <c r="D257" s="407"/>
      <c r="E257" s="408" t="str">
        <f t="shared" si="19"/>
        <v/>
      </c>
      <c r="F257" s="403" t="str">
        <f t="shared" si="17"/>
        <v>否</v>
      </c>
      <c r="G257" s="387" t="str">
        <f t="shared" si="18"/>
        <v>项</v>
      </c>
    </row>
    <row r="258" ht="28" customHeight="1" spans="1:7">
      <c r="A258" s="418" t="s">
        <v>1740</v>
      </c>
      <c r="B258" s="406" t="s">
        <v>1741</v>
      </c>
      <c r="C258" s="407"/>
      <c r="D258" s="407"/>
      <c r="E258" s="408" t="str">
        <f t="shared" si="19"/>
        <v/>
      </c>
      <c r="F258" s="403" t="str">
        <f t="shared" si="17"/>
        <v>否</v>
      </c>
      <c r="G258" s="387" t="str">
        <f t="shared" si="18"/>
        <v>项</v>
      </c>
    </row>
    <row r="259" ht="24" customHeight="1" spans="1:7">
      <c r="A259" s="418" t="s">
        <v>1742</v>
      </c>
      <c r="B259" s="404" t="s">
        <v>1743</v>
      </c>
      <c r="C259" s="446"/>
      <c r="D259" s="446"/>
      <c r="E259" s="408"/>
      <c r="F259" s="403" t="str">
        <f t="shared" si="17"/>
        <v>否</v>
      </c>
      <c r="G259" s="387" t="str">
        <f t="shared" si="18"/>
        <v>款</v>
      </c>
    </row>
    <row r="260" ht="27" customHeight="1" spans="1:7">
      <c r="A260" s="418" t="s">
        <v>1744</v>
      </c>
      <c r="B260" s="406" t="s">
        <v>1745</v>
      </c>
      <c r="C260" s="407">
        <v>0</v>
      </c>
      <c r="D260" s="407"/>
      <c r="E260" s="408" t="str">
        <f t="shared" si="19"/>
        <v/>
      </c>
      <c r="F260" s="403" t="str">
        <f t="shared" si="17"/>
        <v>否</v>
      </c>
      <c r="G260" s="387" t="str">
        <f t="shared" si="18"/>
        <v>项</v>
      </c>
    </row>
    <row r="261" ht="30" customHeight="1" spans="1:7">
      <c r="A261" s="418" t="s">
        <v>1746</v>
      </c>
      <c r="B261" s="406" t="s">
        <v>1747</v>
      </c>
      <c r="C261" s="407">
        <v>0</v>
      </c>
      <c r="D261" s="407"/>
      <c r="E261" s="408" t="str">
        <f t="shared" si="19"/>
        <v/>
      </c>
      <c r="F261" s="403" t="str">
        <f t="shared" si="17"/>
        <v>否</v>
      </c>
      <c r="G261" s="387" t="str">
        <f t="shared" si="18"/>
        <v>项</v>
      </c>
    </row>
    <row r="262" ht="27" customHeight="1" spans="1:7">
      <c r="A262" s="418" t="s">
        <v>1748</v>
      </c>
      <c r="B262" s="406" t="s">
        <v>1749</v>
      </c>
      <c r="C262" s="407">
        <v>0</v>
      </c>
      <c r="D262" s="407"/>
      <c r="E262" s="408" t="str">
        <f t="shared" si="19"/>
        <v/>
      </c>
      <c r="F262" s="403" t="str">
        <f t="shared" si="17"/>
        <v>否</v>
      </c>
      <c r="G262" s="387" t="str">
        <f t="shared" si="18"/>
        <v>项</v>
      </c>
    </row>
    <row r="263" ht="20" customHeight="1" spans="1:7">
      <c r="A263" s="418" t="s">
        <v>1750</v>
      </c>
      <c r="B263" s="406" t="s">
        <v>1751</v>
      </c>
      <c r="C263" s="407">
        <v>0</v>
      </c>
      <c r="D263" s="407"/>
      <c r="E263" s="408" t="str">
        <f t="shared" si="19"/>
        <v/>
      </c>
      <c r="F263" s="403" t="str">
        <f t="shared" si="17"/>
        <v>否</v>
      </c>
      <c r="G263" s="387" t="str">
        <f t="shared" si="18"/>
        <v>项</v>
      </c>
    </row>
    <row r="264" ht="26" customHeight="1" spans="1:7">
      <c r="A264" s="418" t="s">
        <v>1752</v>
      </c>
      <c r="B264" s="406" t="s">
        <v>1753</v>
      </c>
      <c r="C264" s="407"/>
      <c r="D264" s="407"/>
      <c r="E264" s="408" t="str">
        <f t="shared" si="19"/>
        <v/>
      </c>
      <c r="F264" s="403" t="str">
        <f t="shared" si="17"/>
        <v>否</v>
      </c>
      <c r="G264" s="387" t="str">
        <f t="shared" si="18"/>
        <v>项</v>
      </c>
    </row>
    <row r="265" ht="39" customHeight="1" spans="1:7">
      <c r="A265" s="418" t="s">
        <v>1754</v>
      </c>
      <c r="B265" s="406" t="s">
        <v>1755</v>
      </c>
      <c r="C265" s="407"/>
      <c r="D265" s="407"/>
      <c r="E265" s="408" t="str">
        <f t="shared" si="19"/>
        <v/>
      </c>
      <c r="F265" s="403" t="str">
        <f t="shared" si="17"/>
        <v>否</v>
      </c>
      <c r="G265" s="387" t="str">
        <f t="shared" si="18"/>
        <v>项</v>
      </c>
    </row>
    <row r="266" ht="38" customHeight="1" spans="1:6">
      <c r="A266" s="399"/>
      <c r="B266" s="400"/>
      <c r="C266" s="409"/>
      <c r="D266" s="409"/>
      <c r="E266" s="448"/>
      <c r="F266" s="403" t="str">
        <f t="shared" si="17"/>
        <v>是</v>
      </c>
    </row>
    <row r="267" ht="38" customHeight="1" spans="1:6">
      <c r="A267" s="419"/>
      <c r="B267" s="420" t="s">
        <v>1756</v>
      </c>
      <c r="C267" s="446">
        <f>C4+C20+C32+C43+C100+C126+C178+C182+C210+C227+C245</f>
        <v>20473</v>
      </c>
      <c r="D267" s="446">
        <f>D4+D20+D32+D43+D100+D126+D178+D182+D210+D227+D245</f>
        <v>113015</v>
      </c>
      <c r="E267" s="408">
        <f>(D267-C267)/C267</f>
        <v>4.52</v>
      </c>
      <c r="F267" s="403" t="s">
        <v>1757</v>
      </c>
    </row>
    <row r="268" ht="38" customHeight="1" spans="1:6">
      <c r="A268" s="465" t="s">
        <v>1758</v>
      </c>
      <c r="B268" s="422" t="s">
        <v>119</v>
      </c>
      <c r="C268" s="466">
        <f>C269+C273</f>
        <v>4430</v>
      </c>
      <c r="D268" s="466">
        <f>D269+D273</f>
        <v>3661</v>
      </c>
      <c r="E268" s="408">
        <f>(D268-C268)/C268</f>
        <v>-0.174</v>
      </c>
      <c r="F268" s="403" t="str">
        <f t="shared" ref="F267:F275" si="20">IF(LEN(A268)=3,"是",IF(B268&lt;&gt;"",IF(SUM(C268:D268)&lt;&gt;0,"是","否"),"是"))</f>
        <v>是</v>
      </c>
    </row>
    <row r="269" ht="21" customHeight="1" spans="1:6">
      <c r="A269" s="465" t="s">
        <v>1759</v>
      </c>
      <c r="B269" s="467" t="s">
        <v>1760</v>
      </c>
      <c r="C269" s="468">
        <f>SUM(C270:C271)</f>
        <v>427</v>
      </c>
      <c r="D269" s="468">
        <f>D270</f>
        <v>3661</v>
      </c>
      <c r="E269" s="444"/>
      <c r="F269" s="403" t="str">
        <f t="shared" si="20"/>
        <v>是</v>
      </c>
    </row>
    <row r="270" ht="24" customHeight="1" spans="1:7">
      <c r="A270" s="469" t="s">
        <v>1761</v>
      </c>
      <c r="B270" s="426" t="s">
        <v>1762</v>
      </c>
      <c r="C270" s="470">
        <v>427</v>
      </c>
      <c r="D270" s="471">
        <v>3661</v>
      </c>
      <c r="E270" s="472"/>
      <c r="F270" s="403" t="str">
        <f t="shared" si="20"/>
        <v>是</v>
      </c>
      <c r="G270" s="379"/>
    </row>
    <row r="271" ht="17" customHeight="1" spans="1:7">
      <c r="A271" s="469" t="s">
        <v>1763</v>
      </c>
      <c r="B271" s="426" t="s">
        <v>1764</v>
      </c>
      <c r="C271" s="470"/>
      <c r="D271" s="471"/>
      <c r="E271" s="472"/>
      <c r="F271" s="403" t="str">
        <f t="shared" si="20"/>
        <v>否</v>
      </c>
      <c r="G271" s="379"/>
    </row>
    <row r="272" ht="22" customHeight="1" spans="1:6">
      <c r="A272" s="473" t="s">
        <v>1765</v>
      </c>
      <c r="B272" s="423" t="s">
        <v>1766</v>
      </c>
      <c r="C272" s="466"/>
      <c r="D272" s="474"/>
      <c r="E272" s="448"/>
      <c r="F272" s="403" t="str">
        <f t="shared" si="20"/>
        <v>否</v>
      </c>
    </row>
    <row r="273" ht="18" customHeight="1" spans="1:6">
      <c r="A273" s="473" t="s">
        <v>1767</v>
      </c>
      <c r="B273" s="423" t="s">
        <v>1768</v>
      </c>
      <c r="C273" s="466">
        <v>4003</v>
      </c>
      <c r="D273" s="474"/>
      <c r="E273" s="448"/>
      <c r="F273" s="403" t="str">
        <f t="shared" si="20"/>
        <v>是</v>
      </c>
    </row>
    <row r="274" ht="38" customHeight="1" spans="1:6">
      <c r="A274" s="473" t="s">
        <v>1769</v>
      </c>
      <c r="B274" s="428" t="s">
        <v>1770</v>
      </c>
      <c r="C274" s="466">
        <v>83000</v>
      </c>
      <c r="D274" s="474">
        <v>4045</v>
      </c>
      <c r="E274" s="408">
        <f>(D274-C274)/C274</f>
        <v>-0.951</v>
      </c>
      <c r="F274" s="403" t="str">
        <f t="shared" si="20"/>
        <v>是</v>
      </c>
    </row>
    <row r="275" ht="38" customHeight="1" spans="1:6">
      <c r="A275" s="475"/>
      <c r="B275" s="430" t="s">
        <v>126</v>
      </c>
      <c r="C275" s="466">
        <f>C267+C268+C274</f>
        <v>107903</v>
      </c>
      <c r="D275" s="466">
        <f>D267+D268+D274</f>
        <v>120721</v>
      </c>
      <c r="E275" s="408">
        <f>(D275-C275)/C275</f>
        <v>0.119</v>
      </c>
      <c r="F275" s="403" t="s">
        <v>1757</v>
      </c>
    </row>
    <row r="276" spans="3:3">
      <c r="C276" s="476"/>
    </row>
    <row r="278" spans="3:3">
      <c r="C278" s="476"/>
    </row>
    <row r="280" spans="3:3">
      <c r="C280" s="476"/>
    </row>
    <row r="281" spans="3:3">
      <c r="C281" s="476"/>
    </row>
    <row r="283" spans="3:3">
      <c r="C283" s="476"/>
    </row>
    <row r="284" spans="3:3">
      <c r="C284" s="476"/>
    </row>
    <row r="285" spans="3:3">
      <c r="C285" s="476"/>
    </row>
    <row r="286" spans="3:3">
      <c r="C286" s="476"/>
    </row>
    <row r="288" spans="3:3">
      <c r="C288" s="476"/>
    </row>
  </sheetData>
  <autoFilter xmlns:etc="http://www.wps.cn/officeDocument/2017/etCustomData" ref="A3:G275" etc:filterBottomFollowUsedRange="0">
    <filterColumn colId="5">
      <customFilters>
        <customFilter operator="equal" val="是"/>
      </customFilters>
    </filterColumn>
    <filterColumn colId="6">
      <filters blank="1">
        <filter val="类"/>
        <filter val="款"/>
      </filters>
    </filterColumn>
    <extLst/>
  </autoFilter>
  <mergeCells count="1">
    <mergeCell ref="B1:E1"/>
  </mergeCells>
  <conditionalFormatting sqref="B274">
    <cfRule type="expression" dxfId="1" priority="3" stopIfTrue="1">
      <formula>"len($A:$A)=3"</formula>
    </cfRule>
  </conditionalFormatting>
  <conditionalFormatting sqref="C274">
    <cfRule type="expression" dxfId="1" priority="2" stopIfTrue="1">
      <formula>"len($A:$A)=3"</formula>
    </cfRule>
  </conditionalFormatting>
  <conditionalFormatting sqref="D27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Normal="115" topLeftCell="B1" workbookViewId="0">
      <pane ySplit="3" topLeftCell="A18" activePane="bottomLeft" state="frozen"/>
      <selection/>
      <selection pane="bottomLeft" activeCell="E11" sqref="E11"/>
    </sheetView>
  </sheetViews>
  <sheetFormatPr defaultColWidth="9" defaultRowHeight="15.75" outlineLevelCol="5"/>
  <cols>
    <col min="1" max="1" width="15" style="248" hidden="1" customWidth="1"/>
    <col min="2" max="2" width="50.7522123893805" style="248" customWidth="1"/>
    <col min="3" max="4" width="20.6371681415929" style="248" customWidth="1"/>
    <col min="5" max="5" width="20.6371681415929" style="434" customWidth="1"/>
    <col min="6" max="6" width="3.75221238938053" style="248" hidden="1" customWidth="1"/>
    <col min="7" max="16384" width="9" style="248"/>
  </cols>
  <sheetData>
    <row r="1" ht="45" customHeight="1" spans="1:6">
      <c r="A1" s="251"/>
      <c r="B1" s="388" t="s">
        <v>1771</v>
      </c>
      <c r="C1" s="388"/>
      <c r="D1" s="388"/>
      <c r="E1" s="388"/>
      <c r="F1" s="251"/>
    </row>
    <row r="2" s="432" customFormat="1" ht="20.1" customHeight="1" spans="1:6">
      <c r="A2" s="435"/>
      <c r="B2" s="436"/>
      <c r="C2" s="437"/>
      <c r="D2" s="436"/>
      <c r="E2" s="438" t="s">
        <v>2</v>
      </c>
      <c r="F2" s="435"/>
    </row>
    <row r="3" s="433" customFormat="1" ht="45" customHeight="1" spans="1:6">
      <c r="A3" s="439" t="s">
        <v>3</v>
      </c>
      <c r="B3" s="440" t="s">
        <v>4</v>
      </c>
      <c r="C3" s="270" t="s">
        <v>128</v>
      </c>
      <c r="D3" s="270" t="s">
        <v>6</v>
      </c>
      <c r="E3" s="270" t="s">
        <v>129</v>
      </c>
      <c r="F3" s="441" t="s">
        <v>133</v>
      </c>
    </row>
    <row r="4" s="433" customFormat="1" ht="36" customHeight="1" spans="1:6">
      <c r="A4" s="405" t="s">
        <v>1247</v>
      </c>
      <c r="B4" s="400" t="s">
        <v>1248</v>
      </c>
      <c r="C4" s="442"/>
      <c r="D4" s="442"/>
      <c r="E4" s="413"/>
      <c r="F4" s="443" t="str">
        <f t="shared" ref="F4:F29" si="0">IF(LEN(A4)=7,"是",IF(B4&lt;&gt;"",IF(SUM(C4:D4)&lt;&gt;0,"是","否"),"是"))</f>
        <v>是</v>
      </c>
    </row>
    <row r="5" ht="36" customHeight="1" spans="1:6">
      <c r="A5" s="405" t="s">
        <v>1249</v>
      </c>
      <c r="B5" s="400" t="s">
        <v>1250</v>
      </c>
      <c r="C5" s="442"/>
      <c r="D5" s="442"/>
      <c r="E5" s="444"/>
      <c r="F5" s="443" t="str">
        <f t="shared" si="0"/>
        <v>是</v>
      </c>
    </row>
    <row r="6" ht="36" customHeight="1" spans="1:6">
      <c r="A6" s="405" t="s">
        <v>1251</v>
      </c>
      <c r="B6" s="400" t="s">
        <v>1252</v>
      </c>
      <c r="C6" s="442"/>
      <c r="D6" s="442"/>
      <c r="E6" s="444"/>
      <c r="F6" s="443" t="str">
        <f t="shared" si="0"/>
        <v>是</v>
      </c>
    </row>
    <row r="7" ht="36" customHeight="1" spans="1:6">
      <c r="A7" s="405" t="s">
        <v>1253</v>
      </c>
      <c r="B7" s="400" t="s">
        <v>1254</v>
      </c>
      <c r="C7" s="442"/>
      <c r="D7" s="442"/>
      <c r="E7" s="444"/>
      <c r="F7" s="443" t="str">
        <f t="shared" si="0"/>
        <v>是</v>
      </c>
    </row>
    <row r="8" ht="36" customHeight="1" spans="1:6">
      <c r="A8" s="405" t="s">
        <v>1255</v>
      </c>
      <c r="B8" s="400" t="s">
        <v>1256</v>
      </c>
      <c r="C8" s="445"/>
      <c r="D8" s="446">
        <v>282</v>
      </c>
      <c r="E8" s="444" t="str">
        <f t="shared" ref="E8:E14" si="1">IF(C8&gt;0,D8/C8-1,IF(C8&lt;0,-(D8/C8-1),""))</f>
        <v/>
      </c>
      <c r="F8" s="443" t="str">
        <f t="shared" si="0"/>
        <v>是</v>
      </c>
    </row>
    <row r="9" ht="36" customHeight="1" spans="1:6">
      <c r="A9" s="405" t="s">
        <v>1257</v>
      </c>
      <c r="B9" s="400" t="s">
        <v>1258</v>
      </c>
      <c r="C9" s="445"/>
      <c r="D9" s="446">
        <v>592</v>
      </c>
      <c r="E9" s="444" t="str">
        <f t="shared" si="1"/>
        <v/>
      </c>
      <c r="F9" s="443" t="str">
        <f t="shared" si="0"/>
        <v>是</v>
      </c>
    </row>
    <row r="10" ht="36" customHeight="1" spans="1:6">
      <c r="A10" s="405" t="s">
        <v>1259</v>
      </c>
      <c r="B10" s="400" t="s">
        <v>1260</v>
      </c>
      <c r="C10" s="442">
        <v>30869</v>
      </c>
      <c r="D10" s="442">
        <v>99427</v>
      </c>
      <c r="E10" s="444">
        <f t="shared" si="1"/>
        <v>2.221</v>
      </c>
      <c r="F10" s="443" t="str">
        <f t="shared" si="0"/>
        <v>是</v>
      </c>
    </row>
    <row r="11" ht="26" customHeight="1" spans="1:6">
      <c r="A11" s="405" t="s">
        <v>1261</v>
      </c>
      <c r="B11" s="406" t="s">
        <v>1262</v>
      </c>
      <c r="C11" s="447">
        <v>30869</v>
      </c>
      <c r="D11" s="407">
        <v>99427</v>
      </c>
      <c r="E11" s="448">
        <f t="shared" si="1"/>
        <v>2.221</v>
      </c>
      <c r="F11" s="241" t="str">
        <f t="shared" si="0"/>
        <v>是</v>
      </c>
    </row>
    <row r="12" ht="33" customHeight="1" spans="1:6">
      <c r="A12" s="405" t="s">
        <v>1263</v>
      </c>
      <c r="B12" s="406" t="s">
        <v>1264</v>
      </c>
      <c r="C12" s="447"/>
      <c r="D12" s="407"/>
      <c r="E12" s="448" t="str">
        <f t="shared" si="1"/>
        <v/>
      </c>
      <c r="F12" s="443" t="str">
        <f t="shared" si="0"/>
        <v>否</v>
      </c>
    </row>
    <row r="13" ht="24" customHeight="1" spans="1:6">
      <c r="A13" s="405" t="s">
        <v>1265</v>
      </c>
      <c r="B13" s="406" t="s">
        <v>1266</v>
      </c>
      <c r="C13" s="447"/>
      <c r="D13" s="407"/>
      <c r="E13" s="448" t="str">
        <f t="shared" si="1"/>
        <v/>
      </c>
      <c r="F13" s="443" t="str">
        <f t="shared" si="0"/>
        <v>否</v>
      </c>
    </row>
    <row r="14" ht="27" customHeight="1" spans="1:6">
      <c r="A14" s="405" t="s">
        <v>1267</v>
      </c>
      <c r="B14" s="406" t="s">
        <v>1268</v>
      </c>
      <c r="C14" s="447"/>
      <c r="D14" s="407"/>
      <c r="E14" s="448" t="str">
        <f t="shared" si="1"/>
        <v/>
      </c>
      <c r="F14" s="443" t="str">
        <f t="shared" si="0"/>
        <v>否</v>
      </c>
    </row>
    <row r="15" ht="27" customHeight="1" spans="1:6">
      <c r="A15" s="405" t="s">
        <v>1269</v>
      </c>
      <c r="B15" s="404" t="s">
        <v>1270</v>
      </c>
      <c r="C15" s="447"/>
      <c r="D15" s="446"/>
      <c r="E15" s="448"/>
      <c r="F15" s="443" t="str">
        <f t="shared" si="0"/>
        <v>否</v>
      </c>
    </row>
    <row r="16" ht="36" customHeight="1" spans="1:6">
      <c r="A16" s="449" t="s">
        <v>1271</v>
      </c>
      <c r="B16" s="258" t="s">
        <v>1272</v>
      </c>
      <c r="C16" s="445"/>
      <c r="D16" s="442"/>
      <c r="E16" s="444" t="str">
        <f>IF(C16&gt;0,D16/C16-1,IF(C16&lt;0,-(D16/C16-1),""))</f>
        <v/>
      </c>
      <c r="F16" s="443" t="str">
        <f t="shared" si="0"/>
        <v>是</v>
      </c>
    </row>
    <row r="17" ht="36" customHeight="1" spans="1:6">
      <c r="A17" s="449" t="s">
        <v>1273</v>
      </c>
      <c r="B17" s="258" t="s">
        <v>1274</v>
      </c>
      <c r="C17" s="445"/>
      <c r="D17" s="442"/>
      <c r="E17" s="444" t="str">
        <f>IF(C17&gt;0,D17/C17-1,IF(C17&lt;0,-(D17/C17-1),""))</f>
        <v/>
      </c>
      <c r="F17" s="443" t="str">
        <f t="shared" si="0"/>
        <v>是</v>
      </c>
    </row>
    <row r="18" ht="30" customHeight="1" spans="1:6">
      <c r="A18" s="449" t="s">
        <v>1275</v>
      </c>
      <c r="B18" s="278" t="s">
        <v>1276</v>
      </c>
      <c r="C18" s="447"/>
      <c r="D18" s="446"/>
      <c r="E18" s="448"/>
      <c r="F18" s="443" t="str">
        <f t="shared" si="0"/>
        <v>否</v>
      </c>
    </row>
    <row r="19" ht="31" customHeight="1" spans="1:6">
      <c r="A19" s="449" t="s">
        <v>1277</v>
      </c>
      <c r="B19" s="278" t="s">
        <v>1278</v>
      </c>
      <c r="C19" s="447"/>
      <c r="D19" s="446"/>
      <c r="E19" s="448"/>
      <c r="F19" s="443" t="str">
        <f t="shared" si="0"/>
        <v>否</v>
      </c>
    </row>
    <row r="20" ht="36" customHeight="1" spans="1:6">
      <c r="A20" s="449" t="s">
        <v>1279</v>
      </c>
      <c r="B20" s="258" t="s">
        <v>1280</v>
      </c>
      <c r="C20" s="445">
        <v>1600</v>
      </c>
      <c r="D20" s="442">
        <v>800</v>
      </c>
      <c r="E20" s="444">
        <f t="shared" ref="E20:E37" si="2">IF(C20&gt;0,D20/C20-1,IF(C20&lt;0,-(D20/C20-1),""))</f>
        <v>-0.5</v>
      </c>
      <c r="F20" s="443" t="str">
        <f t="shared" si="0"/>
        <v>是</v>
      </c>
    </row>
    <row r="21" ht="36" customHeight="1" spans="1:6">
      <c r="A21" s="449" t="s">
        <v>1281</v>
      </c>
      <c r="B21" s="258" t="s">
        <v>1282</v>
      </c>
      <c r="C21" s="445"/>
      <c r="D21" s="442"/>
      <c r="E21" s="444" t="str">
        <f t="shared" si="2"/>
        <v/>
      </c>
      <c r="F21" s="443" t="str">
        <f t="shared" si="0"/>
        <v>是</v>
      </c>
    </row>
    <row r="22" ht="36" customHeight="1" spans="1:6">
      <c r="A22" s="449" t="s">
        <v>1283</v>
      </c>
      <c r="B22" s="258" t="s">
        <v>1284</v>
      </c>
      <c r="C22" s="445"/>
      <c r="D22" s="442"/>
      <c r="E22" s="444" t="str">
        <f t="shared" si="2"/>
        <v/>
      </c>
      <c r="F22" s="443" t="str">
        <f t="shared" si="0"/>
        <v>是</v>
      </c>
    </row>
    <row r="23" ht="36" customHeight="1" spans="1:6">
      <c r="A23" s="405" t="s">
        <v>1285</v>
      </c>
      <c r="B23" s="400" t="s">
        <v>1286</v>
      </c>
      <c r="C23" s="445"/>
      <c r="D23" s="442"/>
      <c r="E23" s="444" t="str">
        <f t="shared" si="2"/>
        <v/>
      </c>
      <c r="F23" s="443" t="str">
        <f t="shared" si="0"/>
        <v>是</v>
      </c>
    </row>
    <row r="24" ht="36" customHeight="1" spans="1:6">
      <c r="A24" s="405" t="s">
        <v>1287</v>
      </c>
      <c r="B24" s="400" t="s">
        <v>1288</v>
      </c>
      <c r="C24" s="442">
        <v>2500</v>
      </c>
      <c r="D24" s="442">
        <v>2700</v>
      </c>
      <c r="E24" s="444">
        <f t="shared" si="2"/>
        <v>0.08</v>
      </c>
      <c r="F24" s="443" t="str">
        <f t="shared" si="0"/>
        <v>是</v>
      </c>
    </row>
    <row r="25" ht="36" customHeight="1" spans="1:6">
      <c r="A25" s="405" t="s">
        <v>1289</v>
      </c>
      <c r="B25" s="400" t="s">
        <v>1290</v>
      </c>
      <c r="C25" s="445"/>
      <c r="D25" s="442"/>
      <c r="E25" s="444" t="str">
        <f t="shared" si="2"/>
        <v/>
      </c>
      <c r="F25" s="443" t="str">
        <f t="shared" si="0"/>
        <v>是</v>
      </c>
    </row>
    <row r="26" ht="58" customHeight="1" spans="1:6">
      <c r="A26" s="405" t="s">
        <v>1291</v>
      </c>
      <c r="B26" s="400" t="s">
        <v>1292</v>
      </c>
      <c r="C26" s="445"/>
      <c r="D26" s="442"/>
      <c r="E26" s="444" t="str">
        <f t="shared" si="2"/>
        <v/>
      </c>
      <c r="F26" s="443" t="str">
        <f t="shared" si="0"/>
        <v>是</v>
      </c>
    </row>
    <row r="27" ht="35" customHeight="1" spans="1:6">
      <c r="A27" s="405" t="s">
        <v>1293</v>
      </c>
      <c r="B27" s="400" t="s">
        <v>1294</v>
      </c>
      <c r="C27" s="442">
        <v>4520</v>
      </c>
      <c r="D27" s="442">
        <v>2317</v>
      </c>
      <c r="E27" s="444">
        <f t="shared" si="2"/>
        <v>-0.487</v>
      </c>
      <c r="F27" s="443" t="str">
        <f t="shared" si="0"/>
        <v>是</v>
      </c>
    </row>
    <row r="28" ht="36" customHeight="1" spans="1:6">
      <c r="A28" s="405"/>
      <c r="B28" s="404"/>
      <c r="C28" s="447"/>
      <c r="D28" s="446"/>
      <c r="E28" s="444" t="str">
        <f t="shared" si="2"/>
        <v/>
      </c>
      <c r="F28" s="241" t="str">
        <f t="shared" si="0"/>
        <v>是</v>
      </c>
    </row>
    <row r="29" ht="36" customHeight="1" spans="1:6">
      <c r="A29" s="419"/>
      <c r="B29" s="420" t="s">
        <v>1772</v>
      </c>
      <c r="C29" s="442">
        <f>C10+C20+C24+C27+C9+C8</f>
        <v>39489</v>
      </c>
      <c r="D29" s="442">
        <f>D10+D20+D24+D27+D9+D8</f>
        <v>106118</v>
      </c>
      <c r="E29" s="444">
        <f t="shared" si="2"/>
        <v>1.687</v>
      </c>
      <c r="F29" s="241" t="s">
        <v>1757</v>
      </c>
    </row>
    <row r="30" ht="36" customHeight="1" spans="1:6">
      <c r="A30" s="450">
        <v>105</v>
      </c>
      <c r="B30" s="451" t="s">
        <v>1296</v>
      </c>
      <c r="C30" s="176">
        <v>74700</v>
      </c>
      <c r="D30" s="176">
        <v>3600</v>
      </c>
      <c r="E30" s="444">
        <f t="shared" si="2"/>
        <v>-0.952</v>
      </c>
      <c r="F30" s="241" t="s">
        <v>1757</v>
      </c>
    </row>
    <row r="31" ht="54" customHeight="1" spans="1:6">
      <c r="A31" s="450">
        <v>110</v>
      </c>
      <c r="B31" s="451" t="s">
        <v>60</v>
      </c>
      <c r="C31" s="452">
        <v>100</v>
      </c>
      <c r="D31" s="176">
        <v>7000</v>
      </c>
      <c r="E31" s="444">
        <f t="shared" si="2"/>
        <v>69</v>
      </c>
      <c r="F31" s="241" t="s">
        <v>1757</v>
      </c>
    </row>
    <row r="32" ht="19" customHeight="1" spans="1:6">
      <c r="A32" s="453">
        <v>11004</v>
      </c>
      <c r="B32" s="454" t="s">
        <v>1773</v>
      </c>
      <c r="C32" s="452">
        <v>100</v>
      </c>
      <c r="D32" s="178">
        <v>7000</v>
      </c>
      <c r="E32" s="444">
        <f t="shared" si="2"/>
        <v>69</v>
      </c>
      <c r="F32" s="241" t="s">
        <v>1774</v>
      </c>
    </row>
    <row r="33" ht="22" customHeight="1" spans="1:6">
      <c r="A33" s="453">
        <v>1100401</v>
      </c>
      <c r="B33" s="454" t="s">
        <v>1298</v>
      </c>
      <c r="C33" s="455">
        <v>100</v>
      </c>
      <c r="D33" s="178">
        <v>7000</v>
      </c>
      <c r="E33" s="444">
        <f t="shared" si="2"/>
        <v>69</v>
      </c>
      <c r="F33" s="241" t="s">
        <v>1774</v>
      </c>
    </row>
    <row r="34" ht="19" customHeight="1" spans="1:6">
      <c r="A34" s="453">
        <v>1100402</v>
      </c>
      <c r="B34" s="454" t="s">
        <v>1775</v>
      </c>
      <c r="C34" s="455"/>
      <c r="D34" s="178"/>
      <c r="E34" s="444" t="str">
        <f t="shared" si="2"/>
        <v/>
      </c>
      <c r="F34" s="241" t="s">
        <v>1774</v>
      </c>
    </row>
    <row r="35" ht="24" customHeight="1" spans="1:6">
      <c r="A35" s="453">
        <v>11008</v>
      </c>
      <c r="B35" s="454" t="s">
        <v>63</v>
      </c>
      <c r="C35" s="455">
        <v>1424</v>
      </c>
      <c r="D35" s="456">
        <v>4003</v>
      </c>
      <c r="E35" s="444">
        <f t="shared" si="2"/>
        <v>1.811</v>
      </c>
      <c r="F35" s="241" t="s">
        <v>1774</v>
      </c>
    </row>
    <row r="36" ht="23" customHeight="1" spans="1:6">
      <c r="A36" s="457">
        <v>11009</v>
      </c>
      <c r="B36" s="458" t="s">
        <v>64</v>
      </c>
      <c r="C36" s="452">
        <v>0</v>
      </c>
      <c r="D36" s="459"/>
      <c r="E36" s="444" t="str">
        <f t="shared" si="2"/>
        <v/>
      </c>
      <c r="F36" s="241" t="s">
        <v>1774</v>
      </c>
    </row>
    <row r="37" ht="36" customHeight="1" spans="1:6">
      <c r="A37" s="460"/>
      <c r="B37" s="461" t="s">
        <v>67</v>
      </c>
      <c r="C37" s="176">
        <f>C29+C30+C31+C35</f>
        <v>115713</v>
      </c>
      <c r="D37" s="176">
        <f>D29+D30+D31+D35</f>
        <v>120721</v>
      </c>
      <c r="E37" s="444">
        <f t="shared" si="2"/>
        <v>0.043</v>
      </c>
      <c r="F37" s="241" t="s">
        <v>1757</v>
      </c>
    </row>
  </sheetData>
  <autoFilter xmlns:etc="http://www.wps.cn/officeDocument/2017/etCustomData" ref="A3:F37" etc:filterBottomFollowUsedRange="0">
    <filterColumn colId="5">
      <customFilters>
        <customFilter operator="equal" val="是"/>
      </customFilters>
    </filterColumn>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1:C34">
    <cfRule type="expression" dxfId="1" priority="2" stopIfTrue="1">
      <formula>"len($A:$A)=3"</formula>
    </cfRule>
  </conditionalFormatting>
  <conditionalFormatting sqref="C33:C35">
    <cfRule type="expression" dxfId="1" priority="1" stopIfTrue="1">
      <formula>"len($A:$A)=3"</formula>
    </cfRule>
  </conditionalFormatting>
  <conditionalFormatting sqref="D31:D32">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XFD280"/>
  <sheetViews>
    <sheetView showGridLines="0" showZeros="0" view="pageBreakPreview" zoomScaleNormal="115" workbookViewId="0">
      <pane ySplit="3" topLeftCell="A266" activePane="bottomLeft" state="frozen"/>
      <selection/>
      <selection pane="bottomLeft" activeCell="D236" sqref="D236"/>
    </sheetView>
  </sheetViews>
  <sheetFormatPr defaultColWidth="9" defaultRowHeight="15.75"/>
  <cols>
    <col min="1" max="1" width="15.8761061946903" style="379" customWidth="1"/>
    <col min="2" max="2" width="50.7522123893805" style="379" customWidth="1"/>
    <col min="3" max="4" width="20.6371681415929" style="384" customWidth="1"/>
    <col min="5" max="5" width="20.6371681415929" style="385" customWidth="1"/>
    <col min="6" max="6" width="3.75221238938053" style="386" hidden="1" customWidth="1"/>
    <col min="7" max="7" width="9" style="379" hidden="1" customWidth="1"/>
    <col min="8" max="16384" width="9" style="379"/>
  </cols>
  <sheetData>
    <row r="1" s="379" customFormat="1" ht="45" customHeight="1" spans="1:7">
      <c r="A1" s="387"/>
      <c r="B1" s="388" t="s">
        <v>1776</v>
      </c>
      <c r="C1" s="388"/>
      <c r="D1" s="388"/>
      <c r="E1" s="388"/>
      <c r="F1" s="389"/>
      <c r="G1" s="387"/>
    </row>
    <row r="2" s="380" customFormat="1" ht="20.1" customHeight="1" spans="1:7">
      <c r="A2" s="390"/>
      <c r="B2" s="391"/>
      <c r="C2" s="391"/>
      <c r="D2" s="391"/>
      <c r="E2" s="392" t="s">
        <v>2</v>
      </c>
      <c r="F2" s="393"/>
      <c r="G2" s="390"/>
    </row>
    <row r="3" s="381" customFormat="1" ht="39" customHeight="1" spans="1:7">
      <c r="A3" s="394" t="s">
        <v>3</v>
      </c>
      <c r="B3" s="395" t="s">
        <v>4</v>
      </c>
      <c r="C3" s="396" t="s">
        <v>128</v>
      </c>
      <c r="D3" s="396" t="s">
        <v>6</v>
      </c>
      <c r="E3" s="396" t="s">
        <v>129</v>
      </c>
      <c r="F3" s="397" t="s">
        <v>133</v>
      </c>
      <c r="G3" s="398" t="s">
        <v>1777</v>
      </c>
    </row>
    <row r="4" s="379" customFormat="1" ht="17" customHeight="1" spans="1:7">
      <c r="A4" s="399" t="s">
        <v>80</v>
      </c>
      <c r="B4" s="400" t="s">
        <v>1301</v>
      </c>
      <c r="C4" s="401"/>
      <c r="D4" s="401"/>
      <c r="E4" s="402"/>
      <c r="F4" s="403" t="str">
        <f t="shared" ref="F4:F67" si="0">IF(LEN(A4)=3,"是",IF(B4&lt;&gt;"",IF(SUM(C4:D4)&lt;&gt;0,"是","否"),"是"))</f>
        <v>是</v>
      </c>
      <c r="G4" s="387" t="str">
        <f t="shared" ref="G4:G67" si="1">IF(LEN(A4)=3,"类",IF(LEN(A4)=5,"款","项"))</f>
        <v>类</v>
      </c>
    </row>
    <row r="5" s="379" customFormat="1" ht="17" customHeight="1" spans="1:7">
      <c r="A5" s="399" t="s">
        <v>1302</v>
      </c>
      <c r="B5" s="404" t="s">
        <v>1303</v>
      </c>
      <c r="C5" s="401"/>
      <c r="D5" s="401"/>
      <c r="E5" s="402"/>
      <c r="F5" s="403" t="str">
        <f t="shared" si="0"/>
        <v>否</v>
      </c>
      <c r="G5" s="387" t="str">
        <f t="shared" si="1"/>
        <v>款</v>
      </c>
    </row>
    <row r="6" s="379" customFormat="1" ht="21" customHeight="1" spans="1:7">
      <c r="A6" s="405" t="s">
        <v>1304</v>
      </c>
      <c r="B6" s="406" t="s">
        <v>1305</v>
      </c>
      <c r="C6" s="407"/>
      <c r="D6" s="407"/>
      <c r="E6" s="408" t="str">
        <f t="shared" ref="E4:E73" si="2">IF(C6&gt;0,D6/C6-1,IF(C6&lt;0,-(D6/C6-1),""))</f>
        <v/>
      </c>
      <c r="F6" s="403" t="str">
        <f t="shared" si="0"/>
        <v>否</v>
      </c>
      <c r="G6" s="387" t="str">
        <f t="shared" si="1"/>
        <v>项</v>
      </c>
    </row>
    <row r="7" s="379" customFormat="1" ht="17" customHeight="1" spans="1:7">
      <c r="A7" s="405" t="s">
        <v>1306</v>
      </c>
      <c r="B7" s="406" t="s">
        <v>1307</v>
      </c>
      <c r="C7" s="407"/>
      <c r="D7" s="407"/>
      <c r="E7" s="408" t="str">
        <f t="shared" si="2"/>
        <v/>
      </c>
      <c r="F7" s="403" t="str">
        <f t="shared" si="0"/>
        <v>否</v>
      </c>
      <c r="G7" s="387" t="str">
        <f t="shared" si="1"/>
        <v>项</v>
      </c>
    </row>
    <row r="8" s="379" customFormat="1" ht="19" customHeight="1" spans="1:7">
      <c r="A8" s="405" t="s">
        <v>1308</v>
      </c>
      <c r="B8" s="404" t="s">
        <v>1309</v>
      </c>
      <c r="C8" s="409"/>
      <c r="D8" s="409"/>
      <c r="E8" s="410"/>
      <c r="F8" s="403" t="str">
        <f t="shared" si="0"/>
        <v>否</v>
      </c>
      <c r="G8" s="387" t="str">
        <f t="shared" si="1"/>
        <v>项</v>
      </c>
    </row>
    <row r="9" s="379" customFormat="1" ht="15" customHeight="1" spans="1:7">
      <c r="A9" s="405" t="s">
        <v>1310</v>
      </c>
      <c r="B9" s="406" t="s">
        <v>1311</v>
      </c>
      <c r="C9" s="407"/>
      <c r="D9" s="407"/>
      <c r="E9" s="408" t="str">
        <f t="shared" si="2"/>
        <v/>
      </c>
      <c r="F9" s="403" t="str">
        <f t="shared" si="0"/>
        <v>否</v>
      </c>
      <c r="G9" s="387" t="str">
        <f t="shared" si="1"/>
        <v>项</v>
      </c>
    </row>
    <row r="10" s="379" customFormat="1" ht="24" customHeight="1" spans="1:7">
      <c r="A10" s="405" t="s">
        <v>1312</v>
      </c>
      <c r="B10" s="404" t="s">
        <v>1313</v>
      </c>
      <c r="C10" s="409"/>
      <c r="D10" s="409"/>
      <c r="E10" s="410"/>
      <c r="F10" s="403" t="str">
        <f t="shared" si="0"/>
        <v>否</v>
      </c>
      <c r="G10" s="387" t="str">
        <f t="shared" si="1"/>
        <v>项</v>
      </c>
    </row>
    <row r="11" s="379" customFormat="1" ht="22" customHeight="1" spans="1:7">
      <c r="A11" s="399" t="s">
        <v>1314</v>
      </c>
      <c r="B11" s="411" t="s">
        <v>1315</v>
      </c>
      <c r="C11" s="412">
        <f>SUM(C12:C16)</f>
        <v>0</v>
      </c>
      <c r="D11" s="412">
        <f>SUM(D12:D16)</f>
        <v>0</v>
      </c>
      <c r="E11" s="413" t="str">
        <f t="shared" si="2"/>
        <v/>
      </c>
      <c r="F11" s="403" t="str">
        <f t="shared" si="0"/>
        <v>否</v>
      </c>
      <c r="G11" s="387" t="str">
        <f t="shared" si="1"/>
        <v>款</v>
      </c>
    </row>
    <row r="12" s="379" customFormat="1" ht="21" customHeight="1" spans="1:7">
      <c r="A12" s="405" t="s">
        <v>1316</v>
      </c>
      <c r="B12" s="406" t="s">
        <v>1317</v>
      </c>
      <c r="C12" s="407"/>
      <c r="D12" s="407"/>
      <c r="E12" s="408" t="str">
        <f t="shared" si="2"/>
        <v/>
      </c>
      <c r="F12" s="403" t="str">
        <f t="shared" si="0"/>
        <v>否</v>
      </c>
      <c r="G12" s="387" t="str">
        <f t="shared" si="1"/>
        <v>项</v>
      </c>
    </row>
    <row r="13" s="379" customFormat="1" ht="23" customHeight="1" spans="1:7">
      <c r="A13" s="405" t="s">
        <v>1318</v>
      </c>
      <c r="B13" s="406" t="s">
        <v>1319</v>
      </c>
      <c r="C13" s="407"/>
      <c r="D13" s="407"/>
      <c r="E13" s="408" t="str">
        <f t="shared" si="2"/>
        <v/>
      </c>
      <c r="F13" s="403" t="str">
        <f t="shared" si="0"/>
        <v>否</v>
      </c>
      <c r="G13" s="387" t="str">
        <f t="shared" si="1"/>
        <v>项</v>
      </c>
    </row>
    <row r="14" s="379" customFormat="1" ht="18" customHeight="1" spans="1:7">
      <c r="A14" s="405" t="s">
        <v>1320</v>
      </c>
      <c r="B14" s="406" t="s">
        <v>1321</v>
      </c>
      <c r="C14" s="407"/>
      <c r="D14" s="407"/>
      <c r="E14" s="408" t="str">
        <f t="shared" si="2"/>
        <v/>
      </c>
      <c r="F14" s="403" t="str">
        <f t="shared" si="0"/>
        <v>否</v>
      </c>
      <c r="G14" s="387" t="str">
        <f t="shared" si="1"/>
        <v>项</v>
      </c>
    </row>
    <row r="15" s="379" customFormat="1" ht="22" customHeight="1" spans="1:7">
      <c r="A15" s="405" t="s">
        <v>1322</v>
      </c>
      <c r="B15" s="406" t="s">
        <v>1323</v>
      </c>
      <c r="C15" s="407"/>
      <c r="D15" s="407"/>
      <c r="E15" s="408" t="str">
        <f t="shared" si="2"/>
        <v/>
      </c>
      <c r="F15" s="403" t="str">
        <f t="shared" si="0"/>
        <v>否</v>
      </c>
      <c r="G15" s="387" t="str">
        <f t="shared" si="1"/>
        <v>项</v>
      </c>
    </row>
    <row r="16" s="379" customFormat="1" ht="24" customHeight="1" spans="1:7">
      <c r="A16" s="405" t="s">
        <v>1324</v>
      </c>
      <c r="B16" s="406" t="s">
        <v>1325</v>
      </c>
      <c r="C16" s="407"/>
      <c r="D16" s="407"/>
      <c r="E16" s="408" t="str">
        <f t="shared" si="2"/>
        <v/>
      </c>
      <c r="F16" s="403" t="str">
        <f t="shared" si="0"/>
        <v>否</v>
      </c>
      <c r="G16" s="387" t="str">
        <f t="shared" si="1"/>
        <v>项</v>
      </c>
    </row>
    <row r="17" s="379" customFormat="1" ht="18" customHeight="1" spans="1:7">
      <c r="A17" s="399" t="s">
        <v>1326</v>
      </c>
      <c r="B17" s="411" t="s">
        <v>1327</v>
      </c>
      <c r="C17" s="412">
        <f>SUM(C18:C19)</f>
        <v>0</v>
      </c>
      <c r="D17" s="412">
        <f>SUM(D18:D19)</f>
        <v>0</v>
      </c>
      <c r="E17" s="413" t="str">
        <f t="shared" si="2"/>
        <v/>
      </c>
      <c r="F17" s="403" t="str">
        <f t="shared" si="0"/>
        <v>否</v>
      </c>
      <c r="G17" s="387" t="str">
        <f t="shared" si="1"/>
        <v>款</v>
      </c>
    </row>
    <row r="18" s="379" customFormat="1" ht="20" customHeight="1" spans="1:7">
      <c r="A18" s="405" t="s">
        <v>1328</v>
      </c>
      <c r="B18" s="406" t="s">
        <v>1329</v>
      </c>
      <c r="C18" s="407"/>
      <c r="D18" s="407"/>
      <c r="E18" s="408" t="str">
        <f t="shared" si="2"/>
        <v/>
      </c>
      <c r="F18" s="403" t="str">
        <f t="shared" si="0"/>
        <v>否</v>
      </c>
      <c r="G18" s="387" t="str">
        <f t="shared" si="1"/>
        <v>项</v>
      </c>
    </row>
    <row r="19" s="379" customFormat="1" ht="20" customHeight="1" spans="1:7">
      <c r="A19" s="405" t="s">
        <v>1330</v>
      </c>
      <c r="B19" s="406" t="s">
        <v>1331</v>
      </c>
      <c r="C19" s="407"/>
      <c r="D19" s="407"/>
      <c r="E19" s="408" t="str">
        <f t="shared" si="2"/>
        <v/>
      </c>
      <c r="F19" s="403" t="str">
        <f t="shared" si="0"/>
        <v>否</v>
      </c>
      <c r="G19" s="387" t="str">
        <f t="shared" si="1"/>
        <v>项</v>
      </c>
    </row>
    <row r="20" s="379" customFormat="1" ht="30" customHeight="1" spans="1:7">
      <c r="A20" s="399" t="s">
        <v>82</v>
      </c>
      <c r="B20" s="400" t="s">
        <v>1332</v>
      </c>
      <c r="C20" s="401">
        <v>0</v>
      </c>
      <c r="D20" s="401"/>
      <c r="E20" s="402"/>
      <c r="F20" s="403" t="str">
        <f t="shared" si="0"/>
        <v>是</v>
      </c>
      <c r="G20" s="387" t="str">
        <f t="shared" si="1"/>
        <v>类</v>
      </c>
    </row>
    <row r="21" s="379" customFormat="1" ht="19" customHeight="1" spans="1:7">
      <c r="A21" s="399" t="s">
        <v>1333</v>
      </c>
      <c r="B21" s="411" t="s">
        <v>1334</v>
      </c>
      <c r="C21" s="412">
        <f>SUM(C22:C24)</f>
        <v>0</v>
      </c>
      <c r="D21" s="412">
        <f>SUM(D22:D24)</f>
        <v>0</v>
      </c>
      <c r="E21" s="413" t="str">
        <f t="shared" si="2"/>
        <v/>
      </c>
      <c r="F21" s="403" t="str">
        <f t="shared" si="0"/>
        <v>否</v>
      </c>
      <c r="G21" s="387" t="str">
        <f t="shared" si="1"/>
        <v>款</v>
      </c>
    </row>
    <row r="22" s="379" customFormat="1" ht="15" customHeight="1" spans="1:7">
      <c r="A22" s="405" t="s">
        <v>1335</v>
      </c>
      <c r="B22" s="406" t="s">
        <v>1336</v>
      </c>
      <c r="C22" s="407"/>
      <c r="D22" s="407"/>
      <c r="E22" s="408" t="str">
        <f t="shared" si="2"/>
        <v/>
      </c>
      <c r="F22" s="403" t="str">
        <f t="shared" si="0"/>
        <v>否</v>
      </c>
      <c r="G22" s="387" t="str">
        <f t="shared" si="1"/>
        <v>项</v>
      </c>
    </row>
    <row r="23" s="379" customFormat="1" ht="15" customHeight="1" spans="1:7">
      <c r="A23" s="405" t="s">
        <v>1337</v>
      </c>
      <c r="B23" s="406" t="s">
        <v>1338</v>
      </c>
      <c r="C23" s="407"/>
      <c r="D23" s="407"/>
      <c r="E23" s="408" t="str">
        <f t="shared" si="2"/>
        <v/>
      </c>
      <c r="F23" s="403" t="str">
        <f t="shared" si="0"/>
        <v>否</v>
      </c>
      <c r="G23" s="387" t="str">
        <f t="shared" si="1"/>
        <v>项</v>
      </c>
    </row>
    <row r="24" s="379" customFormat="1" ht="22" customHeight="1" spans="1:7">
      <c r="A24" s="405" t="s">
        <v>1339</v>
      </c>
      <c r="B24" s="406" t="s">
        <v>1340</v>
      </c>
      <c r="C24" s="407"/>
      <c r="D24" s="407"/>
      <c r="E24" s="408" t="str">
        <f t="shared" si="2"/>
        <v/>
      </c>
      <c r="F24" s="403" t="str">
        <f t="shared" si="0"/>
        <v>否</v>
      </c>
      <c r="G24" s="387" t="str">
        <f t="shared" si="1"/>
        <v>项</v>
      </c>
    </row>
    <row r="25" s="379" customFormat="1" ht="23" customHeight="1" spans="1:7">
      <c r="A25" s="399" t="s">
        <v>1341</v>
      </c>
      <c r="B25" s="411" t="s">
        <v>1342</v>
      </c>
      <c r="C25" s="412">
        <f>SUM(C26:C28)</f>
        <v>0</v>
      </c>
      <c r="D25" s="412">
        <f>SUM(D26:D28)</f>
        <v>0</v>
      </c>
      <c r="E25" s="413" t="str">
        <f t="shared" si="2"/>
        <v/>
      </c>
      <c r="F25" s="403" t="str">
        <f t="shared" si="0"/>
        <v>否</v>
      </c>
      <c r="G25" s="387" t="str">
        <f t="shared" si="1"/>
        <v>款</v>
      </c>
    </row>
    <row r="26" s="379" customFormat="1" ht="21" customHeight="1" spans="1:7">
      <c r="A26" s="405" t="s">
        <v>1343</v>
      </c>
      <c r="B26" s="406" t="s">
        <v>1336</v>
      </c>
      <c r="C26" s="407"/>
      <c r="D26" s="407"/>
      <c r="E26" s="408" t="str">
        <f t="shared" si="2"/>
        <v/>
      </c>
      <c r="F26" s="403" t="str">
        <f t="shared" si="0"/>
        <v>否</v>
      </c>
      <c r="G26" s="387" t="str">
        <f t="shared" si="1"/>
        <v>项</v>
      </c>
    </row>
    <row r="27" s="379" customFormat="1" ht="19" customHeight="1" spans="1:7">
      <c r="A27" s="405" t="s">
        <v>1344</v>
      </c>
      <c r="B27" s="406" t="s">
        <v>1338</v>
      </c>
      <c r="C27" s="407"/>
      <c r="D27" s="407"/>
      <c r="E27" s="408" t="str">
        <f t="shared" si="2"/>
        <v/>
      </c>
      <c r="F27" s="403" t="str">
        <f t="shared" si="0"/>
        <v>否</v>
      </c>
      <c r="G27" s="387" t="str">
        <f t="shared" si="1"/>
        <v>项</v>
      </c>
    </row>
    <row r="28" s="379" customFormat="1" ht="25" customHeight="1" spans="1:7">
      <c r="A28" s="405" t="s">
        <v>1345</v>
      </c>
      <c r="B28" s="406" t="s">
        <v>1346</v>
      </c>
      <c r="C28" s="407"/>
      <c r="D28" s="407"/>
      <c r="E28" s="408" t="str">
        <f t="shared" si="2"/>
        <v/>
      </c>
      <c r="F28" s="403" t="str">
        <f t="shared" si="0"/>
        <v>否</v>
      </c>
      <c r="G28" s="387" t="str">
        <f t="shared" si="1"/>
        <v>项</v>
      </c>
    </row>
    <row r="29" s="382" customFormat="1" ht="39" customHeight="1" spans="1:7">
      <c r="A29" s="399" t="s">
        <v>1347</v>
      </c>
      <c r="B29" s="411" t="s">
        <v>1348</v>
      </c>
      <c r="C29" s="412">
        <f>SUM(C30:C31)</f>
        <v>0</v>
      </c>
      <c r="D29" s="412">
        <f>SUM(D30:D31)</f>
        <v>0</v>
      </c>
      <c r="E29" s="413" t="str">
        <f t="shared" si="2"/>
        <v/>
      </c>
      <c r="F29" s="403" t="str">
        <f t="shared" si="0"/>
        <v>否</v>
      </c>
      <c r="G29" s="387" t="str">
        <f t="shared" si="1"/>
        <v>款</v>
      </c>
    </row>
    <row r="30" s="379" customFormat="1" ht="24" customHeight="1" spans="1:7">
      <c r="A30" s="405" t="s">
        <v>1349</v>
      </c>
      <c r="B30" s="406" t="s">
        <v>1338</v>
      </c>
      <c r="C30" s="407"/>
      <c r="D30" s="407"/>
      <c r="E30" s="408" t="str">
        <f t="shared" si="2"/>
        <v/>
      </c>
      <c r="F30" s="403" t="str">
        <f t="shared" si="0"/>
        <v>否</v>
      </c>
      <c r="G30" s="387" t="str">
        <f t="shared" si="1"/>
        <v>项</v>
      </c>
    </row>
    <row r="31" s="379" customFormat="1" ht="18" customHeight="1" spans="1:7">
      <c r="A31" s="405" t="s">
        <v>1350</v>
      </c>
      <c r="B31" s="406" t="s">
        <v>1351</v>
      </c>
      <c r="C31" s="407"/>
      <c r="D31" s="407"/>
      <c r="E31" s="408" t="str">
        <f t="shared" si="2"/>
        <v/>
      </c>
      <c r="F31" s="403" t="str">
        <f t="shared" si="0"/>
        <v>否</v>
      </c>
      <c r="G31" s="387" t="str">
        <f t="shared" si="1"/>
        <v>项</v>
      </c>
    </row>
    <row r="32" s="379" customFormat="1" ht="22" customHeight="1" spans="1:7">
      <c r="A32" s="399" t="s">
        <v>86</v>
      </c>
      <c r="B32" s="400" t="s">
        <v>1352</v>
      </c>
      <c r="C32" s="401"/>
      <c r="D32" s="401"/>
      <c r="E32" s="402"/>
      <c r="F32" s="403" t="str">
        <f t="shared" si="0"/>
        <v>是</v>
      </c>
      <c r="G32" s="387" t="str">
        <f t="shared" si="1"/>
        <v>类</v>
      </c>
    </row>
    <row r="33" s="379" customFormat="1" ht="18" customHeight="1" spans="1:7">
      <c r="A33" s="399" t="s">
        <v>1353</v>
      </c>
      <c r="B33" s="411" t="s">
        <v>1354</v>
      </c>
      <c r="C33" s="412">
        <f>SUM(C34:C37)</f>
        <v>0</v>
      </c>
      <c r="D33" s="412">
        <f>SUM(D34:D37)</f>
        <v>0</v>
      </c>
      <c r="E33" s="413" t="str">
        <f t="shared" si="2"/>
        <v/>
      </c>
      <c r="F33" s="403" t="str">
        <f t="shared" si="0"/>
        <v>否</v>
      </c>
      <c r="G33" s="387" t="str">
        <f t="shared" si="1"/>
        <v>款</v>
      </c>
    </row>
    <row r="34" s="379" customFormat="1" ht="28" customHeight="1" spans="1:7">
      <c r="A34" s="405">
        <v>2116001</v>
      </c>
      <c r="B34" s="406" t="s">
        <v>1355</v>
      </c>
      <c r="C34" s="407">
        <f>SUM(C35:C42)</f>
        <v>0</v>
      </c>
      <c r="D34" s="407">
        <f>SUM(D35:D42)</f>
        <v>0</v>
      </c>
      <c r="E34" s="408" t="str">
        <f t="shared" si="2"/>
        <v/>
      </c>
      <c r="F34" s="403" t="str">
        <f t="shared" si="0"/>
        <v>否</v>
      </c>
      <c r="G34" s="387" t="str">
        <f t="shared" si="1"/>
        <v>项</v>
      </c>
    </row>
    <row r="35" s="379" customFormat="1" ht="24" customHeight="1" spans="1:7">
      <c r="A35" s="405">
        <v>2116002</v>
      </c>
      <c r="B35" s="406" t="s">
        <v>1356</v>
      </c>
      <c r="C35" s="407"/>
      <c r="D35" s="407"/>
      <c r="E35" s="408" t="str">
        <f t="shared" si="2"/>
        <v/>
      </c>
      <c r="F35" s="403" t="str">
        <f t="shared" si="0"/>
        <v>否</v>
      </c>
      <c r="G35" s="387" t="str">
        <f t="shared" si="1"/>
        <v>项</v>
      </c>
    </row>
    <row r="36" s="379" customFormat="1" ht="27" customHeight="1" spans="1:7">
      <c r="A36" s="405">
        <v>2116003</v>
      </c>
      <c r="B36" s="406" t="s">
        <v>1357</v>
      </c>
      <c r="C36" s="407"/>
      <c r="D36" s="407"/>
      <c r="E36" s="408" t="str">
        <f t="shared" si="2"/>
        <v/>
      </c>
      <c r="F36" s="403" t="str">
        <f t="shared" si="0"/>
        <v>否</v>
      </c>
      <c r="G36" s="387" t="str">
        <f t="shared" si="1"/>
        <v>项</v>
      </c>
    </row>
    <row r="37" s="382" customFormat="1" ht="24" customHeight="1" spans="1:7">
      <c r="A37" s="405">
        <v>2116099</v>
      </c>
      <c r="B37" s="406" t="s">
        <v>1358</v>
      </c>
      <c r="C37" s="407"/>
      <c r="D37" s="407"/>
      <c r="E37" s="408" t="str">
        <f t="shared" si="2"/>
        <v/>
      </c>
      <c r="F37" s="403" t="str">
        <f t="shared" si="0"/>
        <v>否</v>
      </c>
      <c r="G37" s="387" t="str">
        <f t="shared" si="1"/>
        <v>项</v>
      </c>
    </row>
    <row r="38" s="379" customFormat="1" ht="24" customHeight="1" spans="1:7">
      <c r="A38" s="399">
        <v>21161</v>
      </c>
      <c r="B38" s="411" t="s">
        <v>1359</v>
      </c>
      <c r="C38" s="412">
        <f>SUM(C39:C42)</f>
        <v>0</v>
      </c>
      <c r="D38" s="412">
        <f>SUM(D39:D42)</f>
        <v>0</v>
      </c>
      <c r="E38" s="413" t="str">
        <f t="shared" si="2"/>
        <v/>
      </c>
      <c r="F38" s="403" t="str">
        <f t="shared" si="0"/>
        <v>否</v>
      </c>
      <c r="G38" s="387" t="str">
        <f t="shared" si="1"/>
        <v>款</v>
      </c>
    </row>
    <row r="39" s="379" customFormat="1" ht="21" customHeight="1" spans="1:7">
      <c r="A39" s="405">
        <v>2116101</v>
      </c>
      <c r="B39" s="406" t="s">
        <v>1360</v>
      </c>
      <c r="C39" s="407"/>
      <c r="D39" s="407"/>
      <c r="E39" s="408" t="str">
        <f t="shared" si="2"/>
        <v/>
      </c>
      <c r="F39" s="403" t="str">
        <f t="shared" si="0"/>
        <v>否</v>
      </c>
      <c r="G39" s="387" t="str">
        <f t="shared" si="1"/>
        <v>项</v>
      </c>
    </row>
    <row r="40" s="379" customFormat="1" ht="35" customHeight="1" spans="1:7">
      <c r="A40" s="405">
        <v>2116102</v>
      </c>
      <c r="B40" s="406" t="s">
        <v>1361</v>
      </c>
      <c r="C40" s="407"/>
      <c r="D40" s="407"/>
      <c r="E40" s="408" t="str">
        <f t="shared" si="2"/>
        <v/>
      </c>
      <c r="F40" s="403" t="str">
        <f t="shared" si="0"/>
        <v>否</v>
      </c>
      <c r="G40" s="387" t="str">
        <f t="shared" si="1"/>
        <v>项</v>
      </c>
    </row>
    <row r="41" s="379" customFormat="1" ht="33" customHeight="1" spans="1:7">
      <c r="A41" s="405">
        <v>2116103</v>
      </c>
      <c r="B41" s="406" t="s">
        <v>1362</v>
      </c>
      <c r="C41" s="407"/>
      <c r="D41" s="407"/>
      <c r="E41" s="408" t="str">
        <f t="shared" si="2"/>
        <v/>
      </c>
      <c r="F41" s="403" t="str">
        <f t="shared" si="0"/>
        <v>否</v>
      </c>
      <c r="G41" s="387" t="str">
        <f t="shared" si="1"/>
        <v>项</v>
      </c>
    </row>
    <row r="42" s="379" customFormat="1" ht="40" customHeight="1" spans="1:7">
      <c r="A42" s="405">
        <v>2116104</v>
      </c>
      <c r="B42" s="406" t="s">
        <v>1363</v>
      </c>
      <c r="C42" s="407"/>
      <c r="D42" s="407"/>
      <c r="E42" s="408" t="str">
        <f t="shared" si="2"/>
        <v/>
      </c>
      <c r="F42" s="403" t="str">
        <f t="shared" si="0"/>
        <v>否</v>
      </c>
      <c r="G42" s="387" t="str">
        <f t="shared" si="1"/>
        <v>项</v>
      </c>
    </row>
    <row r="43" s="379" customFormat="1" ht="30" customHeight="1" spans="1:11">
      <c r="A43" s="399" t="s">
        <v>88</v>
      </c>
      <c r="B43" s="400" t="s">
        <v>1364</v>
      </c>
      <c r="C43" s="401">
        <f>C44+C57+C61+C62+C68+C72+C76+C80+C86+C89</f>
        <v>21061</v>
      </c>
      <c r="D43" s="401">
        <f>D44+D57+D61+D62+D68+D72+D76+D80+D86+D89+D98</f>
        <v>101117</v>
      </c>
      <c r="E43" s="408">
        <f t="shared" si="2"/>
        <v>3.801</v>
      </c>
      <c r="F43" s="403" t="str">
        <f t="shared" si="0"/>
        <v>是</v>
      </c>
      <c r="G43" s="387" t="str">
        <f t="shared" si="1"/>
        <v>类</v>
      </c>
      <c r="I43" s="379">
        <v>101117</v>
      </c>
      <c r="K43" s="379">
        <f>I43-D43</f>
        <v>0</v>
      </c>
    </row>
    <row r="44" s="379" customFormat="1" ht="30" customHeight="1" spans="1:11">
      <c r="A44" s="399" t="s">
        <v>1365</v>
      </c>
      <c r="B44" s="400" t="s">
        <v>1366</v>
      </c>
      <c r="C44" s="401">
        <v>16396</v>
      </c>
      <c r="D44" s="401">
        <f>SUBTOTAL(9,D45:D56)</f>
        <v>82740</v>
      </c>
      <c r="E44" s="408">
        <f t="shared" si="2"/>
        <v>4.046</v>
      </c>
      <c r="F44" s="403" t="str">
        <f t="shared" si="0"/>
        <v>是</v>
      </c>
      <c r="G44" s="387" t="str">
        <f t="shared" si="1"/>
        <v>款</v>
      </c>
      <c r="K44" s="379">
        <f>K43/2</f>
        <v>0</v>
      </c>
    </row>
    <row r="45" s="379" customFormat="1" ht="30" customHeight="1" spans="1:7">
      <c r="A45" s="405" t="s">
        <v>1367</v>
      </c>
      <c r="B45" s="406" t="s">
        <v>1368</v>
      </c>
      <c r="C45" s="407">
        <v>16369</v>
      </c>
      <c r="D45" s="407">
        <v>58521</v>
      </c>
      <c r="E45" s="408">
        <f t="shared" si="2"/>
        <v>2.575</v>
      </c>
      <c r="F45" s="403" t="str">
        <f t="shared" si="0"/>
        <v>是</v>
      </c>
      <c r="G45" s="387" t="str">
        <f t="shared" si="1"/>
        <v>项</v>
      </c>
    </row>
    <row r="46" s="379" customFormat="1" ht="30" customHeight="1" spans="1:7">
      <c r="A46" s="405" t="s">
        <v>1369</v>
      </c>
      <c r="B46" s="406" t="s">
        <v>1370</v>
      </c>
      <c r="C46" s="407"/>
      <c r="D46" s="407">
        <v>3000</v>
      </c>
      <c r="E46" s="408" t="str">
        <f t="shared" si="2"/>
        <v/>
      </c>
      <c r="F46" s="403" t="str">
        <f t="shared" si="0"/>
        <v>是</v>
      </c>
      <c r="G46" s="387" t="str">
        <f t="shared" si="1"/>
        <v>项</v>
      </c>
    </row>
    <row r="47" s="379" customFormat="1" ht="30" customHeight="1" spans="1:7">
      <c r="A47" s="405" t="s">
        <v>1371</v>
      </c>
      <c r="B47" s="406" t="s">
        <v>1372</v>
      </c>
      <c r="C47" s="407"/>
      <c r="D47" s="407">
        <v>21219</v>
      </c>
      <c r="E47" s="408" t="str">
        <f t="shared" si="2"/>
        <v/>
      </c>
      <c r="F47" s="403" t="str">
        <f t="shared" si="0"/>
        <v>是</v>
      </c>
      <c r="G47" s="387" t="str">
        <f t="shared" si="1"/>
        <v>项</v>
      </c>
    </row>
    <row r="48" s="379" customFormat="1" ht="30" customHeight="1" spans="1:7">
      <c r="A48" s="405" t="s">
        <v>1373</v>
      </c>
      <c r="B48" s="406" t="s">
        <v>1374</v>
      </c>
      <c r="C48" s="407"/>
      <c r="D48" s="407"/>
      <c r="E48" s="408" t="str">
        <f t="shared" si="2"/>
        <v/>
      </c>
      <c r="F48" s="403" t="str">
        <f t="shared" si="0"/>
        <v>否</v>
      </c>
      <c r="G48" s="387" t="str">
        <f t="shared" si="1"/>
        <v>项</v>
      </c>
    </row>
    <row r="49" s="379" customFormat="1" ht="30" customHeight="1" spans="1:7">
      <c r="A49" s="405" t="s">
        <v>1375</v>
      </c>
      <c r="B49" s="406" t="s">
        <v>1376</v>
      </c>
      <c r="C49" s="407"/>
      <c r="D49" s="407"/>
      <c r="E49" s="408" t="str">
        <f t="shared" si="2"/>
        <v/>
      </c>
      <c r="F49" s="403" t="str">
        <f t="shared" si="0"/>
        <v>否</v>
      </c>
      <c r="G49" s="387" t="str">
        <f t="shared" si="1"/>
        <v>项</v>
      </c>
    </row>
    <row r="50" s="379" customFormat="1" ht="30" customHeight="1" spans="1:7">
      <c r="A50" s="405" t="s">
        <v>1377</v>
      </c>
      <c r="B50" s="406" t="s">
        <v>1378</v>
      </c>
      <c r="C50" s="407"/>
      <c r="D50" s="407"/>
      <c r="E50" s="408" t="str">
        <f t="shared" si="2"/>
        <v/>
      </c>
      <c r="F50" s="403" t="str">
        <f t="shared" si="0"/>
        <v>否</v>
      </c>
      <c r="G50" s="387" t="str">
        <f t="shared" si="1"/>
        <v>项</v>
      </c>
    </row>
    <row r="51" s="379" customFormat="1" ht="30" customHeight="1" spans="1:7">
      <c r="A51" s="405" t="s">
        <v>1379</v>
      </c>
      <c r="B51" s="406" t="s">
        <v>1380</v>
      </c>
      <c r="C51" s="407"/>
      <c r="D51" s="407"/>
      <c r="E51" s="408" t="str">
        <f t="shared" si="2"/>
        <v/>
      </c>
      <c r="F51" s="403" t="str">
        <f t="shared" si="0"/>
        <v>否</v>
      </c>
      <c r="G51" s="387" t="str">
        <f t="shared" si="1"/>
        <v>项</v>
      </c>
    </row>
    <row r="52" s="379" customFormat="1" ht="30" customHeight="1" spans="1:7">
      <c r="A52" s="405" t="s">
        <v>1381</v>
      </c>
      <c r="B52" s="406" t="s">
        <v>1382</v>
      </c>
      <c r="C52" s="407"/>
      <c r="D52" s="407"/>
      <c r="E52" s="408" t="str">
        <f t="shared" si="2"/>
        <v/>
      </c>
      <c r="F52" s="403" t="str">
        <f t="shared" si="0"/>
        <v>否</v>
      </c>
      <c r="G52" s="387" t="str">
        <f t="shared" si="1"/>
        <v>项</v>
      </c>
    </row>
    <row r="53" s="379" customFormat="1" ht="30" customHeight="1" spans="1:7">
      <c r="A53" s="405" t="s">
        <v>1383</v>
      </c>
      <c r="B53" s="406" t="s">
        <v>1384</v>
      </c>
      <c r="C53" s="407"/>
      <c r="D53" s="407"/>
      <c r="E53" s="408" t="str">
        <f t="shared" si="2"/>
        <v/>
      </c>
      <c r="F53" s="403" t="str">
        <f t="shared" si="0"/>
        <v>否</v>
      </c>
      <c r="G53" s="387" t="str">
        <f t="shared" si="1"/>
        <v>项</v>
      </c>
    </row>
    <row r="54" s="379" customFormat="1" ht="30" customHeight="1" spans="1:7">
      <c r="A54" s="405" t="s">
        <v>1385</v>
      </c>
      <c r="B54" s="406" t="s">
        <v>1386</v>
      </c>
      <c r="C54" s="407"/>
      <c r="D54" s="407"/>
      <c r="E54" s="408" t="str">
        <f t="shared" si="2"/>
        <v/>
      </c>
      <c r="F54" s="403" t="str">
        <f t="shared" si="0"/>
        <v>否</v>
      </c>
      <c r="G54" s="387" t="str">
        <f t="shared" si="1"/>
        <v>项</v>
      </c>
    </row>
    <row r="55" s="379" customFormat="1" ht="30" customHeight="1" spans="1:7">
      <c r="A55" s="405" t="s">
        <v>1387</v>
      </c>
      <c r="B55" s="406" t="s">
        <v>1388</v>
      </c>
      <c r="C55" s="407"/>
      <c r="D55" s="407"/>
      <c r="E55" s="408" t="str">
        <f t="shared" si="2"/>
        <v/>
      </c>
      <c r="F55" s="403" t="str">
        <f t="shared" si="0"/>
        <v>否</v>
      </c>
      <c r="G55" s="387" t="str">
        <f t="shared" si="1"/>
        <v>项</v>
      </c>
    </row>
    <row r="56" s="379" customFormat="1" ht="36" customHeight="1" spans="1:7">
      <c r="A56" s="405" t="s">
        <v>1389</v>
      </c>
      <c r="B56" s="404" t="s">
        <v>1390</v>
      </c>
      <c r="C56" s="409">
        <v>27</v>
      </c>
      <c r="D56" s="409">
        <v>0</v>
      </c>
      <c r="E56" s="408">
        <f t="shared" si="2"/>
        <v>-1</v>
      </c>
      <c r="F56" s="403" t="str">
        <f t="shared" si="0"/>
        <v>是</v>
      </c>
      <c r="G56" s="387" t="str">
        <f t="shared" si="1"/>
        <v>项</v>
      </c>
    </row>
    <row r="57" s="379" customFormat="1" ht="30" customHeight="1" spans="1:7">
      <c r="A57" s="399" t="s">
        <v>1391</v>
      </c>
      <c r="B57" s="411" t="s">
        <v>1392</v>
      </c>
      <c r="C57" s="412">
        <v>5</v>
      </c>
      <c r="D57" s="412">
        <f>SUM(D58:D60)</f>
        <v>0</v>
      </c>
      <c r="E57" s="408">
        <f t="shared" si="2"/>
        <v>-1</v>
      </c>
      <c r="F57" s="403" t="str">
        <f t="shared" si="0"/>
        <v>是</v>
      </c>
      <c r="G57" s="387" t="str">
        <f t="shared" si="1"/>
        <v>款</v>
      </c>
    </row>
    <row r="58" s="379" customFormat="1" ht="30" customHeight="1" spans="1:7">
      <c r="A58" s="405" t="s">
        <v>1393</v>
      </c>
      <c r="B58" s="406" t="s">
        <v>1368</v>
      </c>
      <c r="C58" s="407">
        <v>5</v>
      </c>
      <c r="D58" s="407"/>
      <c r="E58" s="408">
        <f t="shared" si="2"/>
        <v>-1</v>
      </c>
      <c r="F58" s="403" t="str">
        <f t="shared" si="0"/>
        <v>是</v>
      </c>
      <c r="G58" s="387" t="str">
        <f t="shared" si="1"/>
        <v>项</v>
      </c>
    </row>
    <row r="59" s="379" customFormat="1" ht="30" customHeight="1" spans="1:7">
      <c r="A59" s="405" t="s">
        <v>1394</v>
      </c>
      <c r="B59" s="406" t="s">
        <v>1370</v>
      </c>
      <c r="C59" s="407"/>
      <c r="D59" s="407"/>
      <c r="E59" s="408" t="str">
        <f t="shared" si="2"/>
        <v/>
      </c>
      <c r="F59" s="403" t="str">
        <f t="shared" si="0"/>
        <v>否</v>
      </c>
      <c r="G59" s="387" t="str">
        <f t="shared" si="1"/>
        <v>项</v>
      </c>
    </row>
    <row r="60" s="379" customFormat="1" ht="30" customHeight="1" spans="1:7">
      <c r="A60" s="405" t="s">
        <v>1395</v>
      </c>
      <c r="B60" s="406" t="s">
        <v>1396</v>
      </c>
      <c r="C60" s="407"/>
      <c r="D60" s="407"/>
      <c r="E60" s="408" t="str">
        <f t="shared" si="2"/>
        <v/>
      </c>
      <c r="F60" s="403" t="str">
        <f t="shared" si="0"/>
        <v>否</v>
      </c>
      <c r="G60" s="387" t="str">
        <f t="shared" si="1"/>
        <v>项</v>
      </c>
    </row>
    <row r="61" s="379" customFormat="1" ht="30" customHeight="1" spans="1:7">
      <c r="A61" s="399" t="s">
        <v>1397</v>
      </c>
      <c r="B61" s="411" t="s">
        <v>1398</v>
      </c>
      <c r="C61" s="412">
        <v>37</v>
      </c>
      <c r="D61" s="412"/>
      <c r="E61" s="408">
        <f t="shared" si="2"/>
        <v>-1</v>
      </c>
      <c r="F61" s="403" t="str">
        <f t="shared" si="0"/>
        <v>是</v>
      </c>
      <c r="G61" s="387" t="str">
        <f t="shared" si="1"/>
        <v>款</v>
      </c>
    </row>
    <row r="62" s="379" customFormat="1" ht="30" customHeight="1" spans="1:7">
      <c r="A62" s="399" t="s">
        <v>1399</v>
      </c>
      <c r="B62" s="411" t="s">
        <v>1400</v>
      </c>
      <c r="C62" s="412">
        <v>523</v>
      </c>
      <c r="D62" s="412">
        <f>D63+D64</f>
        <v>7720</v>
      </c>
      <c r="E62" s="408">
        <f t="shared" si="2"/>
        <v>13.761</v>
      </c>
      <c r="F62" s="403" t="str">
        <f t="shared" si="0"/>
        <v>是</v>
      </c>
      <c r="G62" s="387" t="str">
        <f t="shared" si="1"/>
        <v>款</v>
      </c>
    </row>
    <row r="63" s="379" customFormat="1" ht="30" customHeight="1" spans="1:7">
      <c r="A63" s="405" t="s">
        <v>1401</v>
      </c>
      <c r="B63" s="406" t="s">
        <v>1402</v>
      </c>
      <c r="C63" s="407">
        <v>1722</v>
      </c>
      <c r="D63" s="407">
        <v>5200</v>
      </c>
      <c r="E63" s="408">
        <f t="shared" si="2"/>
        <v>2.02</v>
      </c>
      <c r="F63" s="403" t="str">
        <f t="shared" si="0"/>
        <v>是</v>
      </c>
      <c r="G63" s="387" t="str">
        <f t="shared" si="1"/>
        <v>项</v>
      </c>
    </row>
    <row r="64" s="379" customFormat="1" ht="30" customHeight="1" spans="1:7">
      <c r="A64" s="405" t="s">
        <v>1403</v>
      </c>
      <c r="B64" s="406" t="s">
        <v>1404</v>
      </c>
      <c r="C64" s="407"/>
      <c r="D64" s="407">
        <v>2520</v>
      </c>
      <c r="E64" s="408" t="str">
        <f t="shared" si="2"/>
        <v/>
      </c>
      <c r="F64" s="403" t="str">
        <f t="shared" si="0"/>
        <v>是</v>
      </c>
      <c r="G64" s="387" t="str">
        <f t="shared" si="1"/>
        <v>项</v>
      </c>
    </row>
    <row r="65" s="379" customFormat="1" ht="30" customHeight="1" spans="1:7">
      <c r="A65" s="405" t="s">
        <v>1405</v>
      </c>
      <c r="B65" s="406" t="s">
        <v>1406</v>
      </c>
      <c r="C65" s="407"/>
      <c r="D65" s="407"/>
      <c r="E65" s="408" t="str">
        <f t="shared" si="2"/>
        <v/>
      </c>
      <c r="F65" s="403" t="str">
        <f t="shared" si="0"/>
        <v>否</v>
      </c>
      <c r="G65" s="387" t="str">
        <f t="shared" si="1"/>
        <v>项</v>
      </c>
    </row>
    <row r="66" s="379" customFormat="1" ht="30" customHeight="1" spans="1:7">
      <c r="A66" s="405" t="s">
        <v>1407</v>
      </c>
      <c r="B66" s="406" t="s">
        <v>1408</v>
      </c>
      <c r="C66" s="407"/>
      <c r="D66" s="407"/>
      <c r="E66" s="408" t="str">
        <f t="shared" si="2"/>
        <v/>
      </c>
      <c r="F66" s="403" t="str">
        <f t="shared" si="0"/>
        <v>否</v>
      </c>
      <c r="G66" s="387" t="str">
        <f t="shared" si="1"/>
        <v>项</v>
      </c>
    </row>
    <row r="67" s="379" customFormat="1" ht="30" customHeight="1" spans="1:7">
      <c r="A67" s="405" t="s">
        <v>1409</v>
      </c>
      <c r="B67" s="406" t="s">
        <v>1410</v>
      </c>
      <c r="C67" s="407">
        <v>523</v>
      </c>
      <c r="D67" s="407"/>
      <c r="E67" s="408">
        <f t="shared" si="2"/>
        <v>-1</v>
      </c>
      <c r="F67" s="403" t="str">
        <f t="shared" si="0"/>
        <v>是</v>
      </c>
      <c r="G67" s="387" t="str">
        <f t="shared" si="1"/>
        <v>项</v>
      </c>
    </row>
    <row r="68" s="379" customFormat="1" ht="30" customHeight="1" spans="1:7">
      <c r="A68" s="399" t="s">
        <v>1411</v>
      </c>
      <c r="B68" s="411" t="s">
        <v>1412</v>
      </c>
      <c r="C68" s="412">
        <f>SUBTOTAL(9,C69:C71)</f>
        <v>0</v>
      </c>
      <c r="D68" s="412">
        <f>SUM(D69:D71)</f>
        <v>2100</v>
      </c>
      <c r="E68" s="413" t="str">
        <f t="shared" si="2"/>
        <v/>
      </c>
      <c r="F68" s="403" t="str">
        <f t="shared" ref="F68:F97" si="3">IF(LEN(A68)=3,"是",IF(B68&lt;&gt;"",IF(SUM(C68:D68)&lt;&gt;0,"是","否"),"是"))</f>
        <v>是</v>
      </c>
      <c r="G68" s="387" t="str">
        <f t="shared" ref="G68:G97" si="4">IF(LEN(A68)=3,"类",IF(LEN(A68)=5,"款","项"))</f>
        <v>款</v>
      </c>
    </row>
    <row r="69" s="379" customFormat="1" ht="30" customHeight="1" spans="1:7">
      <c r="A69" s="405" t="s">
        <v>1413</v>
      </c>
      <c r="B69" s="406" t="s">
        <v>1414</v>
      </c>
      <c r="C69" s="407">
        <v>0</v>
      </c>
      <c r="D69" s="407">
        <v>2100</v>
      </c>
      <c r="E69" s="408" t="str">
        <f t="shared" si="2"/>
        <v/>
      </c>
      <c r="F69" s="403" t="str">
        <f t="shared" si="3"/>
        <v>是</v>
      </c>
      <c r="G69" s="387" t="str">
        <f t="shared" si="4"/>
        <v>项</v>
      </c>
    </row>
    <row r="70" s="379" customFormat="1" ht="30" customHeight="1" spans="1:7">
      <c r="A70" s="405" t="s">
        <v>1415</v>
      </c>
      <c r="B70" s="406" t="s">
        <v>1416</v>
      </c>
      <c r="C70" s="407"/>
      <c r="D70" s="407"/>
      <c r="E70" s="408" t="str">
        <f t="shared" si="2"/>
        <v/>
      </c>
      <c r="F70" s="403" t="str">
        <f t="shared" si="3"/>
        <v>否</v>
      </c>
      <c r="G70" s="387" t="str">
        <f t="shared" si="4"/>
        <v>项</v>
      </c>
    </row>
    <row r="71" s="379" customFormat="1" ht="30" customHeight="1" spans="1:7">
      <c r="A71" s="405" t="s">
        <v>1417</v>
      </c>
      <c r="B71" s="406" t="s">
        <v>1418</v>
      </c>
      <c r="C71" s="407"/>
      <c r="D71" s="407"/>
      <c r="E71" s="408" t="str">
        <f t="shared" si="2"/>
        <v/>
      </c>
      <c r="F71" s="403" t="str">
        <f t="shared" si="3"/>
        <v>否</v>
      </c>
      <c r="G71" s="387" t="str">
        <f t="shared" si="4"/>
        <v>项</v>
      </c>
    </row>
    <row r="72" s="379" customFormat="1" ht="30" customHeight="1" spans="1:7">
      <c r="A72" s="399" t="s">
        <v>1419</v>
      </c>
      <c r="B72" s="411" t="s">
        <v>1420</v>
      </c>
      <c r="C72" s="412">
        <f>SUM(C73:C75)</f>
        <v>0</v>
      </c>
      <c r="D72" s="412">
        <f>SUM(D73:D75)</f>
        <v>0</v>
      </c>
      <c r="E72" s="413" t="str">
        <f t="shared" si="2"/>
        <v/>
      </c>
      <c r="F72" s="403" t="str">
        <f t="shared" si="3"/>
        <v>否</v>
      </c>
      <c r="G72" s="387" t="str">
        <f t="shared" si="4"/>
        <v>款</v>
      </c>
    </row>
    <row r="73" s="379" customFormat="1" ht="30" customHeight="1" spans="1:7">
      <c r="A73" s="405" t="s">
        <v>1421</v>
      </c>
      <c r="B73" s="406" t="s">
        <v>1368</v>
      </c>
      <c r="C73" s="407"/>
      <c r="D73" s="407"/>
      <c r="E73" s="408" t="str">
        <f t="shared" si="2"/>
        <v/>
      </c>
      <c r="F73" s="403" t="str">
        <f t="shared" si="3"/>
        <v>否</v>
      </c>
      <c r="G73" s="387" t="str">
        <f t="shared" si="4"/>
        <v>项</v>
      </c>
    </row>
    <row r="74" s="379" customFormat="1" ht="30" customHeight="1" spans="1:7">
      <c r="A74" s="405" t="s">
        <v>1422</v>
      </c>
      <c r="B74" s="406" t="s">
        <v>1370</v>
      </c>
      <c r="C74" s="407"/>
      <c r="D74" s="407"/>
      <c r="E74" s="408" t="str">
        <f t="shared" ref="E74:E97" si="5">IF(C74&gt;0,D74/C74-1,IF(C74&lt;0,-(D74/C74-1),""))</f>
        <v/>
      </c>
      <c r="F74" s="403" t="str">
        <f t="shared" si="3"/>
        <v>否</v>
      </c>
      <c r="G74" s="387" t="str">
        <f t="shared" si="4"/>
        <v>项</v>
      </c>
    </row>
    <row r="75" s="379" customFormat="1" ht="30" customHeight="1" spans="1:7">
      <c r="A75" s="405" t="s">
        <v>1423</v>
      </c>
      <c r="B75" s="406" t="s">
        <v>1424</v>
      </c>
      <c r="C75" s="407"/>
      <c r="D75" s="407"/>
      <c r="E75" s="408" t="str">
        <f t="shared" si="5"/>
        <v/>
      </c>
      <c r="F75" s="403" t="str">
        <f t="shared" si="3"/>
        <v>否</v>
      </c>
      <c r="G75" s="387" t="str">
        <f t="shared" si="4"/>
        <v>项</v>
      </c>
    </row>
    <row r="76" s="379" customFormat="1" ht="30" customHeight="1" spans="1:7">
      <c r="A76" s="399" t="s">
        <v>1425</v>
      </c>
      <c r="B76" s="411" t="s">
        <v>1426</v>
      </c>
      <c r="C76" s="412">
        <f>SUM(C77:C79)</f>
        <v>0</v>
      </c>
      <c r="D76" s="412">
        <f>SUM(D77:D79)</f>
        <v>0</v>
      </c>
      <c r="E76" s="413" t="str">
        <f t="shared" si="5"/>
        <v/>
      </c>
      <c r="F76" s="403" t="str">
        <f t="shared" si="3"/>
        <v>否</v>
      </c>
      <c r="G76" s="387" t="str">
        <f t="shared" si="4"/>
        <v>款</v>
      </c>
    </row>
    <row r="77" s="379" customFormat="1" ht="30" customHeight="1" spans="1:7">
      <c r="A77" s="405" t="s">
        <v>1427</v>
      </c>
      <c r="B77" s="406" t="s">
        <v>1368</v>
      </c>
      <c r="C77" s="407"/>
      <c r="D77" s="407"/>
      <c r="E77" s="408" t="str">
        <f t="shared" si="5"/>
        <v/>
      </c>
      <c r="F77" s="403" t="str">
        <f t="shared" si="3"/>
        <v>否</v>
      </c>
      <c r="G77" s="387" t="str">
        <f t="shared" si="4"/>
        <v>项</v>
      </c>
    </row>
    <row r="78" s="379" customFormat="1" ht="30" customHeight="1" spans="1:7">
      <c r="A78" s="405" t="s">
        <v>1428</v>
      </c>
      <c r="B78" s="406" t="s">
        <v>1370</v>
      </c>
      <c r="C78" s="407"/>
      <c r="D78" s="407"/>
      <c r="E78" s="408" t="str">
        <f t="shared" si="5"/>
        <v/>
      </c>
      <c r="F78" s="403" t="str">
        <f t="shared" si="3"/>
        <v>否</v>
      </c>
      <c r="G78" s="387" t="str">
        <f t="shared" si="4"/>
        <v>项</v>
      </c>
    </row>
    <row r="79" s="379" customFormat="1" ht="48" customHeight="1" spans="1:7">
      <c r="A79" s="405" t="s">
        <v>1429</v>
      </c>
      <c r="B79" s="406" t="s">
        <v>1430</v>
      </c>
      <c r="C79" s="407"/>
      <c r="D79" s="407"/>
      <c r="E79" s="408" t="str">
        <f t="shared" si="5"/>
        <v/>
      </c>
      <c r="F79" s="403" t="str">
        <f t="shared" si="3"/>
        <v>否</v>
      </c>
      <c r="G79" s="387" t="str">
        <f t="shared" si="4"/>
        <v>项</v>
      </c>
    </row>
    <row r="80" s="379" customFormat="1" ht="39" customHeight="1" spans="1:7">
      <c r="A80" s="399" t="s">
        <v>1431</v>
      </c>
      <c r="B80" s="411" t="s">
        <v>1432</v>
      </c>
      <c r="C80" s="412">
        <v>1600</v>
      </c>
      <c r="D80" s="412">
        <f>SUM(D81:D85)</f>
        <v>0</v>
      </c>
      <c r="E80" s="413">
        <f t="shared" si="5"/>
        <v>-1</v>
      </c>
      <c r="F80" s="403" t="str">
        <f t="shared" si="3"/>
        <v>是</v>
      </c>
      <c r="G80" s="387" t="str">
        <f t="shared" si="4"/>
        <v>款</v>
      </c>
    </row>
    <row r="81" s="379" customFormat="1" ht="30" customHeight="1" spans="1:7">
      <c r="A81" s="405" t="s">
        <v>1433</v>
      </c>
      <c r="B81" s="406" t="s">
        <v>1402</v>
      </c>
      <c r="C81" s="407">
        <v>1600</v>
      </c>
      <c r="D81" s="407"/>
      <c r="E81" s="408">
        <f t="shared" si="5"/>
        <v>-1</v>
      </c>
      <c r="F81" s="403" t="str">
        <f t="shared" si="3"/>
        <v>是</v>
      </c>
      <c r="G81" s="387" t="str">
        <f t="shared" si="4"/>
        <v>项</v>
      </c>
    </row>
    <row r="82" s="379" customFormat="1" ht="30" customHeight="1" spans="1:7">
      <c r="A82" s="405" t="s">
        <v>1434</v>
      </c>
      <c r="B82" s="406" t="s">
        <v>1404</v>
      </c>
      <c r="C82" s="407"/>
      <c r="D82" s="407"/>
      <c r="E82" s="408" t="str">
        <f t="shared" si="5"/>
        <v/>
      </c>
      <c r="F82" s="403" t="str">
        <f t="shared" si="3"/>
        <v>否</v>
      </c>
      <c r="G82" s="387" t="str">
        <f t="shared" si="4"/>
        <v>项</v>
      </c>
    </row>
    <row r="83" s="379" customFormat="1" ht="30" customHeight="1" spans="1:7">
      <c r="A83" s="405" t="s">
        <v>1435</v>
      </c>
      <c r="B83" s="406" t="s">
        <v>1406</v>
      </c>
      <c r="C83" s="407"/>
      <c r="D83" s="407"/>
      <c r="E83" s="408" t="str">
        <f t="shared" si="5"/>
        <v/>
      </c>
      <c r="F83" s="403" t="str">
        <f t="shared" si="3"/>
        <v>否</v>
      </c>
      <c r="G83" s="387" t="str">
        <f t="shared" si="4"/>
        <v>项</v>
      </c>
    </row>
    <row r="84" s="379" customFormat="1" ht="30" customHeight="1" spans="1:7">
      <c r="A84" s="405" t="s">
        <v>1436</v>
      </c>
      <c r="B84" s="406" t="s">
        <v>1408</v>
      </c>
      <c r="C84" s="407"/>
      <c r="D84" s="407"/>
      <c r="E84" s="408" t="str">
        <f t="shared" si="5"/>
        <v/>
      </c>
      <c r="F84" s="403" t="str">
        <f t="shared" si="3"/>
        <v>否</v>
      </c>
      <c r="G84" s="387" t="str">
        <f t="shared" si="4"/>
        <v>项</v>
      </c>
    </row>
    <row r="85" s="379" customFormat="1" ht="35.25" spans="1:7">
      <c r="A85" s="405" t="s">
        <v>1437</v>
      </c>
      <c r="B85" s="406" t="s">
        <v>1438</v>
      </c>
      <c r="C85" s="407"/>
      <c r="D85" s="407"/>
      <c r="E85" s="408" t="str">
        <f t="shared" si="5"/>
        <v/>
      </c>
      <c r="F85" s="403" t="str">
        <f t="shared" si="3"/>
        <v>否</v>
      </c>
      <c r="G85" s="387" t="str">
        <f t="shared" si="4"/>
        <v>项</v>
      </c>
    </row>
    <row r="86" s="379" customFormat="1" ht="30" customHeight="1" spans="1:7">
      <c r="A86" s="399" t="s">
        <v>1439</v>
      </c>
      <c r="B86" s="411" t="s">
        <v>1440</v>
      </c>
      <c r="C86" s="412">
        <v>2500</v>
      </c>
      <c r="D86" s="412">
        <f>SUM(D87:D88)</f>
        <v>0</v>
      </c>
      <c r="E86" s="413">
        <f t="shared" si="5"/>
        <v>-1</v>
      </c>
      <c r="F86" s="403" t="str">
        <f t="shared" si="3"/>
        <v>是</v>
      </c>
      <c r="G86" s="387" t="str">
        <f t="shared" si="4"/>
        <v>款</v>
      </c>
    </row>
    <row r="87" s="379" customFormat="1" ht="30" customHeight="1" spans="1:7">
      <c r="A87" s="405" t="s">
        <v>1441</v>
      </c>
      <c r="B87" s="406" t="s">
        <v>1414</v>
      </c>
      <c r="C87" s="407">
        <v>2500</v>
      </c>
      <c r="D87" s="407"/>
      <c r="E87" s="408">
        <f t="shared" si="5"/>
        <v>-1</v>
      </c>
      <c r="F87" s="403" t="str">
        <f t="shared" si="3"/>
        <v>是</v>
      </c>
      <c r="G87" s="387" t="str">
        <f t="shared" si="4"/>
        <v>项</v>
      </c>
    </row>
    <row r="88" s="379" customFormat="1" ht="41" customHeight="1" spans="1:7">
      <c r="A88" s="405" t="s">
        <v>1442</v>
      </c>
      <c r="B88" s="406" t="s">
        <v>1443</v>
      </c>
      <c r="C88" s="407"/>
      <c r="D88" s="407"/>
      <c r="E88" s="408" t="str">
        <f t="shared" si="5"/>
        <v/>
      </c>
      <c r="F88" s="403" t="str">
        <f t="shared" si="3"/>
        <v>否</v>
      </c>
      <c r="G88" s="387" t="str">
        <f t="shared" si="4"/>
        <v>项</v>
      </c>
    </row>
    <row r="89" s="379" customFormat="1" ht="48" customHeight="1" spans="1:7">
      <c r="A89" s="399" t="s">
        <v>1444</v>
      </c>
      <c r="B89" s="411" t="s">
        <v>1445</v>
      </c>
      <c r="C89" s="412">
        <f>SUM(C90:C97)</f>
        <v>0</v>
      </c>
      <c r="D89" s="412">
        <f>SUBTOTAL(9,D90:D96)</f>
        <v>0</v>
      </c>
      <c r="E89" s="413" t="str">
        <f t="shared" si="5"/>
        <v/>
      </c>
      <c r="F89" s="403" t="str">
        <f t="shared" si="3"/>
        <v>否</v>
      </c>
      <c r="G89" s="387" t="str">
        <f t="shared" si="4"/>
        <v>款</v>
      </c>
    </row>
    <row r="90" s="379" customFormat="1" ht="30" customHeight="1" spans="1:7">
      <c r="A90" s="405" t="s">
        <v>1446</v>
      </c>
      <c r="B90" s="406" t="s">
        <v>1368</v>
      </c>
      <c r="C90" s="407"/>
      <c r="D90" s="407"/>
      <c r="E90" s="408" t="str">
        <f t="shared" si="5"/>
        <v/>
      </c>
      <c r="F90" s="403" t="str">
        <f t="shared" si="3"/>
        <v>否</v>
      </c>
      <c r="G90" s="387" t="str">
        <f t="shared" si="4"/>
        <v>项</v>
      </c>
    </row>
    <row r="91" s="379" customFormat="1" ht="30" customHeight="1" spans="1:7">
      <c r="A91" s="405" t="s">
        <v>1447</v>
      </c>
      <c r="B91" s="406" t="s">
        <v>1370</v>
      </c>
      <c r="C91" s="407"/>
      <c r="D91" s="407"/>
      <c r="E91" s="408" t="str">
        <f t="shared" si="5"/>
        <v/>
      </c>
      <c r="F91" s="403" t="str">
        <f t="shared" si="3"/>
        <v>否</v>
      </c>
      <c r="G91" s="387" t="str">
        <f t="shared" si="4"/>
        <v>项</v>
      </c>
    </row>
    <row r="92" s="379" customFormat="1" ht="30" customHeight="1" spans="1:7">
      <c r="A92" s="405" t="s">
        <v>1448</v>
      </c>
      <c r="B92" s="406" t="s">
        <v>1372</v>
      </c>
      <c r="C92" s="407"/>
      <c r="D92" s="407"/>
      <c r="E92" s="408" t="str">
        <f t="shared" si="5"/>
        <v/>
      </c>
      <c r="F92" s="403" t="str">
        <f t="shared" si="3"/>
        <v>否</v>
      </c>
      <c r="G92" s="387" t="str">
        <f t="shared" si="4"/>
        <v>项</v>
      </c>
    </row>
    <row r="93" s="379" customFormat="1" ht="30" customHeight="1" spans="1:7">
      <c r="A93" s="405" t="s">
        <v>1449</v>
      </c>
      <c r="B93" s="406" t="s">
        <v>1374</v>
      </c>
      <c r="C93" s="407"/>
      <c r="D93" s="407"/>
      <c r="E93" s="408" t="str">
        <f t="shared" si="5"/>
        <v/>
      </c>
      <c r="F93" s="403" t="str">
        <f t="shared" si="3"/>
        <v>否</v>
      </c>
      <c r="G93" s="387" t="str">
        <f t="shared" si="4"/>
        <v>项</v>
      </c>
    </row>
    <row r="94" s="379" customFormat="1" ht="30" customHeight="1" spans="1:7">
      <c r="A94" s="405" t="s">
        <v>1450</v>
      </c>
      <c r="B94" s="406" t="s">
        <v>1380</v>
      </c>
      <c r="C94" s="407"/>
      <c r="D94" s="407"/>
      <c r="E94" s="408" t="str">
        <f t="shared" si="5"/>
        <v/>
      </c>
      <c r="F94" s="403" t="str">
        <f t="shared" si="3"/>
        <v>否</v>
      </c>
      <c r="G94" s="387" t="str">
        <f t="shared" si="4"/>
        <v>项</v>
      </c>
    </row>
    <row r="95" s="379" customFormat="1" ht="30" customHeight="1" spans="1:7">
      <c r="A95" s="405" t="s">
        <v>1451</v>
      </c>
      <c r="B95" s="406" t="s">
        <v>1384</v>
      </c>
      <c r="C95" s="407"/>
      <c r="D95" s="407"/>
      <c r="E95" s="408" t="str">
        <f t="shared" si="5"/>
        <v/>
      </c>
      <c r="F95" s="403" t="str">
        <f t="shared" si="3"/>
        <v>否</v>
      </c>
      <c r="G95" s="387" t="str">
        <f t="shared" si="4"/>
        <v>项</v>
      </c>
    </row>
    <row r="96" s="379" customFormat="1" ht="30" customHeight="1" spans="1:7">
      <c r="A96" s="405" t="s">
        <v>1452</v>
      </c>
      <c r="B96" s="406" t="s">
        <v>1386</v>
      </c>
      <c r="C96" s="407"/>
      <c r="D96" s="407"/>
      <c r="E96" s="408" t="str">
        <f t="shared" si="5"/>
        <v/>
      </c>
      <c r="F96" s="403" t="str">
        <f t="shared" si="3"/>
        <v>否</v>
      </c>
      <c r="G96" s="387" t="str">
        <f t="shared" si="4"/>
        <v>项</v>
      </c>
    </row>
    <row r="97" s="379" customFormat="1" ht="45" customHeight="1" spans="1:7">
      <c r="A97" s="405" t="s">
        <v>1453</v>
      </c>
      <c r="B97" s="406" t="s">
        <v>1454</v>
      </c>
      <c r="C97" s="407"/>
      <c r="D97" s="407"/>
      <c r="E97" s="408" t="str">
        <f t="shared" si="5"/>
        <v/>
      </c>
      <c r="F97" s="403" t="str">
        <f t="shared" si="3"/>
        <v>否</v>
      </c>
      <c r="G97" s="387" t="str">
        <f t="shared" si="4"/>
        <v>项</v>
      </c>
    </row>
    <row r="98" s="379" customFormat="1" ht="30" customHeight="1" spans="1:7">
      <c r="A98" s="405">
        <v>21298</v>
      </c>
      <c r="B98" s="406" t="s">
        <v>1455</v>
      </c>
      <c r="C98" s="414"/>
      <c r="D98" s="407">
        <v>8557</v>
      </c>
      <c r="E98" s="408"/>
      <c r="F98" s="403"/>
      <c r="G98" s="387"/>
    </row>
    <row r="99" s="379" customFormat="1" ht="30" customHeight="1" spans="1:7">
      <c r="A99" s="405">
        <v>2129801</v>
      </c>
      <c r="B99" s="406" t="s">
        <v>1456</v>
      </c>
      <c r="C99" s="414"/>
      <c r="D99" s="407">
        <v>8557</v>
      </c>
      <c r="E99" s="408"/>
      <c r="F99" s="403"/>
      <c r="G99" s="387"/>
    </row>
    <row r="100" s="379" customFormat="1" ht="30" customHeight="1" spans="1:7">
      <c r="A100" s="399" t="s">
        <v>90</v>
      </c>
      <c r="B100" s="400" t="s">
        <v>1457</v>
      </c>
      <c r="C100" s="415">
        <v>4</v>
      </c>
      <c r="D100" s="415">
        <f>D101+D106+D111+D116+D119</f>
        <v>5</v>
      </c>
      <c r="E100" s="402">
        <v>-0.6</v>
      </c>
      <c r="F100" s="403" t="str">
        <f t="shared" ref="F99:F133" si="6">IF(LEN(A100)=3,"是",IF(B100&lt;&gt;"",IF(SUM(C100:D100)&lt;&gt;0,"是","否"),"是"))</f>
        <v>是</v>
      </c>
      <c r="G100" s="387" t="str">
        <f t="shared" ref="G99:G133" si="7">IF(LEN(A100)=3,"类",IF(LEN(A100)=5,"款","项"))</f>
        <v>类</v>
      </c>
    </row>
    <row r="101" s="379" customFormat="1" ht="30" customHeight="1" spans="1:7">
      <c r="A101" s="399" t="s">
        <v>1458</v>
      </c>
      <c r="B101" s="400" t="s">
        <v>1459</v>
      </c>
      <c r="C101" s="407">
        <v>4</v>
      </c>
      <c r="D101" s="407">
        <v>5</v>
      </c>
      <c r="E101" s="402"/>
      <c r="F101" s="403" t="str">
        <f t="shared" si="6"/>
        <v>是</v>
      </c>
      <c r="G101" s="387" t="str">
        <f t="shared" si="7"/>
        <v>款</v>
      </c>
    </row>
    <row r="102" s="379" customFormat="1" ht="32" customHeight="1" spans="1:7">
      <c r="A102" s="405" t="s">
        <v>1460</v>
      </c>
      <c r="B102" s="406" t="s">
        <v>1338</v>
      </c>
      <c r="C102" s="407">
        <v>4</v>
      </c>
      <c r="D102" s="407"/>
      <c r="E102" s="408">
        <f t="shared" ref="E99:E133" si="8">IF(C102&gt;0,D102/C102-1,IF(C102&lt;0,-(D102/C102-1),""))</f>
        <v>-1</v>
      </c>
      <c r="F102" s="403" t="str">
        <f t="shared" si="6"/>
        <v>是</v>
      </c>
      <c r="G102" s="387" t="str">
        <f t="shared" si="7"/>
        <v>项</v>
      </c>
    </row>
    <row r="103" s="379" customFormat="1" ht="27" customHeight="1" spans="1:7">
      <c r="A103" s="405" t="s">
        <v>1461</v>
      </c>
      <c r="B103" s="406" t="s">
        <v>1462</v>
      </c>
      <c r="C103" s="407"/>
      <c r="D103" s="407"/>
      <c r="E103" s="408" t="str">
        <f t="shared" si="8"/>
        <v/>
      </c>
      <c r="F103" s="403" t="str">
        <f t="shared" si="6"/>
        <v>否</v>
      </c>
      <c r="G103" s="387" t="str">
        <f t="shared" si="7"/>
        <v>项</v>
      </c>
    </row>
    <row r="104" s="379" customFormat="1" ht="27" customHeight="1" spans="1:7">
      <c r="A104" s="405" t="s">
        <v>1463</v>
      </c>
      <c r="B104" s="406" t="s">
        <v>1464</v>
      </c>
      <c r="C104" s="416">
        <v>0</v>
      </c>
      <c r="D104" s="407">
        <v>0</v>
      </c>
      <c r="E104" s="408" t="str">
        <f t="shared" si="8"/>
        <v/>
      </c>
      <c r="F104" s="403" t="str">
        <f t="shared" si="6"/>
        <v>否</v>
      </c>
      <c r="G104" s="387" t="str">
        <f t="shared" si="7"/>
        <v>项</v>
      </c>
    </row>
    <row r="105" s="379" customFormat="1" ht="27" customHeight="1" spans="1:7">
      <c r="A105" s="405" t="s">
        <v>1465</v>
      </c>
      <c r="B105" s="404" t="s">
        <v>1466</v>
      </c>
      <c r="C105" s="416"/>
      <c r="D105" s="409"/>
      <c r="E105" s="410"/>
      <c r="F105" s="403" t="str">
        <f t="shared" si="6"/>
        <v>否</v>
      </c>
      <c r="G105" s="387" t="str">
        <f t="shared" si="7"/>
        <v>项</v>
      </c>
    </row>
    <row r="106" s="379" customFormat="1" ht="27" customHeight="1" spans="1:7">
      <c r="A106" s="399" t="s">
        <v>1467</v>
      </c>
      <c r="B106" s="411" t="s">
        <v>1468</v>
      </c>
      <c r="C106" s="412">
        <f>SUM(C107:C110)</f>
        <v>0</v>
      </c>
      <c r="D106" s="412">
        <f>SUM(D107:D110)</f>
        <v>0</v>
      </c>
      <c r="E106" s="413" t="str">
        <f t="shared" si="8"/>
        <v/>
      </c>
      <c r="F106" s="403" t="str">
        <f t="shared" si="6"/>
        <v>否</v>
      </c>
      <c r="G106" s="387" t="str">
        <f t="shared" si="7"/>
        <v>款</v>
      </c>
    </row>
    <row r="107" s="379" customFormat="1" ht="27" customHeight="1" spans="1:7">
      <c r="A107" s="405" t="s">
        <v>1469</v>
      </c>
      <c r="B107" s="406" t="s">
        <v>1338</v>
      </c>
      <c r="C107" s="407"/>
      <c r="D107" s="407"/>
      <c r="E107" s="408" t="str">
        <f t="shared" si="8"/>
        <v/>
      </c>
      <c r="F107" s="403" t="str">
        <f t="shared" si="6"/>
        <v>否</v>
      </c>
      <c r="G107" s="387" t="str">
        <f t="shared" si="7"/>
        <v>项</v>
      </c>
    </row>
    <row r="108" s="379" customFormat="1" ht="27" customHeight="1" spans="1:7">
      <c r="A108" s="405" t="s">
        <v>1470</v>
      </c>
      <c r="B108" s="406" t="s">
        <v>1462</v>
      </c>
      <c r="C108" s="407"/>
      <c r="D108" s="407"/>
      <c r="E108" s="408" t="str">
        <f t="shared" si="8"/>
        <v/>
      </c>
      <c r="F108" s="403" t="str">
        <f t="shared" si="6"/>
        <v>否</v>
      </c>
      <c r="G108" s="387" t="str">
        <f t="shared" si="7"/>
        <v>项</v>
      </c>
    </row>
    <row r="109" s="379" customFormat="1" ht="27" customHeight="1" spans="1:7">
      <c r="A109" s="405" t="s">
        <v>1471</v>
      </c>
      <c r="B109" s="406" t="s">
        <v>1472</v>
      </c>
      <c r="C109" s="407"/>
      <c r="D109" s="407"/>
      <c r="E109" s="408" t="str">
        <f t="shared" si="8"/>
        <v/>
      </c>
      <c r="F109" s="403" t="str">
        <f t="shared" si="6"/>
        <v>否</v>
      </c>
      <c r="G109" s="387" t="str">
        <f t="shared" si="7"/>
        <v>项</v>
      </c>
    </row>
    <row r="110" s="379" customFormat="1" ht="27" customHeight="1" spans="1:7">
      <c r="A110" s="405" t="s">
        <v>1473</v>
      </c>
      <c r="B110" s="406" t="s">
        <v>1474</v>
      </c>
      <c r="C110" s="407"/>
      <c r="D110" s="407"/>
      <c r="E110" s="408" t="str">
        <f t="shared" si="8"/>
        <v/>
      </c>
      <c r="F110" s="403" t="str">
        <f t="shared" si="6"/>
        <v>否</v>
      </c>
      <c r="G110" s="387" t="str">
        <f t="shared" si="7"/>
        <v>项</v>
      </c>
    </row>
    <row r="111" s="379" customFormat="1" ht="26" customHeight="1" spans="1:7">
      <c r="A111" s="399" t="s">
        <v>1475</v>
      </c>
      <c r="B111" s="400" t="s">
        <v>1476</v>
      </c>
      <c r="C111" s="401"/>
      <c r="D111" s="401"/>
      <c r="E111" s="402"/>
      <c r="F111" s="403" t="str">
        <f t="shared" si="6"/>
        <v>否</v>
      </c>
      <c r="G111" s="387" t="str">
        <f t="shared" si="7"/>
        <v>款</v>
      </c>
    </row>
    <row r="112" s="379" customFormat="1" ht="24" customHeight="1" spans="1:7">
      <c r="A112" s="405" t="s">
        <v>1477</v>
      </c>
      <c r="B112" s="406" t="s">
        <v>1478</v>
      </c>
      <c r="C112" s="407"/>
      <c r="D112" s="407"/>
      <c r="E112" s="408" t="str">
        <f t="shared" si="8"/>
        <v/>
      </c>
      <c r="F112" s="403" t="str">
        <f t="shared" si="6"/>
        <v>否</v>
      </c>
      <c r="G112" s="387" t="str">
        <f t="shared" si="7"/>
        <v>项</v>
      </c>
    </row>
    <row r="113" s="379" customFormat="1" ht="18" customHeight="1" spans="1:7">
      <c r="A113" s="405" t="s">
        <v>1479</v>
      </c>
      <c r="B113" s="406" t="s">
        <v>1480</v>
      </c>
      <c r="C113" s="407"/>
      <c r="D113" s="407"/>
      <c r="E113" s="408" t="str">
        <f t="shared" si="8"/>
        <v/>
      </c>
      <c r="F113" s="403" t="str">
        <f t="shared" si="6"/>
        <v>否</v>
      </c>
      <c r="G113" s="387" t="str">
        <f t="shared" si="7"/>
        <v>项</v>
      </c>
    </row>
    <row r="114" s="379" customFormat="1" ht="21" customHeight="1" spans="1:7">
      <c r="A114" s="405" t="s">
        <v>1481</v>
      </c>
      <c r="B114" s="406" t="s">
        <v>1482</v>
      </c>
      <c r="C114" s="407"/>
      <c r="D114" s="407"/>
      <c r="E114" s="408" t="str">
        <f t="shared" si="8"/>
        <v/>
      </c>
      <c r="F114" s="403" t="str">
        <f t="shared" si="6"/>
        <v>否</v>
      </c>
      <c r="G114" s="387" t="str">
        <f t="shared" si="7"/>
        <v>项</v>
      </c>
    </row>
    <row r="115" s="379" customFormat="1" ht="24" customHeight="1" spans="1:7">
      <c r="A115" s="405" t="s">
        <v>1483</v>
      </c>
      <c r="B115" s="404" t="s">
        <v>1484</v>
      </c>
      <c r="C115" s="409"/>
      <c r="D115" s="409"/>
      <c r="E115" s="410"/>
      <c r="F115" s="403" t="str">
        <f t="shared" si="6"/>
        <v>否</v>
      </c>
      <c r="G115" s="387" t="str">
        <f t="shared" si="7"/>
        <v>项</v>
      </c>
    </row>
    <row r="116" s="379" customFormat="1" ht="35.25" spans="1:7">
      <c r="A116" s="417">
        <v>21370</v>
      </c>
      <c r="B116" s="411" t="s">
        <v>1485</v>
      </c>
      <c r="C116" s="412">
        <f>SUM(C117:C118)</f>
        <v>0</v>
      </c>
      <c r="D116" s="412">
        <f>SUM(D117:D118)</f>
        <v>0</v>
      </c>
      <c r="E116" s="413" t="str">
        <f t="shared" si="8"/>
        <v/>
      </c>
      <c r="F116" s="403" t="str">
        <f t="shared" si="6"/>
        <v>否</v>
      </c>
      <c r="G116" s="387" t="str">
        <f t="shared" si="7"/>
        <v>款</v>
      </c>
    </row>
    <row r="117" s="379" customFormat="1" ht="30" customHeight="1" spans="1:7">
      <c r="A117" s="418">
        <v>2137001</v>
      </c>
      <c r="B117" s="406" t="s">
        <v>1338</v>
      </c>
      <c r="C117" s="407"/>
      <c r="D117" s="407"/>
      <c r="E117" s="408" t="str">
        <f t="shared" si="8"/>
        <v/>
      </c>
      <c r="F117" s="403" t="str">
        <f t="shared" si="6"/>
        <v>否</v>
      </c>
      <c r="G117" s="387" t="str">
        <f t="shared" si="7"/>
        <v>项</v>
      </c>
    </row>
    <row r="118" s="379" customFormat="1" ht="30" customHeight="1" spans="1:7">
      <c r="A118" s="418">
        <v>2137099</v>
      </c>
      <c r="B118" s="406" t="s">
        <v>1486</v>
      </c>
      <c r="C118" s="407"/>
      <c r="D118" s="407"/>
      <c r="E118" s="408" t="str">
        <f t="shared" si="8"/>
        <v/>
      </c>
      <c r="F118" s="403" t="str">
        <f t="shared" si="6"/>
        <v>否</v>
      </c>
      <c r="G118" s="387" t="str">
        <f t="shared" si="7"/>
        <v>项</v>
      </c>
    </row>
    <row r="119" s="379" customFormat="1" ht="35.25" spans="1:7">
      <c r="A119" s="417">
        <v>21371</v>
      </c>
      <c r="B119" s="411" t="s">
        <v>1487</v>
      </c>
      <c r="C119" s="412">
        <f>SUM(C120:C123)</f>
        <v>0</v>
      </c>
      <c r="D119" s="412">
        <f>SUM(D120:D123)</f>
        <v>0</v>
      </c>
      <c r="E119" s="413" t="str">
        <f t="shared" si="8"/>
        <v/>
      </c>
      <c r="F119" s="403" t="str">
        <f t="shared" si="6"/>
        <v>否</v>
      </c>
      <c r="G119" s="387" t="str">
        <f t="shared" si="7"/>
        <v>款</v>
      </c>
    </row>
    <row r="120" s="379" customFormat="1" ht="30" customHeight="1" spans="1:7">
      <c r="A120" s="418">
        <v>2137101</v>
      </c>
      <c r="B120" s="406" t="s">
        <v>1478</v>
      </c>
      <c r="C120" s="407"/>
      <c r="D120" s="407"/>
      <c r="E120" s="408" t="str">
        <f t="shared" si="8"/>
        <v/>
      </c>
      <c r="F120" s="403" t="str">
        <f t="shared" si="6"/>
        <v>否</v>
      </c>
      <c r="G120" s="387" t="str">
        <f t="shared" si="7"/>
        <v>项</v>
      </c>
    </row>
    <row r="121" s="379" customFormat="1" ht="30" customHeight="1" spans="1:7">
      <c r="A121" s="418">
        <v>2137102</v>
      </c>
      <c r="B121" s="406" t="s">
        <v>1488</v>
      </c>
      <c r="C121" s="407"/>
      <c r="D121" s="407"/>
      <c r="E121" s="408" t="str">
        <f t="shared" si="8"/>
        <v/>
      </c>
      <c r="F121" s="403" t="str">
        <f t="shared" si="6"/>
        <v>否</v>
      </c>
      <c r="G121" s="387" t="str">
        <f t="shared" si="7"/>
        <v>项</v>
      </c>
    </row>
    <row r="122" s="379" customFormat="1" ht="30" customHeight="1" spans="1:7">
      <c r="A122" s="418">
        <v>2137103</v>
      </c>
      <c r="B122" s="406" t="s">
        <v>1482</v>
      </c>
      <c r="C122" s="407"/>
      <c r="D122" s="407"/>
      <c r="E122" s="408" t="str">
        <f t="shared" si="8"/>
        <v/>
      </c>
      <c r="F122" s="403" t="str">
        <f t="shared" si="6"/>
        <v>否</v>
      </c>
      <c r="G122" s="387" t="str">
        <f t="shared" si="7"/>
        <v>项</v>
      </c>
    </row>
    <row r="123" s="379" customFormat="1" ht="30" customHeight="1" spans="1:7">
      <c r="A123" s="418">
        <v>2137199</v>
      </c>
      <c r="B123" s="406" t="s">
        <v>1489</v>
      </c>
      <c r="C123" s="407"/>
      <c r="D123" s="407"/>
      <c r="E123" s="408" t="str">
        <f t="shared" si="8"/>
        <v/>
      </c>
      <c r="F123" s="403" t="str">
        <f t="shared" si="6"/>
        <v>否</v>
      </c>
      <c r="G123" s="387" t="str">
        <f t="shared" si="7"/>
        <v>项</v>
      </c>
    </row>
    <row r="124" s="383" customFormat="1" ht="30" customHeight="1" spans="1:16384">
      <c r="A124" s="418">
        <v>21372</v>
      </c>
      <c r="B124" s="406" t="s">
        <v>1334</v>
      </c>
      <c r="C124" s="414"/>
      <c r="D124" s="407">
        <v>5</v>
      </c>
      <c r="E124" s="408"/>
      <c r="XEJ124" s="379"/>
      <c r="XEK124" s="379"/>
      <c r="XEL124" s="379"/>
      <c r="XEM124" s="379"/>
      <c r="XEN124" s="379"/>
      <c r="XEO124" s="379"/>
      <c r="XEP124" s="379"/>
      <c r="XEQ124" s="379"/>
      <c r="XER124" s="379"/>
      <c r="XES124" s="379"/>
      <c r="XET124" s="379"/>
      <c r="XEU124" s="379"/>
      <c r="XEV124" s="379"/>
      <c r="XEW124" s="379"/>
      <c r="XEX124" s="379"/>
      <c r="XEY124" s="379"/>
      <c r="XEZ124" s="379"/>
      <c r="XFA124" s="379"/>
      <c r="XFB124" s="379"/>
      <c r="XFC124" s="379"/>
      <c r="XFD124" s="379"/>
    </row>
    <row r="125" s="383" customFormat="1" ht="30" customHeight="1" spans="1:16384">
      <c r="A125" s="418">
        <v>2137201</v>
      </c>
      <c r="B125" s="406" t="s">
        <v>1336</v>
      </c>
      <c r="C125" s="414"/>
      <c r="D125" s="407">
        <v>5</v>
      </c>
      <c r="E125" s="408"/>
      <c r="XEJ125" s="379"/>
      <c r="XEK125" s="379"/>
      <c r="XEL125" s="379"/>
      <c r="XEM125" s="379"/>
      <c r="XEN125" s="379"/>
      <c r="XEO125" s="379"/>
      <c r="XEP125" s="379"/>
      <c r="XEQ125" s="379"/>
      <c r="XER125" s="379"/>
      <c r="XES125" s="379"/>
      <c r="XET125" s="379"/>
      <c r="XEU125" s="379"/>
      <c r="XEV125" s="379"/>
      <c r="XEW125" s="379"/>
      <c r="XEX125" s="379"/>
      <c r="XEY125" s="379"/>
      <c r="XEZ125" s="379"/>
      <c r="XFA125" s="379"/>
      <c r="XFB125" s="379"/>
      <c r="XFC125" s="379"/>
      <c r="XFD125" s="379"/>
    </row>
    <row r="126" s="379" customFormat="1" ht="30" customHeight="1" spans="1:7">
      <c r="A126" s="399" t="s">
        <v>92</v>
      </c>
      <c r="B126" s="400" t="s">
        <v>1490</v>
      </c>
      <c r="C126" s="401"/>
      <c r="D126" s="401"/>
      <c r="E126" s="402"/>
      <c r="F126" s="403" t="str">
        <f t="shared" ref="F126:F135" si="9">IF(LEN(A126)=3,"是",IF(B126&lt;&gt;"",IF(SUM(C126:D126)&lt;&gt;0,"是","否"),"是"))</f>
        <v>是</v>
      </c>
      <c r="G126" s="387" t="str">
        <f t="shared" ref="G126:G135" si="10">IF(LEN(A126)=3,"类",IF(LEN(A126)=5,"款","项"))</f>
        <v>类</v>
      </c>
    </row>
    <row r="127" s="379" customFormat="1" ht="35.25" spans="1:7">
      <c r="A127" s="399" t="s">
        <v>1491</v>
      </c>
      <c r="B127" s="411" t="s">
        <v>1492</v>
      </c>
      <c r="C127" s="412">
        <f>SUM(C128:C131)</f>
        <v>0</v>
      </c>
      <c r="D127" s="412">
        <f>SUM(D128:D131)</f>
        <v>0</v>
      </c>
      <c r="E127" s="413" t="str">
        <f>IF(C127&gt;0,D127/C127-1,IF(C127&lt;0,-(D127/C127-1),""))</f>
        <v/>
      </c>
      <c r="F127" s="403" t="str">
        <f t="shared" si="9"/>
        <v>否</v>
      </c>
      <c r="G127" s="387" t="str">
        <f t="shared" si="10"/>
        <v>款</v>
      </c>
    </row>
    <row r="128" s="379" customFormat="1" ht="30" customHeight="1" spans="1:7">
      <c r="A128" s="405" t="s">
        <v>1493</v>
      </c>
      <c r="B128" s="406" t="s">
        <v>1494</v>
      </c>
      <c r="C128" s="407"/>
      <c r="D128" s="407"/>
      <c r="E128" s="408" t="str">
        <f>IF(C128&gt;0,D128/C128-1,IF(C128&lt;0,-(D128/C128-1),""))</f>
        <v/>
      </c>
      <c r="F128" s="403" t="str">
        <f t="shared" si="9"/>
        <v>否</v>
      </c>
      <c r="G128" s="387" t="str">
        <f t="shared" si="10"/>
        <v>项</v>
      </c>
    </row>
    <row r="129" s="379" customFormat="1" ht="30" customHeight="1" spans="1:7">
      <c r="A129" s="405" t="s">
        <v>1495</v>
      </c>
      <c r="B129" s="406" t="s">
        <v>1496</v>
      </c>
      <c r="C129" s="407"/>
      <c r="D129" s="407"/>
      <c r="E129" s="408" t="str">
        <f>IF(C129&gt;0,D129/C129-1,IF(C129&lt;0,-(D129/C129-1),""))</f>
        <v/>
      </c>
      <c r="F129" s="403" t="str">
        <f t="shared" si="9"/>
        <v>否</v>
      </c>
      <c r="G129" s="387" t="str">
        <f t="shared" si="10"/>
        <v>项</v>
      </c>
    </row>
    <row r="130" s="379" customFormat="1" ht="30" customHeight="1" spans="1:7">
      <c r="A130" s="405" t="s">
        <v>1497</v>
      </c>
      <c r="B130" s="406" t="s">
        <v>1498</v>
      </c>
      <c r="C130" s="407"/>
      <c r="D130" s="407"/>
      <c r="E130" s="408" t="str">
        <f>IF(C130&gt;0,D130/C130-1,IF(C130&lt;0,-(D130/C130-1),""))</f>
        <v/>
      </c>
      <c r="F130" s="403" t="str">
        <f t="shared" si="9"/>
        <v>否</v>
      </c>
      <c r="G130" s="387" t="str">
        <f t="shared" si="10"/>
        <v>项</v>
      </c>
    </row>
    <row r="131" s="379" customFormat="1" ht="30" customHeight="1" spans="1:7">
      <c r="A131" s="405" t="s">
        <v>1499</v>
      </c>
      <c r="B131" s="406" t="s">
        <v>1500</v>
      </c>
      <c r="C131" s="407"/>
      <c r="D131" s="407"/>
      <c r="E131" s="408" t="str">
        <f>IF(C131&gt;0,D131/C131-1,IF(C131&lt;0,-(D131/C131-1),""))</f>
        <v/>
      </c>
      <c r="F131" s="403" t="str">
        <f t="shared" si="9"/>
        <v>否</v>
      </c>
      <c r="G131" s="387" t="str">
        <f t="shared" si="10"/>
        <v>项</v>
      </c>
    </row>
    <row r="132" s="379" customFormat="1" ht="30" customHeight="1" spans="1:7">
      <c r="A132" s="399" t="s">
        <v>1501</v>
      </c>
      <c r="B132" s="400" t="s">
        <v>1502</v>
      </c>
      <c r="C132" s="401"/>
      <c r="D132" s="401"/>
      <c r="E132" s="402"/>
      <c r="F132" s="403" t="str">
        <f t="shared" si="9"/>
        <v>否</v>
      </c>
      <c r="G132" s="387" t="str">
        <f t="shared" si="10"/>
        <v>款</v>
      </c>
    </row>
    <row r="133" s="379" customFormat="1" ht="30" customHeight="1" spans="1:7">
      <c r="A133" s="405" t="s">
        <v>1503</v>
      </c>
      <c r="B133" s="406" t="s">
        <v>1498</v>
      </c>
      <c r="C133" s="407"/>
      <c r="D133" s="407"/>
      <c r="E133" s="408" t="str">
        <f>IF(C133&gt;0,D133/C133-1,IF(C133&lt;0,-(D133/C133-1),""))</f>
        <v/>
      </c>
      <c r="F133" s="403" t="str">
        <f t="shared" si="9"/>
        <v>否</v>
      </c>
      <c r="G133" s="387" t="str">
        <f t="shared" si="10"/>
        <v>项</v>
      </c>
    </row>
    <row r="134" s="379" customFormat="1" ht="30" customHeight="1" spans="1:7">
      <c r="A134" s="405" t="s">
        <v>1504</v>
      </c>
      <c r="B134" s="406" t="s">
        <v>1505</v>
      </c>
      <c r="C134" s="407"/>
      <c r="D134" s="407"/>
      <c r="E134" s="408" t="str">
        <f>IF(C134&gt;0,D134/C134-1,IF(C134&lt;0,-(D134/C134-1),""))</f>
        <v/>
      </c>
      <c r="F134" s="403" t="str">
        <f t="shared" si="9"/>
        <v>否</v>
      </c>
      <c r="G134" s="387" t="str">
        <f t="shared" si="10"/>
        <v>项</v>
      </c>
    </row>
    <row r="135" s="379" customFormat="1" ht="30" customHeight="1" spans="1:7">
      <c r="A135" s="405" t="s">
        <v>1506</v>
      </c>
      <c r="B135" s="406" t="s">
        <v>1507</v>
      </c>
      <c r="C135" s="407"/>
      <c r="D135" s="407"/>
      <c r="E135" s="408" t="str">
        <f>IF(C135&gt;0,D135/C135-1,IF(C135&lt;0,-(D135/C135-1),""))</f>
        <v/>
      </c>
      <c r="F135" s="403" t="str">
        <f t="shared" si="9"/>
        <v>否</v>
      </c>
      <c r="G135" s="387" t="str">
        <f t="shared" si="10"/>
        <v>项</v>
      </c>
    </row>
    <row r="136" s="379" customFormat="1" ht="30" customHeight="1" spans="1:7">
      <c r="A136" s="405" t="s">
        <v>1508</v>
      </c>
      <c r="B136" s="404" t="s">
        <v>1509</v>
      </c>
      <c r="C136" s="409"/>
      <c r="D136" s="409"/>
      <c r="E136" s="410"/>
      <c r="F136" s="403" t="str">
        <f t="shared" ref="F136:F200" si="11">IF(LEN(A136)=3,"是",IF(B136&lt;&gt;"",IF(SUM(C136:D136)&lt;&gt;0,"是","否"),"是"))</f>
        <v>否</v>
      </c>
      <c r="G136" s="387" t="str">
        <f t="shared" ref="G136:G199" si="12">IF(LEN(A136)=3,"类",IF(LEN(A136)=5,"款","项"))</f>
        <v>项</v>
      </c>
    </row>
    <row r="137" s="379" customFormat="1" ht="30" customHeight="1" spans="1:7">
      <c r="A137" s="399" t="s">
        <v>1510</v>
      </c>
      <c r="B137" s="400" t="s">
        <v>1511</v>
      </c>
      <c r="C137" s="401"/>
      <c r="D137" s="401"/>
      <c r="E137" s="402"/>
      <c r="F137" s="403" t="str">
        <f t="shared" si="11"/>
        <v>否</v>
      </c>
      <c r="G137" s="387" t="str">
        <f t="shared" si="12"/>
        <v>款</v>
      </c>
    </row>
    <row r="138" s="379" customFormat="1" ht="30" customHeight="1" spans="1:7">
      <c r="A138" s="405" t="s">
        <v>1512</v>
      </c>
      <c r="B138" s="406" t="s">
        <v>1513</v>
      </c>
      <c r="C138" s="407"/>
      <c r="D138" s="407"/>
      <c r="E138" s="408" t="str">
        <f t="shared" ref="E136:E199" si="13">IF(C138&gt;0,D138/C138-1,IF(C138&lt;0,-(D138/C138-1),""))</f>
        <v/>
      </c>
      <c r="F138" s="403" t="str">
        <f t="shared" si="11"/>
        <v>否</v>
      </c>
      <c r="G138" s="387" t="str">
        <f t="shared" si="12"/>
        <v>项</v>
      </c>
    </row>
    <row r="139" s="379" customFormat="1" ht="30" customHeight="1" spans="1:7">
      <c r="A139" s="405" t="s">
        <v>1514</v>
      </c>
      <c r="B139" s="404" t="s">
        <v>1515</v>
      </c>
      <c r="C139" s="409"/>
      <c r="D139" s="409"/>
      <c r="E139" s="410"/>
      <c r="F139" s="403" t="str">
        <f t="shared" si="11"/>
        <v>否</v>
      </c>
      <c r="G139" s="387" t="str">
        <f t="shared" si="12"/>
        <v>项</v>
      </c>
    </row>
    <row r="140" s="379" customFormat="1" ht="30" customHeight="1" spans="1:7">
      <c r="A140" s="405" t="s">
        <v>1516</v>
      </c>
      <c r="B140" s="404" t="s">
        <v>1517</v>
      </c>
      <c r="C140" s="409"/>
      <c r="D140" s="409"/>
      <c r="E140" s="410"/>
      <c r="F140" s="403" t="str">
        <f t="shared" si="11"/>
        <v>否</v>
      </c>
      <c r="G140" s="387" t="str">
        <f t="shared" si="12"/>
        <v>项</v>
      </c>
    </row>
    <row r="141" s="379" customFormat="1" ht="30" customHeight="1" spans="1:7">
      <c r="A141" s="405" t="s">
        <v>1518</v>
      </c>
      <c r="B141" s="406" t="s">
        <v>1519</v>
      </c>
      <c r="C141" s="407"/>
      <c r="D141" s="407"/>
      <c r="E141" s="408" t="str">
        <f t="shared" si="13"/>
        <v/>
      </c>
      <c r="F141" s="403" t="str">
        <f t="shared" si="11"/>
        <v>否</v>
      </c>
      <c r="G141" s="387" t="str">
        <f t="shared" si="12"/>
        <v>项</v>
      </c>
    </row>
    <row r="142" s="379" customFormat="1" ht="30" customHeight="1" spans="1:7">
      <c r="A142" s="399" t="s">
        <v>1520</v>
      </c>
      <c r="B142" s="411" t="s">
        <v>1521</v>
      </c>
      <c r="C142" s="412">
        <f>SUM(C143:C150)</f>
        <v>0</v>
      </c>
      <c r="D142" s="412">
        <f>SUM(D143:D150)</f>
        <v>0</v>
      </c>
      <c r="E142" s="413" t="str">
        <f t="shared" si="13"/>
        <v/>
      </c>
      <c r="F142" s="403" t="str">
        <f t="shared" si="11"/>
        <v>否</v>
      </c>
      <c r="G142" s="387" t="str">
        <f t="shared" si="12"/>
        <v>款</v>
      </c>
    </row>
    <row r="143" s="379" customFormat="1" ht="30" customHeight="1" spans="1:7">
      <c r="A143" s="405" t="s">
        <v>1522</v>
      </c>
      <c r="B143" s="406" t="s">
        <v>1523</v>
      </c>
      <c r="C143" s="407"/>
      <c r="D143" s="407"/>
      <c r="E143" s="408" t="str">
        <f t="shared" si="13"/>
        <v/>
      </c>
      <c r="F143" s="403" t="str">
        <f t="shared" si="11"/>
        <v>否</v>
      </c>
      <c r="G143" s="387" t="str">
        <f t="shared" si="12"/>
        <v>项</v>
      </c>
    </row>
    <row r="144" s="379" customFormat="1" ht="30" customHeight="1" spans="1:7">
      <c r="A144" s="405" t="s">
        <v>1524</v>
      </c>
      <c r="B144" s="406" t="s">
        <v>1525</v>
      </c>
      <c r="C144" s="407"/>
      <c r="D144" s="407"/>
      <c r="E144" s="408" t="str">
        <f t="shared" si="13"/>
        <v/>
      </c>
      <c r="F144" s="403" t="str">
        <f t="shared" si="11"/>
        <v>否</v>
      </c>
      <c r="G144" s="387" t="str">
        <f t="shared" si="12"/>
        <v>项</v>
      </c>
    </row>
    <row r="145" s="379" customFormat="1" ht="30" customHeight="1" spans="1:7">
      <c r="A145" s="405" t="s">
        <v>1526</v>
      </c>
      <c r="B145" s="406" t="s">
        <v>1527</v>
      </c>
      <c r="C145" s="407"/>
      <c r="D145" s="407"/>
      <c r="E145" s="408" t="str">
        <f t="shared" si="13"/>
        <v/>
      </c>
      <c r="F145" s="403" t="str">
        <f t="shared" si="11"/>
        <v>否</v>
      </c>
      <c r="G145" s="387" t="str">
        <f t="shared" si="12"/>
        <v>项</v>
      </c>
    </row>
    <row r="146" s="379" customFormat="1" ht="30" customHeight="1" spans="1:7">
      <c r="A146" s="405" t="s">
        <v>1528</v>
      </c>
      <c r="B146" s="406" t="s">
        <v>1529</v>
      </c>
      <c r="C146" s="407"/>
      <c r="D146" s="407"/>
      <c r="E146" s="408" t="str">
        <f t="shared" si="13"/>
        <v/>
      </c>
      <c r="F146" s="403" t="str">
        <f t="shared" si="11"/>
        <v>否</v>
      </c>
      <c r="G146" s="387" t="str">
        <f t="shared" si="12"/>
        <v>项</v>
      </c>
    </row>
    <row r="147" s="379" customFormat="1" ht="30" customHeight="1" spans="1:7">
      <c r="A147" s="405" t="s">
        <v>1530</v>
      </c>
      <c r="B147" s="406" t="s">
        <v>1531</v>
      </c>
      <c r="C147" s="407"/>
      <c r="D147" s="407"/>
      <c r="E147" s="408" t="str">
        <f t="shared" si="13"/>
        <v/>
      </c>
      <c r="F147" s="403" t="str">
        <f t="shared" si="11"/>
        <v>否</v>
      </c>
      <c r="G147" s="387" t="str">
        <f t="shared" si="12"/>
        <v>项</v>
      </c>
    </row>
    <row r="148" s="379" customFormat="1" ht="30" customHeight="1" spans="1:7">
      <c r="A148" s="405" t="s">
        <v>1532</v>
      </c>
      <c r="B148" s="406" t="s">
        <v>1533</v>
      </c>
      <c r="C148" s="407"/>
      <c r="D148" s="407"/>
      <c r="E148" s="408" t="str">
        <f t="shared" si="13"/>
        <v/>
      </c>
      <c r="F148" s="403" t="str">
        <f t="shared" si="11"/>
        <v>否</v>
      </c>
      <c r="G148" s="387" t="str">
        <f t="shared" si="12"/>
        <v>项</v>
      </c>
    </row>
    <row r="149" s="379" customFormat="1" ht="30" customHeight="1" spans="1:7">
      <c r="A149" s="405" t="s">
        <v>1534</v>
      </c>
      <c r="B149" s="406" t="s">
        <v>1535</v>
      </c>
      <c r="C149" s="407"/>
      <c r="D149" s="407"/>
      <c r="E149" s="408" t="str">
        <f t="shared" si="13"/>
        <v/>
      </c>
      <c r="F149" s="403" t="str">
        <f t="shared" si="11"/>
        <v>否</v>
      </c>
      <c r="G149" s="387" t="str">
        <f t="shared" si="12"/>
        <v>项</v>
      </c>
    </row>
    <row r="150" s="379" customFormat="1" ht="30" customHeight="1" spans="1:7">
      <c r="A150" s="405" t="s">
        <v>1536</v>
      </c>
      <c r="B150" s="406" t="s">
        <v>1537</v>
      </c>
      <c r="C150" s="407"/>
      <c r="D150" s="407"/>
      <c r="E150" s="408" t="str">
        <f t="shared" si="13"/>
        <v/>
      </c>
      <c r="F150" s="403" t="str">
        <f t="shared" si="11"/>
        <v>否</v>
      </c>
      <c r="G150" s="387" t="str">
        <f t="shared" si="12"/>
        <v>项</v>
      </c>
    </row>
    <row r="151" s="379" customFormat="1" ht="30" customHeight="1" spans="1:7">
      <c r="A151" s="399" t="s">
        <v>1538</v>
      </c>
      <c r="B151" s="411" t="s">
        <v>1539</v>
      </c>
      <c r="C151" s="412">
        <f>SUM(C152:C157)</f>
        <v>0</v>
      </c>
      <c r="D151" s="412">
        <f>SUM(D152:D157)</f>
        <v>0</v>
      </c>
      <c r="E151" s="413" t="str">
        <f t="shared" si="13"/>
        <v/>
      </c>
      <c r="F151" s="403" t="str">
        <f t="shared" si="11"/>
        <v>否</v>
      </c>
      <c r="G151" s="387" t="str">
        <f t="shared" si="12"/>
        <v>款</v>
      </c>
    </row>
    <row r="152" s="379" customFormat="1" ht="30" customHeight="1" spans="1:7">
      <c r="A152" s="405" t="s">
        <v>1540</v>
      </c>
      <c r="B152" s="406" t="s">
        <v>1541</v>
      </c>
      <c r="C152" s="407"/>
      <c r="D152" s="407"/>
      <c r="E152" s="408" t="str">
        <f t="shared" si="13"/>
        <v/>
      </c>
      <c r="F152" s="403" t="str">
        <f t="shared" si="11"/>
        <v>否</v>
      </c>
      <c r="G152" s="387" t="str">
        <f t="shared" si="12"/>
        <v>项</v>
      </c>
    </row>
    <row r="153" s="379" customFormat="1" ht="30" customHeight="1" spans="1:7">
      <c r="A153" s="405" t="s">
        <v>1542</v>
      </c>
      <c r="B153" s="406" t="s">
        <v>1543</v>
      </c>
      <c r="C153" s="407"/>
      <c r="D153" s="407"/>
      <c r="E153" s="408" t="str">
        <f t="shared" si="13"/>
        <v/>
      </c>
      <c r="F153" s="403" t="str">
        <f t="shared" si="11"/>
        <v>否</v>
      </c>
      <c r="G153" s="387" t="str">
        <f t="shared" si="12"/>
        <v>项</v>
      </c>
    </row>
    <row r="154" s="379" customFormat="1" ht="30" customHeight="1" spans="1:7">
      <c r="A154" s="405" t="s">
        <v>1544</v>
      </c>
      <c r="B154" s="406" t="s">
        <v>1545</v>
      </c>
      <c r="C154" s="407"/>
      <c r="D154" s="407"/>
      <c r="E154" s="408" t="str">
        <f t="shared" si="13"/>
        <v/>
      </c>
      <c r="F154" s="403" t="str">
        <f t="shared" si="11"/>
        <v>否</v>
      </c>
      <c r="G154" s="387" t="str">
        <f t="shared" si="12"/>
        <v>项</v>
      </c>
    </row>
    <row r="155" s="379" customFormat="1" ht="30" customHeight="1" spans="1:7">
      <c r="A155" s="405" t="s">
        <v>1546</v>
      </c>
      <c r="B155" s="406" t="s">
        <v>1547</v>
      </c>
      <c r="C155" s="407"/>
      <c r="D155" s="407"/>
      <c r="E155" s="408" t="str">
        <f t="shared" si="13"/>
        <v/>
      </c>
      <c r="F155" s="403" t="str">
        <f t="shared" si="11"/>
        <v>否</v>
      </c>
      <c r="G155" s="387" t="str">
        <f t="shared" si="12"/>
        <v>项</v>
      </c>
    </row>
    <row r="156" s="379" customFormat="1" ht="30" customHeight="1" spans="1:7">
      <c r="A156" s="405" t="s">
        <v>1548</v>
      </c>
      <c r="B156" s="406" t="s">
        <v>1549</v>
      </c>
      <c r="C156" s="407"/>
      <c r="D156" s="407"/>
      <c r="E156" s="408" t="str">
        <f t="shared" si="13"/>
        <v/>
      </c>
      <c r="F156" s="403" t="str">
        <f t="shared" si="11"/>
        <v>否</v>
      </c>
      <c r="G156" s="387" t="str">
        <f t="shared" si="12"/>
        <v>项</v>
      </c>
    </row>
    <row r="157" s="379" customFormat="1" ht="30" customHeight="1" spans="1:7">
      <c r="A157" s="405" t="s">
        <v>1550</v>
      </c>
      <c r="B157" s="406" t="s">
        <v>1551</v>
      </c>
      <c r="C157" s="407"/>
      <c r="D157" s="407"/>
      <c r="E157" s="408" t="str">
        <f t="shared" si="13"/>
        <v/>
      </c>
      <c r="F157" s="403" t="str">
        <f t="shared" si="11"/>
        <v>否</v>
      </c>
      <c r="G157" s="387" t="str">
        <f t="shared" si="12"/>
        <v>项</v>
      </c>
    </row>
    <row r="158" s="379" customFormat="1" ht="30" customHeight="1" spans="1:7">
      <c r="A158" s="399" t="s">
        <v>1552</v>
      </c>
      <c r="B158" s="400" t="s">
        <v>1553</v>
      </c>
      <c r="C158" s="401"/>
      <c r="D158" s="401"/>
      <c r="E158" s="402"/>
      <c r="F158" s="403" t="str">
        <f t="shared" si="11"/>
        <v>否</v>
      </c>
      <c r="G158" s="387" t="str">
        <f t="shared" si="12"/>
        <v>款</v>
      </c>
    </row>
    <row r="159" s="379" customFormat="1" ht="30" customHeight="1" spans="1:7">
      <c r="A159" s="405" t="s">
        <v>1554</v>
      </c>
      <c r="B159" s="404" t="s">
        <v>1555</v>
      </c>
      <c r="C159" s="409"/>
      <c r="D159" s="409"/>
      <c r="E159" s="410"/>
      <c r="F159" s="403" t="str">
        <f t="shared" si="11"/>
        <v>否</v>
      </c>
      <c r="G159" s="387" t="str">
        <f t="shared" si="12"/>
        <v>项</v>
      </c>
    </row>
    <row r="160" s="379" customFormat="1" ht="30" customHeight="1" spans="1:7">
      <c r="A160" s="405" t="s">
        <v>1556</v>
      </c>
      <c r="B160" s="406" t="s">
        <v>1557</v>
      </c>
      <c r="C160" s="407"/>
      <c r="D160" s="407"/>
      <c r="E160" s="408" t="str">
        <f t="shared" si="13"/>
        <v/>
      </c>
      <c r="F160" s="403" t="str">
        <f t="shared" si="11"/>
        <v>否</v>
      </c>
      <c r="G160" s="387" t="str">
        <f t="shared" si="12"/>
        <v>项</v>
      </c>
    </row>
    <row r="161" s="379" customFormat="1" ht="30" customHeight="1" spans="1:7">
      <c r="A161" s="405" t="s">
        <v>1558</v>
      </c>
      <c r="B161" s="404" t="s">
        <v>1559</v>
      </c>
      <c r="C161" s="409"/>
      <c r="D161" s="409"/>
      <c r="E161" s="410"/>
      <c r="F161" s="403" t="str">
        <f t="shared" si="11"/>
        <v>否</v>
      </c>
      <c r="G161" s="387" t="str">
        <f t="shared" si="12"/>
        <v>项</v>
      </c>
    </row>
    <row r="162" s="379" customFormat="1" ht="30" customHeight="1" spans="1:7">
      <c r="A162" s="405" t="s">
        <v>1560</v>
      </c>
      <c r="B162" s="404" t="s">
        <v>1561</v>
      </c>
      <c r="C162" s="409"/>
      <c r="D162" s="409"/>
      <c r="E162" s="410"/>
      <c r="F162" s="403" t="str">
        <f t="shared" si="11"/>
        <v>否</v>
      </c>
      <c r="G162" s="387" t="str">
        <f t="shared" si="12"/>
        <v>项</v>
      </c>
    </row>
    <row r="163" s="379" customFormat="1" ht="30" customHeight="1" spans="1:7">
      <c r="A163" s="405" t="s">
        <v>1562</v>
      </c>
      <c r="B163" s="406" t="s">
        <v>1563</v>
      </c>
      <c r="C163" s="407"/>
      <c r="D163" s="407"/>
      <c r="E163" s="408" t="str">
        <f t="shared" si="13"/>
        <v/>
      </c>
      <c r="F163" s="403" t="str">
        <f t="shared" si="11"/>
        <v>否</v>
      </c>
      <c r="G163" s="387" t="str">
        <f t="shared" si="12"/>
        <v>项</v>
      </c>
    </row>
    <row r="164" s="379" customFormat="1" ht="30" customHeight="1" spans="1:7">
      <c r="A164" s="405" t="s">
        <v>1564</v>
      </c>
      <c r="B164" s="406" t="s">
        <v>1565</v>
      </c>
      <c r="C164" s="407"/>
      <c r="D164" s="407"/>
      <c r="E164" s="408" t="str">
        <f t="shared" si="13"/>
        <v/>
      </c>
      <c r="F164" s="403" t="str">
        <f t="shared" si="11"/>
        <v>否</v>
      </c>
      <c r="G164" s="387" t="str">
        <f t="shared" si="12"/>
        <v>项</v>
      </c>
    </row>
    <row r="165" s="379" customFormat="1" ht="30" customHeight="1" spans="1:7">
      <c r="A165" s="405" t="s">
        <v>1566</v>
      </c>
      <c r="B165" s="406" t="s">
        <v>1567</v>
      </c>
      <c r="C165" s="407"/>
      <c r="D165" s="407"/>
      <c r="E165" s="408" t="str">
        <f t="shared" si="13"/>
        <v/>
      </c>
      <c r="F165" s="403" t="str">
        <f t="shared" si="11"/>
        <v>否</v>
      </c>
      <c r="G165" s="387" t="str">
        <f t="shared" si="12"/>
        <v>项</v>
      </c>
    </row>
    <row r="166" s="379" customFormat="1" ht="30" customHeight="1" spans="1:7">
      <c r="A166" s="405" t="s">
        <v>1568</v>
      </c>
      <c r="B166" s="406" t="s">
        <v>1569</v>
      </c>
      <c r="C166" s="407"/>
      <c r="D166" s="407"/>
      <c r="E166" s="408" t="str">
        <f t="shared" si="13"/>
        <v/>
      </c>
      <c r="F166" s="403" t="str">
        <f t="shared" si="11"/>
        <v>否</v>
      </c>
      <c r="G166" s="387" t="str">
        <f t="shared" si="12"/>
        <v>项</v>
      </c>
    </row>
    <row r="167" s="379" customFormat="1" ht="35.25" spans="1:7">
      <c r="A167" s="399" t="s">
        <v>1570</v>
      </c>
      <c r="B167" s="411" t="s">
        <v>1571</v>
      </c>
      <c r="C167" s="412">
        <f>SUM(C168:C169)</f>
        <v>0</v>
      </c>
      <c r="D167" s="412">
        <f>SUM(D168:D169)</f>
        <v>0</v>
      </c>
      <c r="E167" s="413" t="str">
        <f t="shared" si="13"/>
        <v/>
      </c>
      <c r="F167" s="403" t="str">
        <f t="shared" si="11"/>
        <v>否</v>
      </c>
      <c r="G167" s="387" t="str">
        <f t="shared" si="12"/>
        <v>款</v>
      </c>
    </row>
    <row r="168" s="379" customFormat="1" ht="30" customHeight="1" spans="1:7">
      <c r="A168" s="405" t="s">
        <v>1572</v>
      </c>
      <c r="B168" s="406" t="s">
        <v>1494</v>
      </c>
      <c r="C168" s="407"/>
      <c r="D168" s="407"/>
      <c r="E168" s="408" t="str">
        <f t="shared" si="13"/>
        <v/>
      </c>
      <c r="F168" s="403" t="str">
        <f t="shared" si="11"/>
        <v>否</v>
      </c>
      <c r="G168" s="387" t="str">
        <f t="shared" si="12"/>
        <v>项</v>
      </c>
    </row>
    <row r="169" s="379" customFormat="1" ht="35.25" spans="1:7">
      <c r="A169" s="405" t="s">
        <v>1573</v>
      </c>
      <c r="B169" s="406" t="s">
        <v>1574</v>
      </c>
      <c r="C169" s="407"/>
      <c r="D169" s="407"/>
      <c r="E169" s="408" t="str">
        <f t="shared" si="13"/>
        <v/>
      </c>
      <c r="F169" s="403" t="str">
        <f t="shared" si="11"/>
        <v>否</v>
      </c>
      <c r="G169" s="387" t="str">
        <f t="shared" si="12"/>
        <v>项</v>
      </c>
    </row>
    <row r="170" s="379" customFormat="1" ht="30" customHeight="1" spans="1:7">
      <c r="A170" s="399" t="s">
        <v>1575</v>
      </c>
      <c r="B170" s="411" t="s">
        <v>1576</v>
      </c>
      <c r="C170" s="412">
        <f>SUM(C171:C172)</f>
        <v>0</v>
      </c>
      <c r="D170" s="412">
        <f>SUM(D171:D172)</f>
        <v>0</v>
      </c>
      <c r="E170" s="413" t="str">
        <f t="shared" si="13"/>
        <v/>
      </c>
      <c r="F170" s="403" t="str">
        <f t="shared" si="11"/>
        <v>否</v>
      </c>
      <c r="G170" s="387" t="str">
        <f t="shared" si="12"/>
        <v>款</v>
      </c>
    </row>
    <row r="171" s="379" customFormat="1" ht="30" customHeight="1" spans="1:7">
      <c r="A171" s="405" t="s">
        <v>1577</v>
      </c>
      <c r="B171" s="406" t="s">
        <v>1494</v>
      </c>
      <c r="C171" s="407"/>
      <c r="D171" s="407"/>
      <c r="E171" s="408" t="str">
        <f t="shared" si="13"/>
        <v/>
      </c>
      <c r="F171" s="403" t="str">
        <f t="shared" si="11"/>
        <v>否</v>
      </c>
      <c r="G171" s="387" t="str">
        <f t="shared" si="12"/>
        <v>项</v>
      </c>
    </row>
    <row r="172" s="379" customFormat="1" ht="35.25" spans="1:7">
      <c r="A172" s="405" t="s">
        <v>1578</v>
      </c>
      <c r="B172" s="406" t="s">
        <v>1579</v>
      </c>
      <c r="C172" s="407"/>
      <c r="D172" s="407"/>
      <c r="E172" s="408" t="str">
        <f t="shared" si="13"/>
        <v/>
      </c>
      <c r="F172" s="403" t="str">
        <f t="shared" si="11"/>
        <v>否</v>
      </c>
      <c r="G172" s="387" t="str">
        <f t="shared" si="12"/>
        <v>项</v>
      </c>
    </row>
    <row r="173" s="379" customFormat="1" ht="30" customHeight="1" spans="1:7">
      <c r="A173" s="399" t="s">
        <v>1580</v>
      </c>
      <c r="B173" s="411" t="s">
        <v>1581</v>
      </c>
      <c r="C173" s="412"/>
      <c r="D173" s="412"/>
      <c r="E173" s="413" t="str">
        <f t="shared" si="13"/>
        <v/>
      </c>
      <c r="F173" s="403" t="str">
        <f t="shared" si="11"/>
        <v>否</v>
      </c>
      <c r="G173" s="387" t="str">
        <f t="shared" si="12"/>
        <v>款</v>
      </c>
    </row>
    <row r="174" s="379" customFormat="1" ht="30" customHeight="1" spans="1:7">
      <c r="A174" s="399" t="s">
        <v>1582</v>
      </c>
      <c r="B174" s="411" t="s">
        <v>1583</v>
      </c>
      <c r="C174" s="412">
        <f>SUM(C175:C177)</f>
        <v>0</v>
      </c>
      <c r="D174" s="412">
        <f>SUM(D175:D177)</f>
        <v>0</v>
      </c>
      <c r="E174" s="413" t="str">
        <f t="shared" si="13"/>
        <v/>
      </c>
      <c r="F174" s="403" t="str">
        <f t="shared" si="11"/>
        <v>否</v>
      </c>
      <c r="G174" s="387" t="str">
        <f t="shared" si="12"/>
        <v>款</v>
      </c>
    </row>
    <row r="175" s="379" customFormat="1" ht="30" customHeight="1" spans="1:7">
      <c r="A175" s="405" t="s">
        <v>1584</v>
      </c>
      <c r="B175" s="406" t="s">
        <v>1513</v>
      </c>
      <c r="C175" s="407"/>
      <c r="D175" s="407"/>
      <c r="E175" s="408" t="str">
        <f t="shared" si="13"/>
        <v/>
      </c>
      <c r="F175" s="403" t="str">
        <f t="shared" si="11"/>
        <v>否</v>
      </c>
      <c r="G175" s="387" t="str">
        <f t="shared" si="12"/>
        <v>项</v>
      </c>
    </row>
    <row r="176" s="379" customFormat="1" ht="30" customHeight="1" spans="1:7">
      <c r="A176" s="405" t="s">
        <v>1585</v>
      </c>
      <c r="B176" s="406" t="s">
        <v>1517</v>
      </c>
      <c r="C176" s="407"/>
      <c r="D176" s="407"/>
      <c r="E176" s="408" t="str">
        <f t="shared" si="13"/>
        <v/>
      </c>
      <c r="F176" s="403" t="str">
        <f t="shared" si="11"/>
        <v>否</v>
      </c>
      <c r="G176" s="387" t="str">
        <f t="shared" si="12"/>
        <v>项</v>
      </c>
    </row>
    <row r="177" s="379" customFormat="1" ht="35.25" spans="1:7">
      <c r="A177" s="405" t="s">
        <v>1586</v>
      </c>
      <c r="B177" s="406" t="s">
        <v>1587</v>
      </c>
      <c r="C177" s="407"/>
      <c r="D177" s="407"/>
      <c r="E177" s="408" t="str">
        <f t="shared" si="13"/>
        <v/>
      </c>
      <c r="F177" s="403" t="str">
        <f t="shared" si="11"/>
        <v>否</v>
      </c>
      <c r="G177" s="387" t="str">
        <f t="shared" si="12"/>
        <v>项</v>
      </c>
    </row>
    <row r="178" s="379" customFormat="1" ht="30" customHeight="1" spans="1:7">
      <c r="A178" s="399" t="s">
        <v>94</v>
      </c>
      <c r="B178" s="400" t="s">
        <v>1588</v>
      </c>
      <c r="C178" s="401"/>
      <c r="D178" s="401"/>
      <c r="E178" s="402"/>
      <c r="F178" s="403" t="str">
        <f t="shared" si="11"/>
        <v>是</v>
      </c>
      <c r="G178" s="387" t="str">
        <f t="shared" si="12"/>
        <v>类</v>
      </c>
    </row>
    <row r="179" s="379" customFormat="1" ht="30" customHeight="1" spans="1:7">
      <c r="A179" s="399" t="s">
        <v>1589</v>
      </c>
      <c r="B179" s="400" t="s">
        <v>1590</v>
      </c>
      <c r="C179" s="401"/>
      <c r="D179" s="401"/>
      <c r="E179" s="402"/>
      <c r="F179" s="403" t="str">
        <f t="shared" si="11"/>
        <v>否</v>
      </c>
      <c r="G179" s="387" t="str">
        <f t="shared" si="12"/>
        <v>款</v>
      </c>
    </row>
    <row r="180" s="379" customFormat="1" ht="30" customHeight="1" spans="1:7">
      <c r="A180" s="405" t="s">
        <v>1591</v>
      </c>
      <c r="B180" s="404" t="s">
        <v>1592</v>
      </c>
      <c r="C180" s="409"/>
      <c r="D180" s="409"/>
      <c r="E180" s="410"/>
      <c r="F180" s="403" t="str">
        <f t="shared" si="11"/>
        <v>否</v>
      </c>
      <c r="G180" s="387" t="str">
        <f t="shared" si="12"/>
        <v>项</v>
      </c>
    </row>
    <row r="181" s="379" customFormat="1" ht="30" customHeight="1" spans="1:7">
      <c r="A181" s="405" t="s">
        <v>1593</v>
      </c>
      <c r="B181" s="406" t="s">
        <v>1594</v>
      </c>
      <c r="C181" s="407"/>
      <c r="D181" s="407"/>
      <c r="E181" s="408" t="str">
        <f t="shared" si="13"/>
        <v/>
      </c>
      <c r="F181" s="403" t="str">
        <f t="shared" si="11"/>
        <v>否</v>
      </c>
      <c r="G181" s="387" t="str">
        <f t="shared" si="12"/>
        <v>项</v>
      </c>
    </row>
    <row r="182" s="379" customFormat="1" ht="30" customHeight="1" spans="1:7">
      <c r="A182" s="399" t="s">
        <v>116</v>
      </c>
      <c r="B182" s="400" t="s">
        <v>1595</v>
      </c>
      <c r="C182" s="401">
        <v>928</v>
      </c>
      <c r="D182" s="401">
        <v>2351</v>
      </c>
      <c r="E182" s="402">
        <v>57</v>
      </c>
      <c r="F182" s="403" t="str">
        <f t="shared" si="11"/>
        <v>是</v>
      </c>
      <c r="G182" s="387" t="str">
        <f t="shared" si="12"/>
        <v>类</v>
      </c>
    </row>
    <row r="183" s="379" customFormat="1" ht="38" hidden="1" customHeight="1" spans="1:7">
      <c r="A183" s="399" t="s">
        <v>1596</v>
      </c>
      <c r="B183" s="400" t="s">
        <v>1597</v>
      </c>
      <c r="C183" s="401">
        <f>SUBTOTAL(9,C184:C186)</f>
        <v>0</v>
      </c>
      <c r="D183" s="401"/>
      <c r="E183" s="402"/>
      <c r="F183" s="403" t="str">
        <f t="shared" si="11"/>
        <v>否</v>
      </c>
      <c r="G183" s="387" t="str">
        <f t="shared" si="12"/>
        <v>款</v>
      </c>
    </row>
    <row r="184" s="379" customFormat="1" ht="42" hidden="1" customHeight="1" spans="1:7">
      <c r="A184" s="405" t="s">
        <v>1598</v>
      </c>
      <c r="B184" s="404" t="s">
        <v>1599</v>
      </c>
      <c r="C184" s="416">
        <v>420</v>
      </c>
      <c r="E184" s="410"/>
      <c r="F184" s="403" t="str">
        <f>IF(LEN(A184)=3,"是",IF(B184&lt;&gt;"",IF(SUM(C184:C184)&lt;&gt;0,"是","否"),"是"))</f>
        <v>是</v>
      </c>
      <c r="G184" s="387" t="str">
        <f t="shared" si="12"/>
        <v>项</v>
      </c>
    </row>
    <row r="185" s="379" customFormat="1" ht="39" hidden="1" customHeight="1" spans="1:7">
      <c r="A185" s="405" t="s">
        <v>1600</v>
      </c>
      <c r="B185" s="404" t="s">
        <v>1601</v>
      </c>
      <c r="C185" s="409"/>
      <c r="D185" s="409"/>
      <c r="E185" s="410"/>
      <c r="F185" s="403" t="str">
        <f t="shared" si="11"/>
        <v>否</v>
      </c>
      <c r="G185" s="387" t="str">
        <f t="shared" si="12"/>
        <v>项</v>
      </c>
    </row>
    <row r="186" s="379" customFormat="1" ht="24" hidden="1" customHeight="1" spans="1:7">
      <c r="A186" s="405" t="s">
        <v>1602</v>
      </c>
      <c r="B186" s="406" t="s">
        <v>1603</v>
      </c>
      <c r="C186" s="407">
        <v>113800</v>
      </c>
      <c r="D186" s="407"/>
      <c r="E186" s="408">
        <f t="shared" si="13"/>
        <v>-1</v>
      </c>
      <c r="F186" s="403" t="str">
        <f t="shared" si="11"/>
        <v>是</v>
      </c>
      <c r="G186" s="387" t="str">
        <f t="shared" si="12"/>
        <v>项</v>
      </c>
    </row>
    <row r="187" s="379" customFormat="1" ht="41" hidden="1" customHeight="1" spans="1:7">
      <c r="A187" s="399" t="s">
        <v>1604</v>
      </c>
      <c r="B187" s="400" t="s">
        <v>1605</v>
      </c>
      <c r="C187" s="401"/>
      <c r="D187" s="401"/>
      <c r="E187" s="402"/>
      <c r="F187" s="403" t="str">
        <f t="shared" si="11"/>
        <v>否</v>
      </c>
      <c r="G187" s="387" t="str">
        <f t="shared" si="12"/>
        <v>款</v>
      </c>
    </row>
    <row r="188" s="379" customFormat="1" ht="17" hidden="1" customHeight="1" spans="1:7">
      <c r="A188" s="405" t="s">
        <v>1606</v>
      </c>
      <c r="B188" s="406" t="s">
        <v>1607</v>
      </c>
      <c r="C188" s="407"/>
      <c r="D188" s="407"/>
      <c r="E188" s="408" t="str">
        <f t="shared" si="13"/>
        <v/>
      </c>
      <c r="F188" s="403" t="str">
        <f t="shared" si="11"/>
        <v>否</v>
      </c>
      <c r="G188" s="387" t="str">
        <f t="shared" si="12"/>
        <v>项</v>
      </c>
    </row>
    <row r="189" s="379" customFormat="1" ht="29" hidden="1" customHeight="1" spans="1:7">
      <c r="A189" s="405" t="s">
        <v>1608</v>
      </c>
      <c r="B189" s="406" t="s">
        <v>1609</v>
      </c>
      <c r="C189" s="407"/>
      <c r="D189" s="407"/>
      <c r="E189" s="408" t="str">
        <f t="shared" si="13"/>
        <v/>
      </c>
      <c r="F189" s="403" t="str">
        <f t="shared" si="11"/>
        <v>否</v>
      </c>
      <c r="G189" s="387" t="str">
        <f t="shared" si="12"/>
        <v>项</v>
      </c>
    </row>
    <row r="190" s="379" customFormat="1" ht="30" customHeight="1" spans="1:7">
      <c r="A190" s="405" t="s">
        <v>1610</v>
      </c>
      <c r="B190" s="404" t="s">
        <v>1611</v>
      </c>
      <c r="C190" s="409"/>
      <c r="D190" s="409"/>
      <c r="E190" s="410"/>
      <c r="F190" s="403" t="str">
        <f t="shared" si="11"/>
        <v>否</v>
      </c>
      <c r="G190" s="387" t="str">
        <f t="shared" si="12"/>
        <v>项</v>
      </c>
    </row>
    <row r="191" s="379" customFormat="1" ht="30" customHeight="1" spans="1:7">
      <c r="A191" s="405" t="s">
        <v>1612</v>
      </c>
      <c r="B191" s="404" t="s">
        <v>1613</v>
      </c>
      <c r="C191" s="409"/>
      <c r="D191" s="409"/>
      <c r="E191" s="410"/>
      <c r="F191" s="403" t="str">
        <f t="shared" si="11"/>
        <v>否</v>
      </c>
      <c r="G191" s="387" t="str">
        <f t="shared" si="12"/>
        <v>项</v>
      </c>
    </row>
    <row r="192" s="379" customFormat="1" ht="30" customHeight="1" spans="1:7">
      <c r="A192" s="405" t="s">
        <v>1614</v>
      </c>
      <c r="B192" s="406" t="s">
        <v>1615</v>
      </c>
      <c r="C192" s="407"/>
      <c r="D192" s="407"/>
      <c r="E192" s="408" t="str">
        <f t="shared" si="13"/>
        <v/>
      </c>
      <c r="F192" s="403" t="str">
        <f t="shared" si="11"/>
        <v>否</v>
      </c>
      <c r="G192" s="387" t="str">
        <f t="shared" si="12"/>
        <v>项</v>
      </c>
    </row>
    <row r="193" s="379" customFormat="1" ht="30" customHeight="1" spans="1:7">
      <c r="A193" s="405" t="s">
        <v>1616</v>
      </c>
      <c r="B193" s="406" t="s">
        <v>1617</v>
      </c>
      <c r="C193" s="407"/>
      <c r="D193" s="407"/>
      <c r="E193" s="408" t="str">
        <f t="shared" si="13"/>
        <v/>
      </c>
      <c r="F193" s="403" t="str">
        <f t="shared" si="11"/>
        <v>否</v>
      </c>
      <c r="G193" s="387" t="str">
        <f t="shared" si="12"/>
        <v>项</v>
      </c>
    </row>
    <row r="194" s="379" customFormat="1" ht="30" customHeight="1" spans="1:7">
      <c r="A194" s="405" t="s">
        <v>1618</v>
      </c>
      <c r="B194" s="404" t="s">
        <v>1619</v>
      </c>
      <c r="C194" s="409"/>
      <c r="D194" s="409"/>
      <c r="E194" s="410"/>
      <c r="F194" s="403" t="str">
        <f t="shared" si="11"/>
        <v>否</v>
      </c>
      <c r="G194" s="387" t="str">
        <f t="shared" si="12"/>
        <v>项</v>
      </c>
    </row>
    <row r="195" s="379" customFormat="1" ht="30" customHeight="1" spans="1:7">
      <c r="A195" s="405" t="s">
        <v>1620</v>
      </c>
      <c r="B195" s="406" t="s">
        <v>1621</v>
      </c>
      <c r="C195" s="407"/>
      <c r="D195" s="407"/>
      <c r="E195" s="408" t="str">
        <f t="shared" si="13"/>
        <v/>
      </c>
      <c r="F195" s="403" t="str">
        <f t="shared" si="11"/>
        <v>否</v>
      </c>
      <c r="G195" s="387" t="str">
        <f t="shared" si="12"/>
        <v>项</v>
      </c>
    </row>
    <row r="196" s="379" customFormat="1" ht="30" customHeight="1" spans="1:7">
      <c r="A196" s="399" t="s">
        <v>1622</v>
      </c>
      <c r="B196" s="400" t="s">
        <v>1623</v>
      </c>
      <c r="C196" s="401">
        <v>928</v>
      </c>
      <c r="D196" s="401">
        <v>511</v>
      </c>
      <c r="E196" s="402"/>
      <c r="F196" s="403" t="str">
        <f t="shared" si="11"/>
        <v>是</v>
      </c>
      <c r="G196" s="387" t="str">
        <f t="shared" si="12"/>
        <v>款</v>
      </c>
    </row>
    <row r="197" s="379" customFormat="1" ht="35.25" spans="1:7">
      <c r="A197" s="418">
        <v>2296001</v>
      </c>
      <c r="B197" s="406" t="s">
        <v>1624</v>
      </c>
      <c r="C197" s="407"/>
      <c r="D197" s="407"/>
      <c r="E197" s="408" t="str">
        <f t="shared" si="13"/>
        <v/>
      </c>
      <c r="F197" s="403" t="str">
        <f t="shared" si="11"/>
        <v>否</v>
      </c>
      <c r="G197" s="387" t="str">
        <f t="shared" si="12"/>
        <v>项</v>
      </c>
    </row>
    <row r="198" s="379" customFormat="1" ht="30" customHeight="1" spans="1:7">
      <c r="A198" s="405" t="s">
        <v>1625</v>
      </c>
      <c r="B198" s="404" t="s">
        <v>1626</v>
      </c>
      <c r="C198" s="409">
        <v>59</v>
      </c>
      <c r="D198" s="409">
        <v>511</v>
      </c>
      <c r="E198" s="410"/>
      <c r="F198" s="403" t="str">
        <f t="shared" si="11"/>
        <v>是</v>
      </c>
      <c r="G198" s="387" t="str">
        <f t="shared" si="12"/>
        <v>项</v>
      </c>
    </row>
    <row r="199" s="379" customFormat="1" ht="30" customHeight="1" spans="1:7">
      <c r="A199" s="405" t="s">
        <v>1627</v>
      </c>
      <c r="B199" s="404" t="s">
        <v>1628</v>
      </c>
      <c r="C199" s="409">
        <v>60</v>
      </c>
      <c r="D199" s="409"/>
      <c r="E199" s="410"/>
      <c r="F199" s="403" t="str">
        <f t="shared" si="11"/>
        <v>是</v>
      </c>
      <c r="G199" s="387" t="str">
        <f t="shared" si="12"/>
        <v>项</v>
      </c>
    </row>
    <row r="200" s="379" customFormat="1" ht="21" hidden="1" customHeight="1" spans="1:7">
      <c r="A200" s="405" t="s">
        <v>1629</v>
      </c>
      <c r="B200" s="406" t="s">
        <v>1630</v>
      </c>
      <c r="C200" s="407">
        <v>0</v>
      </c>
      <c r="D200" s="407">
        <v>0</v>
      </c>
      <c r="E200" s="408" t="str">
        <f>IF(C200&gt;0,D200/C200-1,IF(C200&lt;0,-(D200/C200-1),""))</f>
        <v/>
      </c>
      <c r="F200" s="403" t="str">
        <f t="shared" si="11"/>
        <v>否</v>
      </c>
      <c r="G200" s="387" t="str">
        <f t="shared" ref="G200:G207" si="14">IF(LEN(A200)=3,"类",IF(LEN(A200)=5,"款","项"))</f>
        <v>项</v>
      </c>
    </row>
    <row r="201" s="379" customFormat="1" ht="33" hidden="1" customHeight="1" spans="1:7">
      <c r="A201" s="405" t="s">
        <v>1631</v>
      </c>
      <c r="B201" s="406" t="s">
        <v>1632</v>
      </c>
      <c r="C201" s="407">
        <v>0</v>
      </c>
      <c r="D201" s="407">
        <v>0</v>
      </c>
      <c r="E201" s="408" t="str">
        <f>IF(C201&gt;0,D201/C201-1,IF(C201&lt;0,-(D201/C201-1),""))</f>
        <v/>
      </c>
      <c r="F201" s="403" t="str">
        <f t="shared" ref="F201:F207" si="15">IF(LEN(A201)=3,"是",IF(B201&lt;&gt;"",IF(SUM(C201:D201)&lt;&gt;0,"是","否"),"是"))</f>
        <v>否</v>
      </c>
      <c r="G201" s="387" t="str">
        <f t="shared" si="14"/>
        <v>项</v>
      </c>
    </row>
    <row r="202" s="379" customFormat="1" ht="30" customHeight="1" spans="1:7">
      <c r="A202" s="405" t="s">
        <v>1633</v>
      </c>
      <c r="B202" s="404" t="s">
        <v>1634</v>
      </c>
      <c r="C202" s="409">
        <v>33</v>
      </c>
      <c r="D202" s="409"/>
      <c r="E202" s="410"/>
      <c r="F202" s="403" t="str">
        <f t="shared" si="15"/>
        <v>是</v>
      </c>
      <c r="G202" s="387" t="str">
        <f t="shared" si="14"/>
        <v>项</v>
      </c>
    </row>
    <row r="203" s="379" customFormat="1" ht="30" customHeight="1" spans="1:7">
      <c r="A203" s="405" t="s">
        <v>1635</v>
      </c>
      <c r="B203" s="406" t="s">
        <v>1636</v>
      </c>
      <c r="C203" s="407"/>
      <c r="D203" s="407">
        <v>0</v>
      </c>
      <c r="E203" s="408" t="str">
        <f>IF(C203&gt;0,D203/C203-1,IF(C203&lt;0,-(D203/C203-1),""))</f>
        <v/>
      </c>
      <c r="F203" s="403" t="str">
        <f t="shared" si="15"/>
        <v>否</v>
      </c>
      <c r="G203" s="387" t="str">
        <f t="shared" si="14"/>
        <v>项</v>
      </c>
    </row>
    <row r="204" s="379" customFormat="1" ht="30" customHeight="1" spans="1:7">
      <c r="A204" s="405" t="s">
        <v>1637</v>
      </c>
      <c r="B204" s="406" t="s">
        <v>1638</v>
      </c>
      <c r="C204" s="407"/>
      <c r="D204" s="407">
        <v>0</v>
      </c>
      <c r="E204" s="408" t="str">
        <f>IF(C204&gt;0,D204/C204-1,IF(C204&lt;0,-(D204/C204-1),""))</f>
        <v/>
      </c>
      <c r="F204" s="403" t="str">
        <f t="shared" si="15"/>
        <v>否</v>
      </c>
      <c r="G204" s="387" t="str">
        <f t="shared" si="14"/>
        <v>项</v>
      </c>
    </row>
    <row r="205" s="379" customFormat="1" ht="30" customHeight="1" spans="1:7">
      <c r="A205" s="405" t="s">
        <v>1639</v>
      </c>
      <c r="B205" s="406" t="s">
        <v>1640</v>
      </c>
      <c r="C205" s="407"/>
      <c r="D205" s="407">
        <v>0</v>
      </c>
      <c r="E205" s="408" t="str">
        <f>IF(C205&gt;0,D205/C205-1,IF(C205&lt;0,-(D205/C205-1),""))</f>
        <v/>
      </c>
      <c r="F205" s="403" t="str">
        <f t="shared" si="15"/>
        <v>否</v>
      </c>
      <c r="G205" s="387" t="str">
        <f t="shared" si="14"/>
        <v>项</v>
      </c>
    </row>
    <row r="206" s="379" customFormat="1" ht="30" customHeight="1" spans="1:7">
      <c r="A206" s="405" t="s">
        <v>1641</v>
      </c>
      <c r="B206" s="406" t="s">
        <v>1642</v>
      </c>
      <c r="C206" s="407"/>
      <c r="D206" s="407">
        <v>0</v>
      </c>
      <c r="E206" s="408" t="str">
        <f>IF(C206&gt;0,D206/C206-1,IF(C206&lt;0,-(D206/C206-1),""))</f>
        <v/>
      </c>
      <c r="F206" s="403" t="str">
        <f t="shared" si="15"/>
        <v>否</v>
      </c>
      <c r="G206" s="387" t="str">
        <f t="shared" si="14"/>
        <v>项</v>
      </c>
    </row>
    <row r="207" s="379" customFormat="1" ht="35.25" spans="1:7">
      <c r="A207" s="405" t="s">
        <v>1643</v>
      </c>
      <c r="B207" s="404" t="s">
        <v>1644</v>
      </c>
      <c r="C207" s="409">
        <v>776</v>
      </c>
      <c r="D207" s="409"/>
      <c r="E207" s="410"/>
      <c r="F207" s="403" t="str">
        <f t="shared" si="15"/>
        <v>是</v>
      </c>
      <c r="G207" s="387" t="str">
        <f t="shared" si="14"/>
        <v>项</v>
      </c>
    </row>
    <row r="208" s="379" customFormat="1" ht="30" customHeight="1" spans="1:7">
      <c r="A208" s="405">
        <v>22998</v>
      </c>
      <c r="B208" s="404" t="s">
        <v>1645</v>
      </c>
      <c r="C208" s="414"/>
      <c r="D208" s="409">
        <v>1840</v>
      </c>
      <c r="E208" s="410"/>
      <c r="F208" s="403"/>
      <c r="G208" s="387"/>
    </row>
    <row r="209" s="379" customFormat="1" ht="30" customHeight="1" spans="1:7">
      <c r="A209" s="405">
        <v>2299899</v>
      </c>
      <c r="B209" s="404" t="s">
        <v>1646</v>
      </c>
      <c r="C209" s="414"/>
      <c r="D209" s="409">
        <v>1840</v>
      </c>
      <c r="E209" s="410"/>
      <c r="F209" s="403"/>
      <c r="G209" s="387"/>
    </row>
    <row r="210" s="379" customFormat="1" ht="30" customHeight="1" spans="1:7">
      <c r="A210" s="399" t="s">
        <v>112</v>
      </c>
      <c r="B210" s="400" t="s">
        <v>1647</v>
      </c>
      <c r="C210" s="401">
        <v>10580</v>
      </c>
      <c r="D210" s="401">
        <v>9438</v>
      </c>
      <c r="E210" s="402">
        <v>0.341</v>
      </c>
      <c r="F210" s="403" t="str">
        <f t="shared" ref="F210:F267" si="16">IF(LEN(A210)=3,"是",IF(B210&lt;&gt;"",IF(SUM(C210:D210)&lt;&gt;0,"是","否"),"是"))</f>
        <v>是</v>
      </c>
      <c r="G210" s="387" t="str">
        <f t="shared" ref="G210:G265" si="17">IF(LEN(A210)=3,"类",IF(LEN(A210)=5,"款","项"))</f>
        <v>类</v>
      </c>
    </row>
    <row r="211" s="379" customFormat="1" ht="35.25" spans="1:7">
      <c r="A211" s="405" t="s">
        <v>1648</v>
      </c>
      <c r="B211" s="406" t="s">
        <v>1649</v>
      </c>
      <c r="C211" s="407"/>
      <c r="D211" s="407"/>
      <c r="E211" s="408" t="str">
        <f t="shared" ref="E210:E265" si="18">IF(C211&gt;0,D211/C211-1,IF(C211&lt;0,-(D211/C211-1),""))</f>
        <v/>
      </c>
      <c r="F211" s="403" t="str">
        <f t="shared" si="16"/>
        <v>否</v>
      </c>
      <c r="G211" s="387" t="str">
        <f t="shared" si="17"/>
        <v>项</v>
      </c>
    </row>
    <row r="212" s="379" customFormat="1" ht="30" customHeight="1" spans="1:7">
      <c r="A212" s="405" t="s">
        <v>1650</v>
      </c>
      <c r="B212" s="406" t="s">
        <v>1651</v>
      </c>
      <c r="C212" s="407"/>
      <c r="D212" s="407"/>
      <c r="E212" s="408" t="str">
        <f t="shared" si="18"/>
        <v/>
      </c>
      <c r="F212" s="403" t="str">
        <f t="shared" si="16"/>
        <v>否</v>
      </c>
      <c r="G212" s="387" t="str">
        <f t="shared" si="17"/>
        <v>项</v>
      </c>
    </row>
    <row r="213" s="379" customFormat="1" ht="35.25" spans="1:7">
      <c r="A213" s="405" t="s">
        <v>1652</v>
      </c>
      <c r="B213" s="406" t="s">
        <v>1653</v>
      </c>
      <c r="C213" s="407"/>
      <c r="D213" s="407"/>
      <c r="E213" s="408" t="str">
        <f t="shared" si="18"/>
        <v/>
      </c>
      <c r="F213" s="403" t="str">
        <f t="shared" si="16"/>
        <v>否</v>
      </c>
      <c r="G213" s="387" t="str">
        <f t="shared" si="17"/>
        <v>项</v>
      </c>
    </row>
    <row r="214" s="379" customFormat="1" ht="30" customHeight="1" spans="1:7">
      <c r="A214" s="405" t="s">
        <v>1654</v>
      </c>
      <c r="B214" s="406" t="s">
        <v>1655</v>
      </c>
      <c r="C214" s="407">
        <v>10580</v>
      </c>
      <c r="D214" s="407">
        <v>4500</v>
      </c>
      <c r="E214" s="408">
        <f t="shared" si="18"/>
        <v>-0.575</v>
      </c>
      <c r="F214" s="403" t="str">
        <f t="shared" si="16"/>
        <v>是</v>
      </c>
      <c r="G214" s="387" t="str">
        <f t="shared" si="17"/>
        <v>项</v>
      </c>
    </row>
    <row r="215" s="379" customFormat="1" ht="30" customHeight="1" spans="1:7">
      <c r="A215" s="405" t="s">
        <v>1656</v>
      </c>
      <c r="B215" s="406" t="s">
        <v>1657</v>
      </c>
      <c r="C215" s="407"/>
      <c r="D215" s="407"/>
      <c r="E215" s="408" t="str">
        <f t="shared" si="18"/>
        <v/>
      </c>
      <c r="F215" s="403" t="str">
        <f t="shared" si="16"/>
        <v>否</v>
      </c>
      <c r="G215" s="387" t="str">
        <f t="shared" si="17"/>
        <v>项</v>
      </c>
    </row>
    <row r="216" s="379" customFormat="1" ht="30" customHeight="1" spans="1:7">
      <c r="A216" s="405" t="s">
        <v>1658</v>
      </c>
      <c r="B216" s="406" t="s">
        <v>1659</v>
      </c>
      <c r="C216" s="407"/>
      <c r="D216" s="407"/>
      <c r="E216" s="408" t="str">
        <f t="shared" si="18"/>
        <v/>
      </c>
      <c r="F216" s="403" t="str">
        <f t="shared" si="16"/>
        <v>否</v>
      </c>
      <c r="G216" s="387" t="str">
        <f t="shared" si="17"/>
        <v>项</v>
      </c>
    </row>
    <row r="217" s="379" customFormat="1" ht="30" customHeight="1" spans="1:7">
      <c r="A217" s="405" t="s">
        <v>1660</v>
      </c>
      <c r="B217" s="406" t="s">
        <v>1661</v>
      </c>
      <c r="C217" s="407"/>
      <c r="D217" s="407"/>
      <c r="E217" s="408" t="str">
        <f t="shared" si="18"/>
        <v/>
      </c>
      <c r="F217" s="403" t="str">
        <f t="shared" si="16"/>
        <v>否</v>
      </c>
      <c r="G217" s="387" t="str">
        <f t="shared" si="17"/>
        <v>项</v>
      </c>
    </row>
    <row r="218" s="379" customFormat="1" ht="30" customHeight="1" spans="1:7">
      <c r="A218" s="405" t="s">
        <v>1662</v>
      </c>
      <c r="B218" s="406" t="s">
        <v>1663</v>
      </c>
      <c r="C218" s="407"/>
      <c r="D218" s="407"/>
      <c r="E218" s="408" t="str">
        <f t="shared" si="18"/>
        <v/>
      </c>
      <c r="F218" s="403" t="str">
        <f t="shared" si="16"/>
        <v>否</v>
      </c>
      <c r="G218" s="387" t="str">
        <f t="shared" si="17"/>
        <v>项</v>
      </c>
    </row>
    <row r="219" s="379" customFormat="1" ht="35.25" spans="1:7">
      <c r="A219" s="405" t="s">
        <v>1664</v>
      </c>
      <c r="B219" s="406" t="s">
        <v>1665</v>
      </c>
      <c r="C219" s="407"/>
      <c r="D219" s="407"/>
      <c r="E219" s="408" t="str">
        <f t="shared" si="18"/>
        <v/>
      </c>
      <c r="F219" s="403" t="str">
        <f t="shared" si="16"/>
        <v>否</v>
      </c>
      <c r="G219" s="387" t="str">
        <f t="shared" si="17"/>
        <v>项</v>
      </c>
    </row>
    <row r="220" s="379" customFormat="1" ht="30" customHeight="1" spans="1:7">
      <c r="A220" s="405" t="s">
        <v>1666</v>
      </c>
      <c r="B220" s="406" t="s">
        <v>1667</v>
      </c>
      <c r="C220" s="407"/>
      <c r="D220" s="407"/>
      <c r="E220" s="408" t="str">
        <f t="shared" si="18"/>
        <v/>
      </c>
      <c r="F220" s="403" t="str">
        <f t="shared" si="16"/>
        <v>否</v>
      </c>
      <c r="G220" s="387" t="str">
        <f t="shared" si="17"/>
        <v>项</v>
      </c>
    </row>
    <row r="221" s="379" customFormat="1" ht="30" customHeight="1" spans="1:7">
      <c r="A221" s="405" t="s">
        <v>1668</v>
      </c>
      <c r="B221" s="406" t="s">
        <v>1669</v>
      </c>
      <c r="C221" s="407"/>
      <c r="D221" s="407"/>
      <c r="E221" s="408" t="str">
        <f t="shared" si="18"/>
        <v/>
      </c>
      <c r="F221" s="403" t="str">
        <f t="shared" si="16"/>
        <v>否</v>
      </c>
      <c r="G221" s="387" t="str">
        <f t="shared" si="17"/>
        <v>项</v>
      </c>
    </row>
    <row r="222" s="379" customFormat="1" ht="30" customHeight="1" spans="1:7">
      <c r="A222" s="405" t="s">
        <v>1670</v>
      </c>
      <c r="B222" s="406" t="s">
        <v>1671</v>
      </c>
      <c r="C222" s="407"/>
      <c r="D222" s="407">
        <v>2621</v>
      </c>
      <c r="E222" s="408" t="str">
        <f t="shared" si="18"/>
        <v/>
      </c>
      <c r="F222" s="403" t="str">
        <f t="shared" si="16"/>
        <v>是</v>
      </c>
      <c r="G222" s="387" t="str">
        <f t="shared" si="17"/>
        <v>项</v>
      </c>
    </row>
    <row r="223" s="379" customFormat="1" ht="30" customHeight="1" spans="1:7">
      <c r="A223" s="405" t="s">
        <v>1672</v>
      </c>
      <c r="B223" s="406" t="s">
        <v>1673</v>
      </c>
      <c r="C223" s="407"/>
      <c r="D223" s="407"/>
      <c r="E223" s="408" t="str">
        <f t="shared" si="18"/>
        <v/>
      </c>
      <c r="F223" s="403" t="str">
        <f t="shared" si="16"/>
        <v>否</v>
      </c>
      <c r="G223" s="387" t="str">
        <f t="shared" si="17"/>
        <v>项</v>
      </c>
    </row>
    <row r="224" s="379" customFormat="1" ht="30" customHeight="1" spans="1:7">
      <c r="A224" s="405" t="s">
        <v>1674</v>
      </c>
      <c r="B224" s="406" t="s">
        <v>1675</v>
      </c>
      <c r="C224" s="407"/>
      <c r="D224" s="407"/>
      <c r="E224" s="408" t="str">
        <f t="shared" si="18"/>
        <v/>
      </c>
      <c r="F224" s="403" t="str">
        <f t="shared" si="16"/>
        <v>否</v>
      </c>
      <c r="G224" s="387" t="str">
        <f t="shared" si="17"/>
        <v>项</v>
      </c>
    </row>
    <row r="225" s="379" customFormat="1" ht="35.25" spans="1:7">
      <c r="A225" s="405" t="s">
        <v>1676</v>
      </c>
      <c r="B225" s="404" t="s">
        <v>1677</v>
      </c>
      <c r="C225" s="409"/>
      <c r="D225" s="409">
        <v>2317</v>
      </c>
      <c r="E225" s="410"/>
      <c r="F225" s="403" t="str">
        <f t="shared" si="16"/>
        <v>是</v>
      </c>
      <c r="G225" s="387" t="str">
        <f t="shared" si="17"/>
        <v>项</v>
      </c>
    </row>
    <row r="226" s="379" customFormat="1" ht="30" customHeight="1" spans="1:7">
      <c r="A226" s="405" t="s">
        <v>1678</v>
      </c>
      <c r="B226" s="404" t="s">
        <v>1679</v>
      </c>
      <c r="C226" s="409"/>
      <c r="D226" s="409"/>
      <c r="E226" s="410"/>
      <c r="F226" s="403" t="str">
        <f t="shared" si="16"/>
        <v>否</v>
      </c>
      <c r="G226" s="387" t="str">
        <f t="shared" si="17"/>
        <v>项</v>
      </c>
    </row>
    <row r="227" s="379" customFormat="1" ht="30" customHeight="1" spans="1:7">
      <c r="A227" s="399" t="s">
        <v>114</v>
      </c>
      <c r="B227" s="400" t="s">
        <v>1680</v>
      </c>
      <c r="C227" s="415">
        <v>140</v>
      </c>
      <c r="D227" s="401">
        <v>104</v>
      </c>
      <c r="E227" s="402">
        <v>2.684</v>
      </c>
      <c r="F227" s="403" t="str">
        <f t="shared" si="16"/>
        <v>是</v>
      </c>
      <c r="G227" s="387" t="str">
        <f t="shared" si="17"/>
        <v>类</v>
      </c>
    </row>
    <row r="228" s="379" customFormat="1" ht="30" customHeight="1" spans="1:7">
      <c r="A228" s="417">
        <v>23304</v>
      </c>
      <c r="B228" s="400" t="s">
        <v>1681</v>
      </c>
      <c r="C228" s="401"/>
      <c r="D228" s="407">
        <v>104</v>
      </c>
      <c r="E228" s="402"/>
      <c r="F228" s="403" t="str">
        <f t="shared" si="16"/>
        <v>是</v>
      </c>
      <c r="G228" s="387" t="str">
        <f t="shared" si="17"/>
        <v>款</v>
      </c>
    </row>
    <row r="229" s="379" customFormat="1" ht="35.25" spans="1:7">
      <c r="A229" s="405" t="s">
        <v>1682</v>
      </c>
      <c r="B229" s="406" t="s">
        <v>1683</v>
      </c>
      <c r="C229" s="407"/>
      <c r="D229" s="407"/>
      <c r="E229" s="408" t="str">
        <f t="shared" si="18"/>
        <v/>
      </c>
      <c r="F229" s="403" t="str">
        <f t="shared" si="16"/>
        <v>否</v>
      </c>
      <c r="G229" s="387" t="str">
        <f t="shared" si="17"/>
        <v>项</v>
      </c>
    </row>
    <row r="230" s="379" customFormat="1" ht="30" customHeight="1" spans="1:7">
      <c r="A230" s="405" t="s">
        <v>1684</v>
      </c>
      <c r="B230" s="406" t="s">
        <v>1685</v>
      </c>
      <c r="C230" s="407"/>
      <c r="D230" s="407"/>
      <c r="E230" s="408" t="str">
        <f t="shared" si="18"/>
        <v/>
      </c>
      <c r="F230" s="403" t="str">
        <f t="shared" si="16"/>
        <v>否</v>
      </c>
      <c r="G230" s="387" t="str">
        <f t="shared" si="17"/>
        <v>项</v>
      </c>
    </row>
    <row r="231" s="379" customFormat="1" ht="42" customHeight="1" spans="1:7">
      <c r="A231" s="405" t="s">
        <v>1686</v>
      </c>
      <c r="B231" s="406" t="s">
        <v>1687</v>
      </c>
      <c r="C231" s="407"/>
      <c r="D231" s="407"/>
      <c r="E231" s="408" t="str">
        <f t="shared" si="18"/>
        <v/>
      </c>
      <c r="F231" s="403" t="str">
        <f t="shared" si="16"/>
        <v>否</v>
      </c>
      <c r="G231" s="387" t="str">
        <f t="shared" si="17"/>
        <v>项</v>
      </c>
    </row>
    <row r="232" s="379" customFormat="1" ht="39" customHeight="1" spans="1:7">
      <c r="A232" s="405" t="s">
        <v>1688</v>
      </c>
      <c r="B232" s="406" t="s">
        <v>1689</v>
      </c>
      <c r="C232" s="407">
        <v>140</v>
      </c>
      <c r="D232" s="407">
        <v>4</v>
      </c>
      <c r="E232" s="408">
        <f t="shared" si="18"/>
        <v>-0.971</v>
      </c>
      <c r="F232" s="403" t="str">
        <f t="shared" si="16"/>
        <v>是</v>
      </c>
      <c r="G232" s="387" t="str">
        <f t="shared" si="17"/>
        <v>项</v>
      </c>
    </row>
    <row r="233" s="379" customFormat="1" ht="30" customHeight="1" spans="1:7">
      <c r="A233" s="405" t="s">
        <v>1690</v>
      </c>
      <c r="B233" s="406" t="s">
        <v>1691</v>
      </c>
      <c r="C233" s="407"/>
      <c r="D233" s="407"/>
      <c r="E233" s="408" t="str">
        <f t="shared" si="18"/>
        <v/>
      </c>
      <c r="F233" s="403" t="str">
        <f t="shared" si="16"/>
        <v>否</v>
      </c>
      <c r="G233" s="387" t="str">
        <f t="shared" si="17"/>
        <v>项</v>
      </c>
    </row>
    <row r="234" s="379" customFormat="1" ht="30" customHeight="1" spans="1:7">
      <c r="A234" s="405" t="s">
        <v>1692</v>
      </c>
      <c r="B234" s="406" t="s">
        <v>1693</v>
      </c>
      <c r="C234" s="407"/>
      <c r="D234" s="407"/>
      <c r="E234" s="408" t="str">
        <f t="shared" si="18"/>
        <v/>
      </c>
      <c r="F234" s="403" t="str">
        <f t="shared" si="16"/>
        <v>否</v>
      </c>
      <c r="G234" s="387" t="str">
        <f t="shared" si="17"/>
        <v>项</v>
      </c>
    </row>
    <row r="235" s="379" customFormat="1" ht="30" customHeight="1" spans="1:7">
      <c r="A235" s="405" t="s">
        <v>1694</v>
      </c>
      <c r="B235" s="406" t="s">
        <v>1695</v>
      </c>
      <c r="C235" s="407"/>
      <c r="D235" s="407"/>
      <c r="E235" s="408" t="str">
        <f t="shared" si="18"/>
        <v/>
      </c>
      <c r="F235" s="403" t="str">
        <f t="shared" si="16"/>
        <v>否</v>
      </c>
      <c r="G235" s="387" t="str">
        <f t="shared" si="17"/>
        <v>项</v>
      </c>
    </row>
    <row r="236" s="379" customFormat="1" ht="35.25" spans="1:7">
      <c r="A236" s="405" t="s">
        <v>1696</v>
      </c>
      <c r="B236" s="406" t="s">
        <v>1697</v>
      </c>
      <c r="C236" s="407"/>
      <c r="D236" s="407"/>
      <c r="E236" s="408" t="str">
        <f t="shared" si="18"/>
        <v/>
      </c>
      <c r="F236" s="403" t="str">
        <f t="shared" si="16"/>
        <v>否</v>
      </c>
      <c r="G236" s="387" t="str">
        <f t="shared" si="17"/>
        <v>项</v>
      </c>
    </row>
    <row r="237" s="379" customFormat="1" ht="35.25" spans="1:7">
      <c r="A237" s="405" t="s">
        <v>1698</v>
      </c>
      <c r="B237" s="406" t="s">
        <v>1699</v>
      </c>
      <c r="C237" s="407"/>
      <c r="D237" s="407"/>
      <c r="E237" s="408" t="str">
        <f t="shared" si="18"/>
        <v/>
      </c>
      <c r="F237" s="403" t="str">
        <f t="shared" si="16"/>
        <v>否</v>
      </c>
      <c r="G237" s="387" t="str">
        <f t="shared" si="17"/>
        <v>项</v>
      </c>
    </row>
    <row r="238" s="379" customFormat="1" ht="30" customHeight="1" spans="1:7">
      <c r="A238" s="405" t="s">
        <v>1700</v>
      </c>
      <c r="B238" s="406" t="s">
        <v>1701</v>
      </c>
      <c r="C238" s="407"/>
      <c r="D238" s="407"/>
      <c r="E238" s="408" t="str">
        <f t="shared" si="18"/>
        <v/>
      </c>
      <c r="F238" s="403" t="str">
        <f t="shared" si="16"/>
        <v>否</v>
      </c>
      <c r="G238" s="387" t="str">
        <f t="shared" si="17"/>
        <v>项</v>
      </c>
    </row>
    <row r="239" s="379" customFormat="1" ht="30" customHeight="1" spans="1:7">
      <c r="A239" s="405" t="s">
        <v>1702</v>
      </c>
      <c r="B239" s="406" t="s">
        <v>1703</v>
      </c>
      <c r="C239" s="407"/>
      <c r="D239" s="407"/>
      <c r="E239" s="408" t="str">
        <f t="shared" si="18"/>
        <v/>
      </c>
      <c r="F239" s="403" t="str">
        <f t="shared" si="16"/>
        <v>否</v>
      </c>
      <c r="G239" s="387" t="str">
        <f t="shared" si="17"/>
        <v>项</v>
      </c>
    </row>
    <row r="240" s="379" customFormat="1" ht="30" customHeight="1" spans="1:7">
      <c r="A240" s="405" t="s">
        <v>1704</v>
      </c>
      <c r="B240" s="406" t="s">
        <v>1705</v>
      </c>
      <c r="C240" s="407"/>
      <c r="D240" s="407">
        <v>100</v>
      </c>
      <c r="E240" s="408" t="str">
        <f t="shared" si="18"/>
        <v/>
      </c>
      <c r="F240" s="403" t="str">
        <f t="shared" si="16"/>
        <v>是</v>
      </c>
      <c r="G240" s="387" t="str">
        <f t="shared" si="17"/>
        <v>项</v>
      </c>
    </row>
    <row r="241" s="379" customFormat="1" ht="30" customHeight="1" spans="1:7">
      <c r="A241" s="405" t="s">
        <v>1706</v>
      </c>
      <c r="B241" s="406" t="s">
        <v>1707</v>
      </c>
      <c r="C241" s="407"/>
      <c r="D241" s="407"/>
      <c r="E241" s="408" t="str">
        <f t="shared" si="18"/>
        <v/>
      </c>
      <c r="F241" s="403" t="str">
        <f t="shared" si="16"/>
        <v>否</v>
      </c>
      <c r="G241" s="387" t="str">
        <f t="shared" si="17"/>
        <v>项</v>
      </c>
    </row>
    <row r="242" s="379" customFormat="1" ht="30" customHeight="1" spans="1:7">
      <c r="A242" s="405" t="s">
        <v>1708</v>
      </c>
      <c r="B242" s="406" t="s">
        <v>1709</v>
      </c>
      <c r="C242" s="407"/>
      <c r="D242" s="407"/>
      <c r="E242" s="408" t="str">
        <f t="shared" si="18"/>
        <v/>
      </c>
      <c r="F242" s="403" t="str">
        <f t="shared" si="16"/>
        <v>否</v>
      </c>
      <c r="G242" s="387" t="str">
        <f t="shared" si="17"/>
        <v>项</v>
      </c>
    </row>
    <row r="243" s="379" customFormat="1" ht="35.25" spans="1:7">
      <c r="A243" s="405" t="s">
        <v>1710</v>
      </c>
      <c r="B243" s="404" t="s">
        <v>1711</v>
      </c>
      <c r="C243" s="409"/>
      <c r="D243" s="409"/>
      <c r="E243" s="410"/>
      <c r="F243" s="403" t="str">
        <f t="shared" si="16"/>
        <v>否</v>
      </c>
      <c r="G243" s="387" t="str">
        <f t="shared" si="17"/>
        <v>项</v>
      </c>
    </row>
    <row r="244" s="379" customFormat="1" ht="30" customHeight="1" spans="1:7">
      <c r="A244" s="405" t="s">
        <v>1712</v>
      </c>
      <c r="B244" s="404" t="s">
        <v>1713</v>
      </c>
      <c r="C244" s="409"/>
      <c r="D244" s="409"/>
      <c r="E244" s="410"/>
      <c r="F244" s="403" t="str">
        <f t="shared" si="16"/>
        <v>否</v>
      </c>
      <c r="G244" s="387" t="str">
        <f t="shared" si="17"/>
        <v>项</v>
      </c>
    </row>
    <row r="245" s="379" customFormat="1" ht="30" customHeight="1" spans="1:7">
      <c r="A245" s="417" t="s">
        <v>1714</v>
      </c>
      <c r="B245" s="400" t="s">
        <v>1715</v>
      </c>
      <c r="C245" s="401"/>
      <c r="D245" s="401"/>
      <c r="E245" s="402"/>
      <c r="F245" s="403" t="str">
        <f t="shared" si="16"/>
        <v>是</v>
      </c>
      <c r="G245" s="387" t="str">
        <f t="shared" si="17"/>
        <v>类</v>
      </c>
    </row>
    <row r="246" s="379" customFormat="1" ht="30" customHeight="1" spans="1:7">
      <c r="A246" s="417" t="s">
        <v>1716</v>
      </c>
      <c r="B246" s="411" t="s">
        <v>1717</v>
      </c>
      <c r="C246" s="412">
        <f>SUM(C247:C258)</f>
        <v>0</v>
      </c>
      <c r="D246" s="412">
        <f>SUM(D247:D258)</f>
        <v>0</v>
      </c>
      <c r="E246" s="413" t="str">
        <f t="shared" si="18"/>
        <v/>
      </c>
      <c r="F246" s="403" t="str">
        <f t="shared" si="16"/>
        <v>否</v>
      </c>
      <c r="G246" s="387" t="str">
        <f t="shared" si="17"/>
        <v>款</v>
      </c>
    </row>
    <row r="247" s="379" customFormat="1" ht="30" customHeight="1" spans="1:7">
      <c r="A247" s="418" t="s">
        <v>1718</v>
      </c>
      <c r="B247" s="406" t="s">
        <v>1719</v>
      </c>
      <c r="C247" s="407"/>
      <c r="D247" s="407"/>
      <c r="E247" s="408" t="str">
        <f t="shared" si="18"/>
        <v/>
      </c>
      <c r="F247" s="403" t="str">
        <f t="shared" si="16"/>
        <v>否</v>
      </c>
      <c r="G247" s="387" t="str">
        <f t="shared" si="17"/>
        <v>项</v>
      </c>
    </row>
    <row r="248" s="379" customFormat="1" ht="30" customHeight="1" spans="1:7">
      <c r="A248" s="418" t="s">
        <v>1720</v>
      </c>
      <c r="B248" s="406" t="s">
        <v>1721</v>
      </c>
      <c r="C248" s="407"/>
      <c r="D248" s="407"/>
      <c r="E248" s="408" t="str">
        <f t="shared" si="18"/>
        <v/>
      </c>
      <c r="F248" s="403" t="str">
        <f t="shared" si="16"/>
        <v>否</v>
      </c>
      <c r="G248" s="387" t="str">
        <f t="shared" si="17"/>
        <v>项</v>
      </c>
    </row>
    <row r="249" s="379" customFormat="1" ht="30" customHeight="1" spans="1:7">
      <c r="A249" s="418" t="s">
        <v>1722</v>
      </c>
      <c r="B249" s="406" t="s">
        <v>1723</v>
      </c>
      <c r="C249" s="407"/>
      <c r="D249" s="407"/>
      <c r="E249" s="408" t="str">
        <f t="shared" si="18"/>
        <v/>
      </c>
      <c r="F249" s="403" t="str">
        <f t="shared" si="16"/>
        <v>否</v>
      </c>
      <c r="G249" s="387" t="str">
        <f t="shared" si="17"/>
        <v>项</v>
      </c>
    </row>
    <row r="250" s="379" customFormat="1" ht="30" customHeight="1" spans="1:7">
      <c r="A250" s="418" t="s">
        <v>1724</v>
      </c>
      <c r="B250" s="406" t="s">
        <v>1725</v>
      </c>
      <c r="C250" s="407"/>
      <c r="D250" s="407"/>
      <c r="E250" s="408" t="str">
        <f t="shared" si="18"/>
        <v/>
      </c>
      <c r="F250" s="403" t="str">
        <f t="shared" si="16"/>
        <v>否</v>
      </c>
      <c r="G250" s="387" t="str">
        <f t="shared" si="17"/>
        <v>项</v>
      </c>
    </row>
    <row r="251" s="379" customFormat="1" ht="30" customHeight="1" spans="1:7">
      <c r="A251" s="418" t="s">
        <v>1726</v>
      </c>
      <c r="B251" s="406" t="s">
        <v>1727</v>
      </c>
      <c r="C251" s="407"/>
      <c r="D251" s="407"/>
      <c r="E251" s="408" t="str">
        <f t="shared" si="18"/>
        <v/>
      </c>
      <c r="F251" s="403" t="str">
        <f t="shared" si="16"/>
        <v>否</v>
      </c>
      <c r="G251" s="387" t="str">
        <f t="shared" si="17"/>
        <v>项</v>
      </c>
    </row>
    <row r="252" s="379" customFormat="1" ht="30" customHeight="1" spans="1:7">
      <c r="A252" s="418" t="s">
        <v>1728</v>
      </c>
      <c r="B252" s="406" t="s">
        <v>1729</v>
      </c>
      <c r="C252" s="407"/>
      <c r="D252" s="407"/>
      <c r="E252" s="408" t="str">
        <f t="shared" si="18"/>
        <v/>
      </c>
      <c r="F252" s="403" t="str">
        <f t="shared" si="16"/>
        <v>否</v>
      </c>
      <c r="G252" s="387" t="str">
        <f t="shared" si="17"/>
        <v>项</v>
      </c>
    </row>
    <row r="253" s="379" customFormat="1" ht="30" customHeight="1" spans="1:7">
      <c r="A253" s="418" t="s">
        <v>1730</v>
      </c>
      <c r="B253" s="406" t="s">
        <v>1731</v>
      </c>
      <c r="C253" s="407"/>
      <c r="D253" s="407"/>
      <c r="E253" s="408" t="str">
        <f t="shared" si="18"/>
        <v/>
      </c>
      <c r="F253" s="403" t="str">
        <f t="shared" si="16"/>
        <v>否</v>
      </c>
      <c r="G253" s="387" t="str">
        <f t="shared" si="17"/>
        <v>项</v>
      </c>
    </row>
    <row r="254" s="379" customFormat="1" ht="30" customHeight="1" spans="1:7">
      <c r="A254" s="418" t="s">
        <v>1732</v>
      </c>
      <c r="B254" s="406" t="s">
        <v>1733</v>
      </c>
      <c r="C254" s="407"/>
      <c r="D254" s="407"/>
      <c r="E254" s="408" t="str">
        <f t="shared" si="18"/>
        <v/>
      </c>
      <c r="F254" s="403" t="str">
        <f t="shared" si="16"/>
        <v>否</v>
      </c>
      <c r="G254" s="387" t="str">
        <f t="shared" si="17"/>
        <v>项</v>
      </c>
    </row>
    <row r="255" s="379" customFormat="1" ht="30" customHeight="1" spans="1:7">
      <c r="A255" s="418" t="s">
        <v>1734</v>
      </c>
      <c r="B255" s="406" t="s">
        <v>1735</v>
      </c>
      <c r="C255" s="407"/>
      <c r="D255" s="407"/>
      <c r="E255" s="408" t="str">
        <f t="shared" si="18"/>
        <v/>
      </c>
      <c r="F255" s="403" t="str">
        <f t="shared" si="16"/>
        <v>否</v>
      </c>
      <c r="G255" s="387" t="str">
        <f t="shared" si="17"/>
        <v>项</v>
      </c>
    </row>
    <row r="256" s="379" customFormat="1" ht="30" customHeight="1" spans="1:7">
      <c r="A256" s="418" t="s">
        <v>1736</v>
      </c>
      <c r="B256" s="406" t="s">
        <v>1737</v>
      </c>
      <c r="C256" s="407"/>
      <c r="D256" s="407"/>
      <c r="E256" s="408" t="str">
        <f t="shared" si="18"/>
        <v/>
      </c>
      <c r="F256" s="403" t="str">
        <f t="shared" si="16"/>
        <v>否</v>
      </c>
      <c r="G256" s="387" t="str">
        <f t="shared" si="17"/>
        <v>项</v>
      </c>
    </row>
    <row r="257" s="379" customFormat="1" ht="30" customHeight="1" spans="1:7">
      <c r="A257" s="418" t="s">
        <v>1738</v>
      </c>
      <c r="B257" s="406" t="s">
        <v>1739</v>
      </c>
      <c r="C257" s="407"/>
      <c r="D257" s="407"/>
      <c r="E257" s="408" t="str">
        <f t="shared" si="18"/>
        <v/>
      </c>
      <c r="F257" s="403" t="str">
        <f t="shared" si="16"/>
        <v>否</v>
      </c>
      <c r="G257" s="387" t="str">
        <f t="shared" si="17"/>
        <v>项</v>
      </c>
    </row>
    <row r="258" s="379" customFormat="1" ht="30" customHeight="1" spans="1:7">
      <c r="A258" s="418" t="s">
        <v>1740</v>
      </c>
      <c r="B258" s="406" t="s">
        <v>1741</v>
      </c>
      <c r="C258" s="407"/>
      <c r="D258" s="407"/>
      <c r="E258" s="408" t="str">
        <f t="shared" si="18"/>
        <v/>
      </c>
      <c r="F258" s="403" t="str">
        <f t="shared" si="16"/>
        <v>否</v>
      </c>
      <c r="G258" s="387" t="str">
        <f t="shared" si="17"/>
        <v>项</v>
      </c>
    </row>
    <row r="259" s="379" customFormat="1" ht="30" customHeight="1" spans="1:7">
      <c r="A259" s="417" t="s">
        <v>1742</v>
      </c>
      <c r="B259" s="411" t="s">
        <v>1743</v>
      </c>
      <c r="C259" s="412">
        <f>SUM(C260:C265)</f>
        <v>0</v>
      </c>
      <c r="D259" s="412">
        <f>SUM(D260:D265)</f>
        <v>0</v>
      </c>
      <c r="E259" s="413" t="str">
        <f t="shared" si="18"/>
        <v/>
      </c>
      <c r="F259" s="403" t="str">
        <f t="shared" si="16"/>
        <v>否</v>
      </c>
      <c r="G259" s="387" t="str">
        <f t="shared" si="17"/>
        <v>款</v>
      </c>
    </row>
    <row r="260" s="379" customFormat="1" ht="30" customHeight="1" spans="1:7">
      <c r="A260" s="418" t="s">
        <v>1744</v>
      </c>
      <c r="B260" s="406" t="s">
        <v>1745</v>
      </c>
      <c r="C260" s="407"/>
      <c r="D260" s="407"/>
      <c r="E260" s="408" t="str">
        <f t="shared" si="18"/>
        <v/>
      </c>
      <c r="F260" s="403" t="str">
        <f t="shared" si="16"/>
        <v>否</v>
      </c>
      <c r="G260" s="387" t="str">
        <f t="shared" si="17"/>
        <v>项</v>
      </c>
    </row>
    <row r="261" s="379" customFormat="1" ht="30" customHeight="1" spans="1:7">
      <c r="A261" s="418" t="s">
        <v>1746</v>
      </c>
      <c r="B261" s="406" t="s">
        <v>1747</v>
      </c>
      <c r="C261" s="407"/>
      <c r="D261" s="407"/>
      <c r="E261" s="408" t="str">
        <f t="shared" si="18"/>
        <v/>
      </c>
      <c r="F261" s="403" t="str">
        <f t="shared" si="16"/>
        <v>否</v>
      </c>
      <c r="G261" s="387" t="str">
        <f t="shared" si="17"/>
        <v>项</v>
      </c>
    </row>
    <row r="262" s="379" customFormat="1" ht="30" customHeight="1" spans="1:7">
      <c r="A262" s="418" t="s">
        <v>1748</v>
      </c>
      <c r="B262" s="406" t="s">
        <v>1749</v>
      </c>
      <c r="C262" s="407"/>
      <c r="D262" s="407"/>
      <c r="E262" s="408" t="str">
        <f t="shared" si="18"/>
        <v/>
      </c>
      <c r="F262" s="403" t="str">
        <f t="shared" si="16"/>
        <v>否</v>
      </c>
      <c r="G262" s="387" t="str">
        <f t="shared" si="17"/>
        <v>项</v>
      </c>
    </row>
    <row r="263" s="379" customFormat="1" ht="30" customHeight="1" spans="1:7">
      <c r="A263" s="418" t="s">
        <v>1750</v>
      </c>
      <c r="B263" s="406" t="s">
        <v>1751</v>
      </c>
      <c r="C263" s="407"/>
      <c r="D263" s="407"/>
      <c r="E263" s="408" t="str">
        <f t="shared" si="18"/>
        <v/>
      </c>
      <c r="F263" s="403" t="str">
        <f t="shared" si="16"/>
        <v>否</v>
      </c>
      <c r="G263" s="387" t="str">
        <f t="shared" si="17"/>
        <v>项</v>
      </c>
    </row>
    <row r="264" s="379" customFormat="1" ht="30" customHeight="1" spans="1:7">
      <c r="A264" s="418" t="s">
        <v>1752</v>
      </c>
      <c r="B264" s="406" t="s">
        <v>1753</v>
      </c>
      <c r="C264" s="407"/>
      <c r="D264" s="407"/>
      <c r="E264" s="408" t="str">
        <f t="shared" si="18"/>
        <v/>
      </c>
      <c r="F264" s="403" t="str">
        <f t="shared" si="16"/>
        <v>否</v>
      </c>
      <c r="G264" s="387" t="str">
        <f t="shared" si="17"/>
        <v>项</v>
      </c>
    </row>
    <row r="265" s="379" customFormat="1" ht="30" customHeight="1" spans="1:7">
      <c r="A265" s="418" t="s">
        <v>1754</v>
      </c>
      <c r="B265" s="406" t="s">
        <v>1755</v>
      </c>
      <c r="C265" s="407"/>
      <c r="D265" s="407"/>
      <c r="E265" s="408" t="str">
        <f t="shared" si="18"/>
        <v/>
      </c>
      <c r="F265" s="403" t="str">
        <f t="shared" si="16"/>
        <v>否</v>
      </c>
      <c r="G265" s="387" t="str">
        <f t="shared" si="17"/>
        <v>项</v>
      </c>
    </row>
    <row r="266" s="379" customFormat="1" ht="30" customHeight="1" spans="1:7">
      <c r="A266" s="405"/>
      <c r="B266" s="404"/>
      <c r="C266" s="409"/>
      <c r="D266" s="409"/>
      <c r="E266" s="402"/>
      <c r="F266" s="403" t="str">
        <f t="shared" si="16"/>
        <v>是</v>
      </c>
      <c r="G266" s="387"/>
    </row>
    <row r="267" s="379" customFormat="1" ht="30" customHeight="1" spans="1:11">
      <c r="A267" s="419"/>
      <c r="B267" s="420" t="s">
        <v>1778</v>
      </c>
      <c r="C267" s="401">
        <f>C43+C100+C182+C210+C227+C245</f>
        <v>32713</v>
      </c>
      <c r="D267" s="401">
        <f>D43+D100+D182+D210+D227+D245</f>
        <v>113015</v>
      </c>
      <c r="E267" s="402"/>
      <c r="F267" s="403" t="str">
        <f t="shared" si="16"/>
        <v>是</v>
      </c>
      <c r="G267" s="387"/>
      <c r="J267" s="379">
        <v>113015</v>
      </c>
      <c r="K267" s="379">
        <f>J267-D267</f>
        <v>0</v>
      </c>
    </row>
    <row r="268" s="379" customFormat="1" ht="20" customHeight="1" spans="1:7">
      <c r="A268" s="421" t="s">
        <v>1758</v>
      </c>
      <c r="B268" s="422" t="s">
        <v>119</v>
      </c>
      <c r="C268" s="167"/>
      <c r="D268" s="167"/>
      <c r="E268" s="208">
        <v>-1</v>
      </c>
      <c r="F268" s="403" t="str">
        <f t="shared" ref="F267:F277" si="19">IF(LEN(A268)=3,"是",IF(B268&lt;&gt;"",IF(SUM(C268:D268)&lt;&gt;0,"是","否"),"是"))</f>
        <v>是</v>
      </c>
      <c r="G268" s="387"/>
    </row>
    <row r="269" s="379" customFormat="1" ht="24" customHeight="1" spans="1:7">
      <c r="A269" s="421" t="s">
        <v>1759</v>
      </c>
      <c r="B269" s="423" t="s">
        <v>1760</v>
      </c>
      <c r="C269" s="174"/>
      <c r="D269" s="174"/>
      <c r="E269" s="206"/>
      <c r="F269" s="403" t="str">
        <f t="shared" si="19"/>
        <v>否</v>
      </c>
      <c r="G269" s="387"/>
    </row>
    <row r="270" s="379" customFormat="1" ht="24" customHeight="1" spans="1:7">
      <c r="A270" s="424" t="s">
        <v>1779</v>
      </c>
      <c r="B270" s="423" t="s">
        <v>1780</v>
      </c>
      <c r="C270" s="174"/>
      <c r="D270" s="174"/>
      <c r="E270" s="206"/>
      <c r="F270" s="403" t="str">
        <f t="shared" si="19"/>
        <v>否</v>
      </c>
      <c r="G270" s="387"/>
    </row>
    <row r="271" s="379" customFormat="1" ht="30" customHeight="1" spans="1:6">
      <c r="A271" s="425" t="s">
        <v>1761</v>
      </c>
      <c r="B271" s="426" t="s">
        <v>1762</v>
      </c>
      <c r="C271" s="174"/>
      <c r="D271" s="174">
        <v>3661</v>
      </c>
      <c r="E271" s="206"/>
      <c r="F271" s="403" t="str">
        <f t="shared" si="19"/>
        <v>是</v>
      </c>
    </row>
    <row r="272" s="379" customFormat="1" ht="30" customHeight="1" spans="1:7">
      <c r="A272" s="424" t="s">
        <v>1781</v>
      </c>
      <c r="B272" s="423" t="s">
        <v>1766</v>
      </c>
      <c r="C272" s="174"/>
      <c r="D272" s="174"/>
      <c r="E272" s="206"/>
      <c r="F272" s="403" t="str">
        <f t="shared" si="19"/>
        <v>否</v>
      </c>
      <c r="G272" s="387"/>
    </row>
    <row r="273" s="379" customFormat="1" ht="30" customHeight="1" spans="1:7">
      <c r="A273" s="424" t="s">
        <v>1767</v>
      </c>
      <c r="B273" s="423" t="s">
        <v>1768</v>
      </c>
      <c r="C273" s="174"/>
      <c r="D273" s="174"/>
      <c r="E273" s="206"/>
      <c r="F273" s="403" t="str">
        <f t="shared" si="19"/>
        <v>否</v>
      </c>
      <c r="G273" s="387"/>
    </row>
    <row r="274" ht="30" customHeight="1" spans="1:7">
      <c r="A274" s="424" t="s">
        <v>1782</v>
      </c>
      <c r="B274" s="427" t="s">
        <v>1783</v>
      </c>
      <c r="C274" s="174"/>
      <c r="D274" s="174"/>
      <c r="E274" s="208"/>
      <c r="F274" s="403" t="str">
        <f t="shared" si="19"/>
        <v>否</v>
      </c>
      <c r="G274" s="387"/>
    </row>
    <row r="275" ht="30" customHeight="1" spans="1:7">
      <c r="A275" s="421" t="s">
        <v>1769</v>
      </c>
      <c r="B275" s="428" t="s">
        <v>1770</v>
      </c>
      <c r="C275" s="167">
        <v>83000</v>
      </c>
      <c r="D275" s="167">
        <v>4045</v>
      </c>
      <c r="E275" s="206">
        <v>0.601</v>
      </c>
      <c r="F275" s="403" t="str">
        <f t="shared" si="19"/>
        <v>是</v>
      </c>
      <c r="G275" s="387"/>
    </row>
    <row r="276" ht="30" customHeight="1" spans="1:7">
      <c r="A276" s="421"/>
      <c r="B276" s="428" t="s">
        <v>1784</v>
      </c>
      <c r="C276" s="167"/>
      <c r="D276" s="174"/>
      <c r="E276" s="206"/>
      <c r="F276" s="403" t="str">
        <f t="shared" si="19"/>
        <v>否</v>
      </c>
      <c r="G276" s="387"/>
    </row>
    <row r="277" ht="30" customHeight="1" spans="1:7">
      <c r="A277" s="429"/>
      <c r="B277" s="430" t="s">
        <v>126</v>
      </c>
      <c r="C277" s="167">
        <f>C267+C268+C272+C273+C274+C275+C276</f>
        <v>115713</v>
      </c>
      <c r="D277" s="167">
        <f>D267+D275+D271</f>
        <v>120721</v>
      </c>
      <c r="E277" s="208"/>
      <c r="F277" s="403" t="str">
        <f t="shared" si="19"/>
        <v>是</v>
      </c>
      <c r="G277" s="387"/>
    </row>
    <row r="278" spans="3:4">
      <c r="C278" s="431"/>
      <c r="D278" s="431"/>
    </row>
    <row r="279" spans="3:4">
      <c r="C279" s="431"/>
      <c r="D279" s="431"/>
    </row>
    <row r="280" spans="3:4">
      <c r="C280" s="431"/>
      <c r="D280" s="431"/>
    </row>
  </sheetData>
  <autoFilter xmlns:etc="http://www.wps.cn/officeDocument/2017/etCustomData" ref="A3:G277" etc:filterBottomFollowUsedRange="0">
    <filterColumn colId="3">
      <filters>
        <filter val="32,713"/>
        <filter val="16,396"/>
        <filter val="59"/>
        <filter val="60"/>
        <filter val="21,061"/>
        <filter val="523"/>
        <filter val="27"/>
        <filter val="928"/>
        <filter val="16,369"/>
        <filter val="33"/>
        <filter val="776"/>
        <filter val="37"/>
        <filter val="140"/>
        <filter val="1,600"/>
        <filter val="2,500"/>
        <filter val="10,580"/>
        <filter val="83,000"/>
        <filter val="115,713"/>
        <filter val="4"/>
        <filter val="5"/>
      </filters>
    </filterColumn>
    <filterColumn colId="5">
      <customFilters>
        <customFilter operator="equal" val="是"/>
      </customFilters>
    </filterColumn>
    <extLst/>
  </autoFilter>
  <mergeCells count="1">
    <mergeCell ref="B1:E1"/>
  </mergeCells>
  <conditionalFormatting sqref="B274">
    <cfRule type="expression" dxfId="1" priority="13" stopIfTrue="1">
      <formula>"len($A:$A)=3"</formula>
    </cfRule>
  </conditionalFormatting>
  <conditionalFormatting sqref="C274">
    <cfRule type="expression" dxfId="1" priority="7" stopIfTrue="1">
      <formula>"len($A:$A)=3"</formula>
    </cfRule>
  </conditionalFormatting>
  <conditionalFormatting sqref="D274">
    <cfRule type="expression" dxfId="1" priority="6" stopIfTrue="1">
      <formula>"len($A:$A)=3"</formula>
    </cfRule>
  </conditionalFormatting>
  <conditionalFormatting sqref="D275">
    <cfRule type="expression" dxfId="1" priority="4" stopIfTrue="1">
      <formula>"len($A:$A)=3"</formula>
    </cfRule>
  </conditionalFormatting>
  <conditionalFormatting sqref="B275:B276">
    <cfRule type="expression" dxfId="1" priority="11" stopIfTrue="1">
      <formula>"len($A:$A)=3"</formula>
    </cfRule>
  </conditionalFormatting>
  <conditionalFormatting sqref="C275:C276">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tabSelected="1" view="pageBreakPreview" zoomScaleNormal="100" workbookViewId="0">
      <selection activeCell="G8" sqref="G8"/>
    </sheetView>
  </sheetViews>
  <sheetFormatPr defaultColWidth="9" defaultRowHeight="13.5" outlineLevelCol="4"/>
  <cols>
    <col min="1" max="1" width="52.1327433628319" style="361" customWidth="1"/>
    <col min="2" max="4" width="20.6371681415929" customWidth="1"/>
    <col min="5" max="5" width="9" hidden="1" customWidth="1"/>
  </cols>
  <sheetData>
    <row r="1" s="360" customFormat="1" ht="45" customHeight="1" spans="1:5">
      <c r="A1" s="362" t="s">
        <v>1785</v>
      </c>
      <c r="B1" s="362"/>
      <c r="C1" s="362"/>
      <c r="D1" s="362"/>
      <c r="E1" s="363"/>
    </row>
    <row r="2" ht="20.1" customHeight="1" spans="1:5">
      <c r="A2" s="364"/>
      <c r="B2" s="365"/>
      <c r="C2" s="366"/>
      <c r="D2" s="366" t="s">
        <v>2</v>
      </c>
      <c r="E2" s="361"/>
    </row>
    <row r="3" ht="45" customHeight="1" spans="1:5">
      <c r="A3" s="263" t="s">
        <v>1199</v>
      </c>
      <c r="B3" s="270" t="s">
        <v>128</v>
      </c>
      <c r="C3" s="270" t="s">
        <v>6</v>
      </c>
      <c r="D3" s="270" t="s">
        <v>129</v>
      </c>
      <c r="E3" s="367" t="s">
        <v>133</v>
      </c>
    </row>
    <row r="4" ht="36" customHeight="1" spans="1:5">
      <c r="A4" s="368" t="s">
        <v>1301</v>
      </c>
      <c r="B4" s="369"/>
      <c r="C4" s="369"/>
      <c r="D4" s="370"/>
      <c r="E4" s="371" t="str">
        <f>IF(A4&lt;&gt;"",IF(SUM(B4:C4)&lt;&gt;0,"是","否"),"是")</f>
        <v>否</v>
      </c>
    </row>
    <row r="5" ht="36" customHeight="1" spans="1:5">
      <c r="A5" s="368" t="s">
        <v>1332</v>
      </c>
      <c r="B5" s="369"/>
      <c r="C5" s="369"/>
      <c r="D5" s="370"/>
      <c r="E5" s="371" t="str">
        <f t="shared" ref="E5:E15" si="0">IF(A5&lt;&gt;"",IF(SUM(B5:C5)&lt;&gt;0,"是","否"),"是")</f>
        <v>否</v>
      </c>
    </row>
    <row r="6" ht="36" customHeight="1" spans="1:5">
      <c r="A6" s="368" t="s">
        <v>1352</v>
      </c>
      <c r="B6" s="369"/>
      <c r="C6" s="369"/>
      <c r="D6" s="370"/>
      <c r="E6" s="371" t="str">
        <f t="shared" si="0"/>
        <v>否</v>
      </c>
    </row>
    <row r="7" ht="36" customHeight="1" spans="1:5">
      <c r="A7" s="372" t="s">
        <v>1364</v>
      </c>
      <c r="B7" s="369"/>
      <c r="C7" s="369"/>
      <c r="D7" s="370"/>
      <c r="E7" s="373" t="str">
        <f t="shared" si="0"/>
        <v>否</v>
      </c>
    </row>
    <row r="8" ht="36" customHeight="1" spans="1:5">
      <c r="A8" s="368" t="s">
        <v>1457</v>
      </c>
      <c r="B8" s="369"/>
      <c r="C8" s="369"/>
      <c r="D8" s="370"/>
      <c r="E8" s="371" t="str">
        <f t="shared" si="0"/>
        <v>否</v>
      </c>
    </row>
    <row r="9" ht="36" customHeight="1" spans="1:5">
      <c r="A9" s="368" t="s">
        <v>1490</v>
      </c>
      <c r="B9" s="369"/>
      <c r="C9" s="369"/>
      <c r="D9" s="370"/>
      <c r="E9" s="371" t="str">
        <f t="shared" si="0"/>
        <v>否</v>
      </c>
    </row>
    <row r="10" ht="36" customHeight="1" spans="1:5">
      <c r="A10" s="372" t="s">
        <v>1588</v>
      </c>
      <c r="B10" s="369"/>
      <c r="C10" s="369"/>
      <c r="D10" s="370"/>
      <c r="E10" s="373" t="str">
        <f t="shared" si="0"/>
        <v>否</v>
      </c>
    </row>
    <row r="11" ht="36" customHeight="1" spans="1:5">
      <c r="A11" s="368" t="s">
        <v>1595</v>
      </c>
      <c r="B11" s="369"/>
      <c r="C11" s="369"/>
      <c r="D11" s="370"/>
      <c r="E11" s="371" t="str">
        <f t="shared" si="0"/>
        <v>否</v>
      </c>
    </row>
    <row r="12" ht="36" customHeight="1" spans="1:5">
      <c r="A12" s="372" t="s">
        <v>1647</v>
      </c>
      <c r="B12" s="369"/>
      <c r="C12" s="369"/>
      <c r="D12" s="370"/>
      <c r="E12" s="373" t="str">
        <f t="shared" si="0"/>
        <v>否</v>
      </c>
    </row>
    <row r="13" ht="36" customHeight="1" spans="1:5">
      <c r="A13" s="372" t="s">
        <v>1680</v>
      </c>
      <c r="B13" s="369"/>
      <c r="C13" s="369"/>
      <c r="D13" s="370"/>
      <c r="E13" s="373" t="str">
        <f t="shared" si="0"/>
        <v>否</v>
      </c>
    </row>
    <row r="14" ht="36" customHeight="1" spans="1:5">
      <c r="A14" s="372" t="s">
        <v>1715</v>
      </c>
      <c r="B14" s="369"/>
      <c r="C14" s="369"/>
      <c r="D14" s="370"/>
      <c r="E14" s="373" t="str">
        <f t="shared" si="0"/>
        <v>否</v>
      </c>
    </row>
    <row r="15" ht="36" customHeight="1" spans="1:5">
      <c r="A15" s="374" t="s">
        <v>1786</v>
      </c>
      <c r="B15" s="375"/>
      <c r="C15" s="375"/>
      <c r="D15" s="376"/>
      <c r="E15" s="371" t="str">
        <f t="shared" si="0"/>
        <v>否</v>
      </c>
    </row>
    <row r="16" customFormat="1" ht="17.6" spans="1:4">
      <c r="A16" s="377" t="s">
        <v>1223</v>
      </c>
      <c r="B16" s="378"/>
      <c r="C16" s="378"/>
      <c r="D16" s="378"/>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workbookViewId="0">
      <selection activeCell="H40" sqref="H40"/>
    </sheetView>
  </sheetViews>
  <sheetFormatPr defaultColWidth="9" defaultRowHeight="15.75" outlineLevelCol="4"/>
  <cols>
    <col min="1" max="1" width="50.7787610619469" style="323" customWidth="1"/>
    <col min="2" max="4" width="20.6371681415929" style="323" customWidth="1"/>
    <col min="5" max="5" width="4.21238938053097" style="323" hidden="1" customWidth="1"/>
    <col min="6" max="6" width="13.7787610619469" style="323"/>
    <col min="7" max="16384" width="9" style="323"/>
  </cols>
  <sheetData>
    <row r="1" ht="45" customHeight="1" spans="1:4">
      <c r="A1" s="266" t="s">
        <v>1787</v>
      </c>
      <c r="B1" s="266"/>
      <c r="C1" s="266"/>
      <c r="D1" s="266"/>
    </row>
    <row r="2" ht="20.1" customHeight="1" spans="1:4">
      <c r="A2" s="343"/>
      <c r="B2" s="344"/>
      <c r="C2" s="345"/>
      <c r="D2" s="346" t="s">
        <v>1788</v>
      </c>
    </row>
    <row r="3" ht="45" customHeight="1" spans="1:5">
      <c r="A3" s="294" t="s">
        <v>1789</v>
      </c>
      <c r="B3" s="270" t="s">
        <v>5</v>
      </c>
      <c r="C3" s="270" t="s">
        <v>6</v>
      </c>
      <c r="D3" s="270" t="s">
        <v>7</v>
      </c>
      <c r="E3" s="323" t="s">
        <v>133</v>
      </c>
    </row>
    <row r="4" ht="36" customHeight="1" spans="1:5">
      <c r="A4" s="258" t="s">
        <v>1790</v>
      </c>
      <c r="B4" s="347"/>
      <c r="C4" s="347"/>
      <c r="D4" s="168"/>
      <c r="E4" s="348" t="str">
        <f t="shared" ref="E4:E41" si="0">IF(A4&lt;&gt;"",IF(SUM(B4:C4)&lt;&gt;0,"是","否"),"是")</f>
        <v>否</v>
      </c>
    </row>
    <row r="5" ht="36" customHeight="1" spans="1:5">
      <c r="A5" s="336" t="s">
        <v>1791</v>
      </c>
      <c r="B5" s="349"/>
      <c r="C5" s="350"/>
      <c r="D5" s="210"/>
      <c r="E5" s="348" t="str">
        <f t="shared" si="0"/>
        <v>否</v>
      </c>
    </row>
    <row r="6" ht="36" customHeight="1" spans="1:5">
      <c r="A6" s="336" t="s">
        <v>1792</v>
      </c>
      <c r="B6" s="349"/>
      <c r="C6" s="349"/>
      <c r="D6" s="210"/>
      <c r="E6" s="348" t="str">
        <f t="shared" si="0"/>
        <v>否</v>
      </c>
    </row>
    <row r="7" ht="36" customHeight="1" spans="1:5">
      <c r="A7" s="336" t="s">
        <v>1793</v>
      </c>
      <c r="B7" s="351"/>
      <c r="C7" s="350"/>
      <c r="D7" s="352"/>
      <c r="E7" s="348" t="str">
        <f t="shared" si="0"/>
        <v>否</v>
      </c>
    </row>
    <row r="8" ht="36" customHeight="1" spans="1:5">
      <c r="A8" s="336" t="s">
        <v>1794</v>
      </c>
      <c r="B8" s="349"/>
      <c r="C8" s="350"/>
      <c r="D8" s="210"/>
      <c r="E8" s="348" t="str">
        <f t="shared" si="0"/>
        <v>否</v>
      </c>
    </row>
    <row r="9" ht="36" customHeight="1" spans="1:5">
      <c r="A9" s="336" t="s">
        <v>1795</v>
      </c>
      <c r="B9" s="351"/>
      <c r="C9" s="350"/>
      <c r="D9" s="210"/>
      <c r="E9" s="348" t="str">
        <f t="shared" si="0"/>
        <v>否</v>
      </c>
    </row>
    <row r="10" ht="36" customHeight="1" spans="1:5">
      <c r="A10" s="336" t="s">
        <v>1796</v>
      </c>
      <c r="B10" s="349"/>
      <c r="C10" s="350"/>
      <c r="D10" s="210"/>
      <c r="E10" s="348" t="str">
        <f t="shared" si="0"/>
        <v>否</v>
      </c>
    </row>
    <row r="11" ht="36" customHeight="1" spans="1:5">
      <c r="A11" s="336" t="s">
        <v>1797</v>
      </c>
      <c r="B11" s="349"/>
      <c r="C11" s="350"/>
      <c r="D11" s="210"/>
      <c r="E11" s="348" t="str">
        <f t="shared" si="0"/>
        <v>否</v>
      </c>
    </row>
    <row r="12" ht="36" customHeight="1" spans="1:5">
      <c r="A12" s="336" t="s">
        <v>1798</v>
      </c>
      <c r="B12" s="349"/>
      <c r="C12" s="350"/>
      <c r="D12" s="210"/>
      <c r="E12" s="348" t="str">
        <f t="shared" si="0"/>
        <v>否</v>
      </c>
    </row>
    <row r="13" ht="36" customHeight="1" spans="1:5">
      <c r="A13" s="336" t="s">
        <v>1799</v>
      </c>
      <c r="B13" s="353"/>
      <c r="C13" s="349"/>
      <c r="D13" s="210"/>
      <c r="E13" s="348" t="str">
        <f t="shared" si="0"/>
        <v>否</v>
      </c>
    </row>
    <row r="14" ht="36" customHeight="1" spans="1:5">
      <c r="A14" s="336" t="s">
        <v>1800</v>
      </c>
      <c r="B14" s="353"/>
      <c r="C14" s="350"/>
      <c r="D14" s="210"/>
      <c r="E14" s="348" t="str">
        <f t="shared" si="0"/>
        <v>否</v>
      </c>
    </row>
    <row r="15" ht="36" customHeight="1" spans="1:5">
      <c r="A15" s="336" t="s">
        <v>1801</v>
      </c>
      <c r="B15" s="353"/>
      <c r="C15" s="354"/>
      <c r="D15" s="210"/>
      <c r="E15" s="348" t="str">
        <f t="shared" si="0"/>
        <v>否</v>
      </c>
    </row>
    <row r="16" ht="36" customHeight="1" spans="1:5">
      <c r="A16" s="336" t="s">
        <v>1802</v>
      </c>
      <c r="B16" s="353"/>
      <c r="C16" s="354"/>
      <c r="D16" s="210"/>
      <c r="E16" s="348" t="str">
        <f t="shared" si="0"/>
        <v>否</v>
      </c>
    </row>
    <row r="17" ht="36" customHeight="1" spans="1:5">
      <c r="A17" s="336" t="s">
        <v>1803</v>
      </c>
      <c r="B17" s="349"/>
      <c r="C17" s="350"/>
      <c r="D17" s="210"/>
      <c r="E17" s="348" t="str">
        <f t="shared" si="0"/>
        <v>否</v>
      </c>
    </row>
    <row r="18" ht="36" customHeight="1" spans="1:5">
      <c r="A18" s="336" t="s">
        <v>1804</v>
      </c>
      <c r="B18" s="353"/>
      <c r="C18" s="354"/>
      <c r="D18" s="210"/>
      <c r="E18" s="348" t="str">
        <f t="shared" si="0"/>
        <v>否</v>
      </c>
    </row>
    <row r="19" ht="36" customHeight="1" spans="1:5">
      <c r="A19" s="336" t="s">
        <v>1805</v>
      </c>
      <c r="B19" s="353"/>
      <c r="C19" s="354"/>
      <c r="D19" s="210"/>
      <c r="E19" s="348" t="str">
        <f t="shared" si="0"/>
        <v>否</v>
      </c>
    </row>
    <row r="20" ht="30" customHeight="1" spans="1:5">
      <c r="A20" s="336" t="s">
        <v>1806</v>
      </c>
      <c r="B20" s="349"/>
      <c r="C20" s="354"/>
      <c r="D20" s="210" t="str">
        <f>IF(B20&gt;0,C20/B20-1,IF(B20&lt;0,-(C20/B20-1),""))</f>
        <v/>
      </c>
      <c r="E20" s="348" t="str">
        <f t="shared" si="0"/>
        <v>否</v>
      </c>
    </row>
    <row r="21" ht="36" customHeight="1" spans="1:5">
      <c r="A21" s="336" t="s">
        <v>1807</v>
      </c>
      <c r="B21" s="353"/>
      <c r="C21" s="350"/>
      <c r="D21" s="210"/>
      <c r="E21" s="348" t="str">
        <f t="shared" si="0"/>
        <v>否</v>
      </c>
    </row>
    <row r="22" ht="36" customHeight="1" spans="1:5">
      <c r="A22" s="336" t="s">
        <v>1808</v>
      </c>
      <c r="B22" s="353"/>
      <c r="C22" s="350"/>
      <c r="D22" s="210"/>
      <c r="E22" s="348" t="str">
        <f t="shared" si="0"/>
        <v>否</v>
      </c>
    </row>
    <row r="23" ht="36" customHeight="1" spans="1:5">
      <c r="A23" s="258" t="s">
        <v>1809</v>
      </c>
      <c r="B23" s="347"/>
      <c r="C23" s="347"/>
      <c r="D23" s="168"/>
      <c r="E23" s="348" t="str">
        <f t="shared" si="0"/>
        <v>否</v>
      </c>
    </row>
    <row r="24" ht="36" customHeight="1" spans="1:5">
      <c r="A24" s="278" t="s">
        <v>1810</v>
      </c>
      <c r="B24" s="353"/>
      <c r="C24" s="350"/>
      <c r="D24" s="210"/>
      <c r="E24" s="348" t="str">
        <f t="shared" si="0"/>
        <v>否</v>
      </c>
    </row>
    <row r="25" ht="36" customHeight="1" spans="1:5">
      <c r="A25" s="278" t="s">
        <v>1811</v>
      </c>
      <c r="B25" s="353"/>
      <c r="C25" s="350"/>
      <c r="D25" s="210"/>
      <c r="E25" s="348" t="str">
        <f t="shared" si="0"/>
        <v>否</v>
      </c>
    </row>
    <row r="26" ht="36" customHeight="1" spans="1:5">
      <c r="A26" s="278" t="s">
        <v>1812</v>
      </c>
      <c r="B26" s="353"/>
      <c r="C26" s="350"/>
      <c r="D26" s="210"/>
      <c r="E26" s="348" t="str">
        <f t="shared" si="0"/>
        <v>否</v>
      </c>
    </row>
    <row r="27" ht="36" customHeight="1" spans="1:5">
      <c r="A27" s="278" t="s">
        <v>1813</v>
      </c>
      <c r="B27" s="353"/>
      <c r="C27" s="350"/>
      <c r="D27" s="210"/>
      <c r="E27" s="348" t="str">
        <f t="shared" si="0"/>
        <v>否</v>
      </c>
    </row>
    <row r="28" ht="36" customHeight="1" spans="1:5">
      <c r="A28" s="258" t="s">
        <v>1814</v>
      </c>
      <c r="B28" s="347">
        <f>B30</f>
        <v>2441</v>
      </c>
      <c r="C28" s="347"/>
      <c r="D28" s="168"/>
      <c r="E28" s="348" t="str">
        <f t="shared" si="0"/>
        <v>是</v>
      </c>
    </row>
    <row r="29" ht="36" customHeight="1" spans="1:5">
      <c r="A29" s="278" t="s">
        <v>1815</v>
      </c>
      <c r="B29" s="353"/>
      <c r="C29" s="350"/>
      <c r="D29" s="210"/>
      <c r="E29" s="348" t="str">
        <f t="shared" si="0"/>
        <v>否</v>
      </c>
    </row>
    <row r="30" ht="36" customHeight="1" spans="1:5">
      <c r="A30" s="278" t="s">
        <v>1816</v>
      </c>
      <c r="B30" s="349">
        <v>2441</v>
      </c>
      <c r="C30" s="350">
        <v>0</v>
      </c>
      <c r="D30" s="210">
        <f>(C30-B30)/B30</f>
        <v>-1</v>
      </c>
      <c r="E30" s="348" t="str">
        <f t="shared" si="0"/>
        <v>是</v>
      </c>
    </row>
    <row r="31" ht="36" customHeight="1" spans="1:5">
      <c r="A31" s="278" t="s">
        <v>1817</v>
      </c>
      <c r="B31" s="353"/>
      <c r="C31" s="350"/>
      <c r="D31" s="210"/>
      <c r="E31" s="348" t="str">
        <f t="shared" si="0"/>
        <v>否</v>
      </c>
    </row>
    <row r="32" ht="36" customHeight="1" spans="1:5">
      <c r="A32" s="258" t="s">
        <v>1818</v>
      </c>
      <c r="B32" s="347"/>
      <c r="C32" s="347"/>
      <c r="D32" s="168"/>
      <c r="E32" s="348" t="str">
        <f t="shared" si="0"/>
        <v>否</v>
      </c>
    </row>
    <row r="33" ht="36" customHeight="1" spans="1:5">
      <c r="A33" s="278" t="s">
        <v>1819</v>
      </c>
      <c r="B33" s="349"/>
      <c r="C33" s="355"/>
      <c r="D33" s="210"/>
      <c r="E33" s="348" t="str">
        <f t="shared" si="0"/>
        <v>否</v>
      </c>
    </row>
    <row r="34" ht="36" customHeight="1" spans="1:5">
      <c r="A34" s="278" t="s">
        <v>1820</v>
      </c>
      <c r="B34" s="353"/>
      <c r="C34" s="355"/>
      <c r="D34" s="210"/>
      <c r="E34" s="348" t="str">
        <f t="shared" si="0"/>
        <v>否</v>
      </c>
    </row>
    <row r="35" ht="36" customHeight="1" spans="1:5">
      <c r="A35" s="278" t="s">
        <v>1821</v>
      </c>
      <c r="B35" s="353"/>
      <c r="C35" s="354"/>
      <c r="D35" s="210"/>
      <c r="E35" s="348" t="str">
        <f t="shared" si="0"/>
        <v>否</v>
      </c>
    </row>
    <row r="36" ht="36" customHeight="1" spans="1:5">
      <c r="A36" s="258" t="s">
        <v>1822</v>
      </c>
      <c r="B36" s="356"/>
      <c r="C36" s="357"/>
      <c r="D36" s="168"/>
      <c r="E36" s="348" t="str">
        <f t="shared" si="0"/>
        <v>否</v>
      </c>
    </row>
    <row r="37" ht="36" customHeight="1" spans="1:5">
      <c r="A37" s="358" t="s">
        <v>1823</v>
      </c>
      <c r="B37" s="347">
        <f>B4+B23+B28+B32+B36</f>
        <v>2441</v>
      </c>
      <c r="C37" s="347">
        <f>C4+C23+C28+C32+C36</f>
        <v>0</v>
      </c>
      <c r="D37" s="347">
        <f>D4+D23+D28+D32+D36</f>
        <v>0</v>
      </c>
      <c r="E37" s="348" t="str">
        <f t="shared" si="0"/>
        <v>是</v>
      </c>
    </row>
    <row r="38" ht="36" customHeight="1" spans="1:5">
      <c r="A38" s="359" t="s">
        <v>60</v>
      </c>
      <c r="B38" s="349">
        <v>230</v>
      </c>
      <c r="C38" s="355">
        <v>230</v>
      </c>
      <c r="D38" s="168">
        <v>-0.008</v>
      </c>
      <c r="E38" s="348" t="str">
        <f t="shared" si="0"/>
        <v>是</v>
      </c>
    </row>
    <row r="39" ht="36" customHeight="1" spans="1:5">
      <c r="A39" s="317" t="s">
        <v>1824</v>
      </c>
      <c r="B39" s="347">
        <v>2</v>
      </c>
      <c r="C39" s="357">
        <v>2</v>
      </c>
      <c r="D39" s="168">
        <v>-0.992</v>
      </c>
      <c r="E39" s="348" t="str">
        <f t="shared" si="0"/>
        <v>是</v>
      </c>
    </row>
    <row r="40" ht="24" customHeight="1" spans="1:5">
      <c r="A40" s="359" t="s">
        <v>1825</v>
      </c>
      <c r="B40" s="349"/>
      <c r="C40" s="355"/>
      <c r="D40" s="168"/>
      <c r="E40" s="348" t="str">
        <f t="shared" si="0"/>
        <v>否</v>
      </c>
    </row>
    <row r="41" ht="36" customHeight="1" spans="1:5">
      <c r="A41" s="358" t="s">
        <v>67</v>
      </c>
      <c r="B41" s="347">
        <f>B37+B38+B39</f>
        <v>2673</v>
      </c>
      <c r="C41" s="347">
        <v>232</v>
      </c>
      <c r="D41" s="168">
        <v>-0.415</v>
      </c>
      <c r="E41" s="348" t="str">
        <f t="shared" si="0"/>
        <v>是</v>
      </c>
    </row>
    <row r="42" spans="2:2">
      <c r="B42" s="342"/>
    </row>
    <row r="43" spans="2:3">
      <c r="B43" s="342"/>
      <c r="C43" s="342"/>
    </row>
    <row r="44" spans="2:2">
      <c r="B44" s="342"/>
    </row>
    <row r="45" spans="2:3">
      <c r="B45" s="342"/>
      <c r="C45" s="342"/>
    </row>
    <row r="46" spans="2:2">
      <c r="B46" s="342"/>
    </row>
    <row r="47" spans="2:2">
      <c r="B47" s="342"/>
    </row>
    <row r="48" spans="2:3">
      <c r="B48" s="342"/>
      <c r="C48" s="342"/>
    </row>
    <row r="49" spans="2:2">
      <c r="B49" s="342"/>
    </row>
    <row r="50" spans="2:2">
      <c r="B50" s="342"/>
    </row>
    <row r="51" spans="2:2">
      <c r="B51" s="342"/>
    </row>
    <row r="52" spans="2:2">
      <c r="B52" s="342"/>
    </row>
    <row r="53" spans="2:3">
      <c r="B53" s="342"/>
      <c r="C53" s="342"/>
    </row>
    <row r="54" spans="2:2">
      <c r="B54" s="342"/>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0" workbookViewId="0">
      <selection activeCell="C11" sqref="C11"/>
    </sheetView>
  </sheetViews>
  <sheetFormatPr defaultColWidth="9" defaultRowHeight="15.75" outlineLevelCol="4"/>
  <cols>
    <col min="1" max="1" width="50.7787610619469" style="287" customWidth="1"/>
    <col min="2" max="2" width="20.6371681415929" style="287" customWidth="1"/>
    <col min="3" max="3" width="20.6371681415929" style="323" customWidth="1"/>
    <col min="4" max="4" width="20.6371681415929" style="287" customWidth="1"/>
    <col min="5" max="5" width="4.7787610619469" style="287" hidden="1" customWidth="1"/>
    <col min="6" max="16384" width="9" style="287"/>
  </cols>
  <sheetData>
    <row r="1" ht="45" customHeight="1" spans="1:5">
      <c r="A1" s="324" t="s">
        <v>1826</v>
      </c>
      <c r="B1" s="324"/>
      <c r="C1" s="324"/>
      <c r="D1" s="324"/>
      <c r="E1" s="325"/>
    </row>
    <row r="2" ht="20.1" customHeight="1" spans="1:5">
      <c r="A2" s="326"/>
      <c r="B2" s="326"/>
      <c r="C2" s="326"/>
      <c r="D2" s="327" t="s">
        <v>2</v>
      </c>
      <c r="E2" s="328"/>
    </row>
    <row r="3" ht="45" customHeight="1" spans="1:5">
      <c r="A3" s="329" t="s">
        <v>4</v>
      </c>
      <c r="B3" s="270" t="s">
        <v>5</v>
      </c>
      <c r="C3" s="270" t="s">
        <v>6</v>
      </c>
      <c r="D3" s="270" t="s">
        <v>7</v>
      </c>
      <c r="E3" s="330" t="s">
        <v>133</v>
      </c>
    </row>
    <row r="4" ht="35.1" customHeight="1" spans="1:5">
      <c r="A4" s="258" t="s">
        <v>1827</v>
      </c>
      <c r="B4" s="331">
        <f>SUBTOTAL(9,B5:B10)</f>
        <v>297</v>
      </c>
      <c r="C4" s="331">
        <f>SUBTOTAL(9,C5:C10)</f>
        <v>232</v>
      </c>
      <c r="D4" s="168">
        <f t="shared" ref="D4:D8" si="0">(C4-B4)/B4</f>
        <v>-0.219</v>
      </c>
      <c r="E4" s="332" t="str">
        <f t="shared" ref="E4:E28" si="1">IF(A4&lt;&gt;"",IF(SUM(B4:C4)&lt;&gt;0,"是","否"),"是")</f>
        <v>是</v>
      </c>
    </row>
    <row r="5" ht="35.1" customHeight="1" spans="1:5">
      <c r="A5" s="260" t="s">
        <v>1828</v>
      </c>
      <c r="B5" s="333"/>
      <c r="C5" s="333"/>
      <c r="D5" s="304"/>
      <c r="E5" s="332" t="str">
        <f t="shared" si="1"/>
        <v>否</v>
      </c>
    </row>
    <row r="6" ht="35.1" customHeight="1" spans="1:5">
      <c r="A6" s="260" t="s">
        <v>1829</v>
      </c>
      <c r="B6" s="333"/>
      <c r="C6" s="333"/>
      <c r="D6" s="304"/>
      <c r="E6" s="332" t="str">
        <f t="shared" si="1"/>
        <v>否</v>
      </c>
    </row>
    <row r="7" ht="35.1" customHeight="1" spans="1:5">
      <c r="A7" s="260" t="s">
        <v>1830</v>
      </c>
      <c r="B7" s="333">
        <v>229</v>
      </c>
      <c r="C7" s="333">
        <v>232</v>
      </c>
      <c r="D7" s="168">
        <f t="shared" si="0"/>
        <v>0.013</v>
      </c>
      <c r="E7" s="332" t="str">
        <f t="shared" si="1"/>
        <v>是</v>
      </c>
    </row>
    <row r="8" ht="35.1" customHeight="1" spans="1:5">
      <c r="A8" s="260" t="s">
        <v>1831</v>
      </c>
      <c r="B8" s="333">
        <v>20</v>
      </c>
      <c r="C8" s="333"/>
      <c r="D8" s="168">
        <f t="shared" si="0"/>
        <v>-1</v>
      </c>
      <c r="E8" s="332" t="str">
        <f t="shared" si="1"/>
        <v>是</v>
      </c>
    </row>
    <row r="9" ht="32" customHeight="1" spans="1:5">
      <c r="A9" s="260" t="s">
        <v>1832</v>
      </c>
      <c r="B9" s="334"/>
      <c r="C9" s="334"/>
      <c r="D9" s="299" t="str">
        <f>IF(B9&gt;0,C9/B9-1,IF(B9&lt;0,-(C9/B9-1),""))</f>
        <v/>
      </c>
      <c r="E9" s="332" t="str">
        <f t="shared" si="1"/>
        <v>否</v>
      </c>
    </row>
    <row r="10" ht="35.1" customHeight="1" spans="1:5">
      <c r="A10" s="260" t="s">
        <v>1833</v>
      </c>
      <c r="B10" s="333">
        <v>48</v>
      </c>
      <c r="C10" s="333"/>
      <c r="D10" s="304"/>
      <c r="E10" s="332" t="str">
        <f t="shared" si="1"/>
        <v>是</v>
      </c>
    </row>
    <row r="11" ht="35.1" customHeight="1" spans="1:5">
      <c r="A11" s="258" t="s">
        <v>1834</v>
      </c>
      <c r="B11" s="335"/>
      <c r="C11" s="335"/>
      <c r="D11" s="314"/>
      <c r="E11" s="332" t="str">
        <f t="shared" si="1"/>
        <v>否</v>
      </c>
    </row>
    <row r="12" ht="35.1" customHeight="1" spans="1:5">
      <c r="A12" s="260" t="s">
        <v>1835</v>
      </c>
      <c r="B12" s="333"/>
      <c r="C12" s="333"/>
      <c r="D12" s="304"/>
      <c r="E12" s="332" t="str">
        <f t="shared" si="1"/>
        <v>否</v>
      </c>
    </row>
    <row r="13" ht="35.1" customHeight="1" spans="1:5">
      <c r="A13" s="260" t="s">
        <v>1836</v>
      </c>
      <c r="B13" s="333"/>
      <c r="C13" s="333"/>
      <c r="D13" s="304"/>
      <c r="E13" s="332" t="str">
        <f t="shared" si="1"/>
        <v>否</v>
      </c>
    </row>
    <row r="14" ht="35.1" hidden="1" customHeight="1" spans="1:5">
      <c r="A14" s="260" t="s">
        <v>1837</v>
      </c>
      <c r="B14" s="334"/>
      <c r="C14" s="334"/>
      <c r="D14" s="299" t="str">
        <f>IF(B14&gt;0,C14/B14-1,IF(B14&lt;0,-(C14/B14-1),""))</f>
        <v/>
      </c>
      <c r="E14" s="332" t="str">
        <f t="shared" si="1"/>
        <v>否</v>
      </c>
    </row>
    <row r="15" ht="35.1" hidden="1" customHeight="1" spans="1:5">
      <c r="A15" s="260" t="s">
        <v>1838</v>
      </c>
      <c r="B15" s="334"/>
      <c r="C15" s="334"/>
      <c r="D15" s="299" t="str">
        <f>IF(B15&gt;0,C15/B15-1,IF(B15&lt;0,-(C15/B15-1),""))</f>
        <v/>
      </c>
      <c r="E15" s="332" t="str">
        <f t="shared" si="1"/>
        <v>否</v>
      </c>
    </row>
    <row r="16" ht="35.1" customHeight="1" spans="1:5">
      <c r="A16" s="260" t="s">
        <v>1839</v>
      </c>
      <c r="B16" s="333"/>
      <c r="C16" s="333"/>
      <c r="D16" s="304"/>
      <c r="E16" s="332" t="str">
        <f t="shared" si="1"/>
        <v>否</v>
      </c>
    </row>
    <row r="17" s="322" customFormat="1" ht="35.1" customHeight="1" spans="1:5">
      <c r="A17" s="258" t="s">
        <v>1840</v>
      </c>
      <c r="B17" s="335"/>
      <c r="C17" s="335"/>
      <c r="D17" s="314"/>
      <c r="E17" s="332" t="str">
        <f t="shared" si="1"/>
        <v>否</v>
      </c>
    </row>
    <row r="18" ht="35.1" customHeight="1" spans="1:5">
      <c r="A18" s="260" t="s">
        <v>1841</v>
      </c>
      <c r="B18" s="333"/>
      <c r="C18" s="333"/>
      <c r="D18" s="314"/>
      <c r="E18" s="332" t="str">
        <f t="shared" si="1"/>
        <v>否</v>
      </c>
    </row>
    <row r="19" ht="35.1" customHeight="1" spans="1:5">
      <c r="A19" s="258" t="s">
        <v>1842</v>
      </c>
      <c r="B19" s="335"/>
      <c r="C19" s="335"/>
      <c r="D19" s="314"/>
      <c r="E19" s="332" t="str">
        <f t="shared" si="1"/>
        <v>否</v>
      </c>
    </row>
    <row r="20" ht="35.1" customHeight="1" spans="1:5">
      <c r="A20" s="336" t="s">
        <v>1843</v>
      </c>
      <c r="B20" s="333"/>
      <c r="C20" s="333"/>
      <c r="D20" s="304"/>
      <c r="E20" s="332" t="str">
        <f t="shared" si="1"/>
        <v>否</v>
      </c>
    </row>
    <row r="21" ht="35.1" customHeight="1" spans="1:5">
      <c r="A21" s="258" t="s">
        <v>1844</v>
      </c>
      <c r="B21" s="335">
        <v>133</v>
      </c>
      <c r="C21" s="335"/>
      <c r="D21" s="168">
        <f t="shared" ref="D21:D23" si="2">(C21-B21)/B21</f>
        <v>-1</v>
      </c>
      <c r="E21" s="332" t="str">
        <f t="shared" si="1"/>
        <v>是</v>
      </c>
    </row>
    <row r="22" ht="35.1" customHeight="1" spans="1:5">
      <c r="A22" s="260" t="s">
        <v>1845</v>
      </c>
      <c r="B22" s="333">
        <v>133</v>
      </c>
      <c r="C22" s="333"/>
      <c r="D22" s="168">
        <f t="shared" si="2"/>
        <v>-1</v>
      </c>
      <c r="E22" s="332" t="str">
        <f t="shared" si="1"/>
        <v>是</v>
      </c>
    </row>
    <row r="23" ht="35.1" customHeight="1" spans="1:5">
      <c r="A23" s="315" t="s">
        <v>1846</v>
      </c>
      <c r="B23" s="335">
        <f>B4+B11+B17+B19+B21</f>
        <v>430</v>
      </c>
      <c r="C23" s="335">
        <f>C4+C11+C17+C19+C21</f>
        <v>232</v>
      </c>
      <c r="D23" s="168">
        <f t="shared" si="2"/>
        <v>-0.46</v>
      </c>
      <c r="E23" s="332" t="str">
        <f t="shared" si="1"/>
        <v>是</v>
      </c>
    </row>
    <row r="24" ht="35.1" customHeight="1" spans="1:5">
      <c r="A24" s="337" t="s">
        <v>119</v>
      </c>
      <c r="B24" s="335"/>
      <c r="C24" s="335"/>
      <c r="D24" s="314"/>
      <c r="E24" s="332" t="str">
        <f t="shared" si="1"/>
        <v>否</v>
      </c>
    </row>
    <row r="25" ht="29" customHeight="1" spans="1:5">
      <c r="A25" s="338" t="s">
        <v>1847</v>
      </c>
      <c r="B25" s="334"/>
      <c r="C25" s="334"/>
      <c r="D25" s="339"/>
      <c r="E25" s="332" t="str">
        <f t="shared" si="1"/>
        <v>否</v>
      </c>
    </row>
    <row r="26" ht="35.1" customHeight="1" spans="1:5">
      <c r="A26" s="340" t="s">
        <v>1848</v>
      </c>
      <c r="B26" s="333">
        <v>2241</v>
      </c>
      <c r="C26" s="333">
        <v>0</v>
      </c>
      <c r="D26" s="168">
        <f>(C26-B26)/B26</f>
        <v>-1</v>
      </c>
      <c r="E26" s="332" t="str">
        <f t="shared" si="1"/>
        <v>是</v>
      </c>
    </row>
    <row r="27" ht="35.1" customHeight="1" spans="1:5">
      <c r="A27" s="341" t="s">
        <v>1849</v>
      </c>
      <c r="B27" s="335">
        <v>2</v>
      </c>
      <c r="C27" s="335"/>
      <c r="D27" s="314"/>
      <c r="E27" s="332" t="str">
        <f t="shared" si="1"/>
        <v>是</v>
      </c>
    </row>
    <row r="28" ht="35.1" customHeight="1" spans="1:5">
      <c r="A28" s="279" t="s">
        <v>126</v>
      </c>
      <c r="B28" s="335">
        <f>B23+B26+B27</f>
        <v>2673</v>
      </c>
      <c r="C28" s="335">
        <f>C23+C26+C27</f>
        <v>232</v>
      </c>
      <c r="D28" s="168">
        <f>(C28-B28)/B28</f>
        <v>-0.913</v>
      </c>
      <c r="E28" s="332" t="str">
        <f t="shared" si="1"/>
        <v>是</v>
      </c>
    </row>
    <row r="29" spans="2:2">
      <c r="B29" s="320"/>
    </row>
    <row r="30" spans="2:3">
      <c r="B30" s="320"/>
      <c r="C30" s="342"/>
    </row>
    <row r="31" spans="2:2">
      <c r="B31" s="320"/>
    </row>
    <row r="32" spans="2:3">
      <c r="B32" s="320"/>
      <c r="C32" s="342"/>
    </row>
    <row r="33" spans="2:2">
      <c r="B33" s="320"/>
    </row>
    <row r="34" spans="2:2">
      <c r="B34" s="320"/>
    </row>
    <row r="35" spans="2:3">
      <c r="B35" s="320"/>
      <c r="C35" s="342"/>
    </row>
    <row r="36" spans="2:2">
      <c r="B36" s="320"/>
    </row>
    <row r="37" spans="2:2">
      <c r="B37" s="320"/>
    </row>
    <row r="38" spans="2:2">
      <c r="B38" s="320"/>
    </row>
    <row r="39" spans="2:2">
      <c r="B39" s="320"/>
    </row>
    <row r="40" spans="2:3">
      <c r="B40" s="320"/>
      <c r="C40" s="342"/>
    </row>
    <row r="41" spans="2:2">
      <c r="B41" s="320"/>
    </row>
  </sheetData>
  <autoFilter xmlns:etc="http://www.wps.cn/officeDocument/2017/etCustomData" ref="A3:E28" etc:filterBottomFollowUsedRange="0">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6 D9:D20 D24:D25 D27">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topLeftCell="A21" workbookViewId="0">
      <selection activeCell="C36" sqref="C36"/>
    </sheetView>
  </sheetViews>
  <sheetFormatPr defaultColWidth="9" defaultRowHeight="20.25" outlineLevelCol="4"/>
  <cols>
    <col min="1" max="1" width="52.6637168141593" style="287" customWidth="1"/>
    <col min="2" max="2" width="20.6371681415929" style="287" customWidth="1"/>
    <col min="3" max="3" width="20.6371681415929" style="288" customWidth="1"/>
    <col min="4" max="4" width="20.6371681415929" style="287" customWidth="1"/>
    <col min="5" max="5" width="4.44247787610619" style="287" hidden="1" customWidth="1"/>
    <col min="6" max="16384" width="9" style="287"/>
  </cols>
  <sheetData>
    <row r="1" ht="45" customHeight="1" spans="1:4">
      <c r="A1" s="289" t="s">
        <v>1850</v>
      </c>
      <c r="B1" s="289"/>
      <c r="C1" s="290"/>
      <c r="D1" s="289"/>
    </row>
    <row r="2" ht="20.1" customHeight="1" spans="1:4">
      <c r="A2" s="291"/>
      <c r="B2" s="291"/>
      <c r="C2" s="292"/>
      <c r="D2" s="293" t="s">
        <v>2</v>
      </c>
    </row>
    <row r="3" ht="45" customHeight="1" spans="1:5">
      <c r="A3" s="294" t="s">
        <v>1789</v>
      </c>
      <c r="B3" s="270" t="s">
        <v>5</v>
      </c>
      <c r="C3" s="270" t="s">
        <v>6</v>
      </c>
      <c r="D3" s="270" t="s">
        <v>7</v>
      </c>
      <c r="E3" s="287" t="s">
        <v>133</v>
      </c>
    </row>
    <row r="4" ht="36" customHeight="1" spans="1:5">
      <c r="A4" s="258" t="s">
        <v>1851</v>
      </c>
      <c r="B4" s="187"/>
      <c r="C4" s="295"/>
      <c r="D4" s="168"/>
      <c r="E4" s="241" t="str">
        <f t="shared" ref="E4:E35" si="0">IF(A4&lt;&gt;"",IF(SUM(B4:C4)&lt;&gt;0,"是","否"),"是")</f>
        <v>否</v>
      </c>
    </row>
    <row r="5" ht="36" customHeight="1" spans="1:5">
      <c r="A5" s="278" t="s">
        <v>1791</v>
      </c>
      <c r="B5" s="187"/>
      <c r="C5" s="296"/>
      <c r="D5" s="297"/>
      <c r="E5" s="241" t="str">
        <f t="shared" si="0"/>
        <v>否</v>
      </c>
    </row>
    <row r="6" ht="36" hidden="1" customHeight="1" spans="1:5">
      <c r="A6" s="278" t="s">
        <v>1792</v>
      </c>
      <c r="B6" s="273"/>
      <c r="C6" s="298"/>
      <c r="D6" s="299" t="str">
        <f>IF(B6&gt;0,C6/B6-1,IF(B6&lt;0,-(C6/B6-1),""))</f>
        <v/>
      </c>
      <c r="E6" s="241" t="str">
        <f t="shared" si="0"/>
        <v>否</v>
      </c>
    </row>
    <row r="7" ht="36" customHeight="1" spans="1:5">
      <c r="A7" s="278" t="s">
        <v>1793</v>
      </c>
      <c r="B7" s="300"/>
      <c r="C7" s="296"/>
      <c r="D7" s="301"/>
      <c r="E7" s="241" t="str">
        <f t="shared" si="0"/>
        <v>否</v>
      </c>
    </row>
    <row r="8" ht="35" customHeight="1" spans="1:5">
      <c r="A8" s="278" t="s">
        <v>1794</v>
      </c>
      <c r="B8" s="302"/>
      <c r="C8" s="298">
        <v>0</v>
      </c>
      <c r="D8" s="299" t="str">
        <f>IF(B8&gt;0,C8/B8-1,IF(B8&lt;0,-(C8/B8-1),""))</f>
        <v/>
      </c>
      <c r="E8" s="241" t="str">
        <f t="shared" si="0"/>
        <v>否</v>
      </c>
    </row>
    <row r="9" ht="36" customHeight="1" spans="1:5">
      <c r="A9" s="278" t="s">
        <v>1795</v>
      </c>
      <c r="B9" s="300"/>
      <c r="C9" s="296"/>
      <c r="D9" s="301"/>
      <c r="E9" s="241" t="str">
        <f t="shared" si="0"/>
        <v>否</v>
      </c>
    </row>
    <row r="10" ht="36" customHeight="1" spans="1:5">
      <c r="A10" s="278" t="s">
        <v>1798</v>
      </c>
      <c r="B10" s="303"/>
      <c r="C10" s="296"/>
      <c r="D10" s="304"/>
      <c r="E10" s="241" t="str">
        <f t="shared" si="0"/>
        <v>否</v>
      </c>
    </row>
    <row r="11" ht="36" customHeight="1" spans="1:5">
      <c r="A11" s="278" t="s">
        <v>1799</v>
      </c>
      <c r="B11" s="303"/>
      <c r="C11" s="305"/>
      <c r="D11" s="301"/>
      <c r="E11" s="241" t="str">
        <f t="shared" si="0"/>
        <v>否</v>
      </c>
    </row>
    <row r="12" ht="36" customHeight="1" spans="1:5">
      <c r="A12" s="278" t="s">
        <v>1800</v>
      </c>
      <c r="B12" s="300"/>
      <c r="C12" s="306"/>
      <c r="D12" s="301"/>
      <c r="E12" s="241" t="str">
        <f t="shared" si="0"/>
        <v>否</v>
      </c>
    </row>
    <row r="13" ht="36" customHeight="1" spans="1:5">
      <c r="A13" s="278" t="s">
        <v>1801</v>
      </c>
      <c r="B13" s="300"/>
      <c r="C13" s="296"/>
      <c r="D13" s="301"/>
      <c r="E13" s="241" t="str">
        <f t="shared" si="0"/>
        <v>否</v>
      </c>
    </row>
    <row r="14" ht="36" customHeight="1" spans="1:5">
      <c r="A14" s="278" t="s">
        <v>1797</v>
      </c>
      <c r="B14" s="300"/>
      <c r="C14" s="296"/>
      <c r="D14" s="301"/>
      <c r="E14" s="241" t="str">
        <f t="shared" si="0"/>
        <v>否</v>
      </c>
    </row>
    <row r="15" ht="36" customHeight="1" spans="1:5">
      <c r="A15" s="278" t="s">
        <v>1852</v>
      </c>
      <c r="B15" s="300"/>
      <c r="C15" s="305"/>
      <c r="D15" s="301"/>
      <c r="E15" s="241" t="str">
        <f t="shared" si="0"/>
        <v>否</v>
      </c>
    </row>
    <row r="16" ht="36" customHeight="1" spans="1:5">
      <c r="A16" s="278" t="s">
        <v>1803</v>
      </c>
      <c r="B16" s="300"/>
      <c r="C16" s="296"/>
      <c r="D16" s="301"/>
      <c r="E16" s="241" t="str">
        <f t="shared" si="0"/>
        <v>否</v>
      </c>
    </row>
    <row r="17" ht="36" customHeight="1" spans="1:5">
      <c r="A17" s="278" t="s">
        <v>1804</v>
      </c>
      <c r="B17" s="300"/>
      <c r="C17" s="296"/>
      <c r="D17" s="301"/>
      <c r="E17" s="241" t="str">
        <f t="shared" si="0"/>
        <v>否</v>
      </c>
    </row>
    <row r="18" ht="36" customHeight="1" spans="1:5">
      <c r="A18" s="278" t="s">
        <v>1805</v>
      </c>
      <c r="B18" s="300"/>
      <c r="C18" s="296"/>
      <c r="D18" s="301"/>
      <c r="E18" s="241" t="str">
        <f t="shared" si="0"/>
        <v>否</v>
      </c>
    </row>
    <row r="19" ht="36" hidden="1" customHeight="1" spans="1:5">
      <c r="A19" s="278" t="s">
        <v>1807</v>
      </c>
      <c r="B19" s="302"/>
      <c r="C19" s="298"/>
      <c r="D19" s="299" t="str">
        <f>IF(B19&gt;0,C19/B19-1,IF(B19&lt;0,-(C19/B19-1),""))</f>
        <v/>
      </c>
      <c r="E19" s="241" t="str">
        <f t="shared" si="0"/>
        <v>否</v>
      </c>
    </row>
    <row r="20" ht="36" customHeight="1" spans="1:5">
      <c r="A20" s="278" t="s">
        <v>1808</v>
      </c>
      <c r="B20" s="300"/>
      <c r="C20" s="296"/>
      <c r="D20" s="301"/>
      <c r="E20" s="241" t="str">
        <f t="shared" si="0"/>
        <v>否</v>
      </c>
    </row>
    <row r="21" ht="36" customHeight="1" spans="1:5">
      <c r="A21" s="258" t="s">
        <v>1853</v>
      </c>
      <c r="B21" s="307"/>
      <c r="C21" s="307"/>
      <c r="D21" s="297"/>
      <c r="E21" s="241" t="str">
        <f t="shared" si="0"/>
        <v>否</v>
      </c>
    </row>
    <row r="22" ht="36" customHeight="1" spans="1:5">
      <c r="A22" s="278" t="s">
        <v>1810</v>
      </c>
      <c r="B22" s="308"/>
      <c r="C22" s="308"/>
      <c r="D22" s="301"/>
      <c r="E22" s="241" t="str">
        <f t="shared" si="0"/>
        <v>否</v>
      </c>
    </row>
    <row r="23" ht="25" customHeight="1" spans="1:5">
      <c r="A23" s="278" t="s">
        <v>1811</v>
      </c>
      <c r="B23" s="308">
        <v>0</v>
      </c>
      <c r="C23" s="309"/>
      <c r="D23" s="301" t="str">
        <f>IF(B23&gt;0,C23/B23-1,IF(B23&lt;0,-(C23/B23-1),""))</f>
        <v/>
      </c>
      <c r="E23" s="241" t="str">
        <f t="shared" si="0"/>
        <v>否</v>
      </c>
    </row>
    <row r="24" ht="30" customHeight="1" spans="1:5">
      <c r="A24" s="258" t="s">
        <v>1854</v>
      </c>
      <c r="B24" s="272">
        <v>2441</v>
      </c>
      <c r="C24" s="310">
        <f>SUM(C25:C27)</f>
        <v>0</v>
      </c>
      <c r="D24" s="299">
        <f>IF(B24&gt;0,C24/B24-1,IF(B24&lt;0,-(C24/B24-1),""))</f>
        <v>-1</v>
      </c>
      <c r="E24" s="241" t="str">
        <f t="shared" si="0"/>
        <v>是</v>
      </c>
    </row>
    <row r="25" ht="25" customHeight="1" spans="1:5">
      <c r="A25" s="278" t="s">
        <v>1855</v>
      </c>
      <c r="B25" s="273"/>
      <c r="C25" s="311"/>
      <c r="D25" s="299" t="str">
        <f>IF(B25&gt;0,C25/B25-1,IF(B25&lt;0,-(C25/B25-1),""))</f>
        <v/>
      </c>
      <c r="E25" s="241" t="str">
        <f t="shared" si="0"/>
        <v>否</v>
      </c>
    </row>
    <row r="26" ht="36" customHeight="1" spans="1:5">
      <c r="A26" s="278" t="s">
        <v>1856</v>
      </c>
      <c r="B26" s="273">
        <v>2441</v>
      </c>
      <c r="C26" s="311"/>
      <c r="D26" s="299">
        <f>IF(B26&gt;0,C26/B26-1,IF(B26&lt;0,-(C26/B26-1),""))</f>
        <v>-1</v>
      </c>
      <c r="E26" s="241" t="str">
        <f t="shared" si="0"/>
        <v>是</v>
      </c>
    </row>
    <row r="27" ht="42" customHeight="1" spans="1:5">
      <c r="A27" s="278" t="s">
        <v>1857</v>
      </c>
      <c r="B27" s="209"/>
      <c r="C27" s="309">
        <f>SUM(C28:C29)</f>
        <v>0</v>
      </c>
      <c r="D27" s="299" t="str">
        <f>IF(B27&gt;0,C27/B27-1,IF(B27&lt;0,-(C27/B27-1),""))</f>
        <v/>
      </c>
      <c r="E27" s="241" t="str">
        <f t="shared" si="0"/>
        <v>否</v>
      </c>
    </row>
    <row r="28" ht="36" customHeight="1" spans="1:5">
      <c r="A28" s="258" t="s">
        <v>1858</v>
      </c>
      <c r="B28" s="272"/>
      <c r="C28" s="272"/>
      <c r="D28" s="297"/>
      <c r="E28" s="241" t="str">
        <f t="shared" si="0"/>
        <v>否</v>
      </c>
    </row>
    <row r="29" ht="36" customHeight="1" spans="1:5">
      <c r="A29" s="278" t="s">
        <v>1820</v>
      </c>
      <c r="B29" s="209"/>
      <c r="C29" s="312"/>
      <c r="D29" s="304"/>
      <c r="E29" s="241" t="str">
        <f t="shared" si="0"/>
        <v>否</v>
      </c>
    </row>
    <row r="30" ht="36" customHeight="1" spans="1:5">
      <c r="A30" s="258" t="s">
        <v>1859</v>
      </c>
      <c r="B30" s="284"/>
      <c r="C30" s="313"/>
      <c r="D30" s="314"/>
      <c r="E30" s="241" t="str">
        <f t="shared" si="0"/>
        <v>否</v>
      </c>
    </row>
    <row r="31" ht="36" customHeight="1" spans="1:5">
      <c r="A31" s="315" t="s">
        <v>1823</v>
      </c>
      <c r="B31" s="187">
        <v>2441</v>
      </c>
      <c r="C31" s="187">
        <f>C4+C21+C28+C30</f>
        <v>0</v>
      </c>
      <c r="D31" s="301">
        <v>-0.399</v>
      </c>
      <c r="E31" s="241" t="str">
        <f t="shared" si="0"/>
        <v>是</v>
      </c>
    </row>
    <row r="32" ht="36" customHeight="1" spans="1:5">
      <c r="A32" s="316" t="s">
        <v>60</v>
      </c>
      <c r="B32" s="272">
        <v>230</v>
      </c>
      <c r="C32" s="272">
        <v>230</v>
      </c>
      <c r="D32" s="297">
        <v>-0.008</v>
      </c>
      <c r="E32" s="241" t="str">
        <f t="shared" si="0"/>
        <v>是</v>
      </c>
    </row>
    <row r="33" ht="36" customHeight="1" spans="1:5">
      <c r="A33" s="317" t="s">
        <v>1824</v>
      </c>
      <c r="B33" s="318">
        <v>2</v>
      </c>
      <c r="C33" s="272">
        <v>2</v>
      </c>
      <c r="D33" s="297">
        <v>-0.992</v>
      </c>
      <c r="E33" s="241" t="str">
        <f t="shared" si="0"/>
        <v>是</v>
      </c>
    </row>
    <row r="34" ht="32" customHeight="1" spans="1:5">
      <c r="A34" s="316" t="s">
        <v>1825</v>
      </c>
      <c r="B34" s="187"/>
      <c r="C34" s="319"/>
      <c r="D34" s="297"/>
      <c r="E34" s="241" t="str">
        <f t="shared" si="0"/>
        <v>否</v>
      </c>
    </row>
    <row r="35" ht="36" customHeight="1" spans="1:5">
      <c r="A35" s="279" t="s">
        <v>67</v>
      </c>
      <c r="B35" s="187">
        <f>B31+B32+B33</f>
        <v>2673</v>
      </c>
      <c r="C35" s="187">
        <f>C32+C33</f>
        <v>232</v>
      </c>
      <c r="D35" s="297">
        <v>-0.415</v>
      </c>
      <c r="E35" s="241" t="str">
        <f t="shared" si="0"/>
        <v>是</v>
      </c>
    </row>
    <row r="36" spans="2:2">
      <c r="B36" s="320"/>
    </row>
    <row r="37" spans="2:2">
      <c r="B37" s="321"/>
    </row>
    <row r="38" spans="2:2">
      <c r="B38" s="320"/>
    </row>
    <row r="39" spans="2:2">
      <c r="B39" s="321"/>
    </row>
    <row r="40" spans="2:2">
      <c r="B40" s="320"/>
    </row>
    <row r="41" spans="2:2">
      <c r="B41" s="320"/>
    </row>
    <row r="42" spans="2:2">
      <c r="B42" s="321"/>
    </row>
    <row r="43" spans="2:2">
      <c r="B43" s="320"/>
    </row>
    <row r="44" spans="2:2">
      <c r="B44" s="320"/>
    </row>
    <row r="45" spans="2:2">
      <c r="B45" s="320"/>
    </row>
    <row r="46" spans="2:2">
      <c r="B46" s="320"/>
    </row>
    <row r="47" spans="2:2">
      <c r="B47" s="321"/>
    </row>
    <row r="48" spans="2:2">
      <c r="B48" s="320"/>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D31">
    <cfRule type="cellIs" dxfId="4" priority="1" stopIfTrue="1" operator="lessThanOrEqual">
      <formula>-1</formula>
    </cfRule>
  </conditionalFormatting>
  <conditionalFormatting sqref="E3:E35">
    <cfRule type="cellIs" dxfId="3" priority="3" stopIfTrue="1" operator="lessThanOrEqual">
      <formula>-1</formula>
    </cfRule>
  </conditionalFormatting>
  <conditionalFormatting sqref="D5 D7 D32:D35 D28 D20:D23 D11:D18 D9">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workbookViewId="0">
      <selection activeCell="C9" sqref="C9"/>
    </sheetView>
  </sheetViews>
  <sheetFormatPr defaultColWidth="9" defaultRowHeight="13.5" outlineLevelCol="4"/>
  <cols>
    <col min="1" max="1" width="50.7787610619469" customWidth="1"/>
    <col min="2" max="4" width="20.6371681415929" customWidth="1"/>
    <col min="5" max="5" width="5.33628318584071" hidden="1" customWidth="1"/>
  </cols>
  <sheetData>
    <row r="1" ht="45" customHeight="1" spans="1:4">
      <c r="A1" s="266" t="s">
        <v>1860</v>
      </c>
      <c r="B1" s="266"/>
      <c r="C1" s="266"/>
      <c r="D1" s="266"/>
    </row>
    <row r="2" ht="20.1" customHeight="1" spans="1:4">
      <c r="A2" s="267"/>
      <c r="B2" s="267"/>
      <c r="C2" s="267"/>
      <c r="D2" s="268" t="s">
        <v>2</v>
      </c>
    </row>
    <row r="3" ht="45" customHeight="1" spans="1:5">
      <c r="A3" s="269" t="s">
        <v>1861</v>
      </c>
      <c r="B3" s="270" t="s">
        <v>5</v>
      </c>
      <c r="C3" s="270" t="s">
        <v>6</v>
      </c>
      <c r="D3" s="270" t="s">
        <v>7</v>
      </c>
      <c r="E3" s="271" t="s">
        <v>133</v>
      </c>
    </row>
    <row r="4" ht="36" customHeight="1" spans="1:5">
      <c r="A4" s="258" t="s">
        <v>1827</v>
      </c>
      <c r="B4" s="272">
        <v>297</v>
      </c>
      <c r="C4" s="272">
        <v>232</v>
      </c>
      <c r="D4" s="168">
        <f>(C4-B4)/B4</f>
        <v>-0.219</v>
      </c>
      <c r="E4" s="241" t="str">
        <f t="shared" ref="E4:E21" si="0">IF(A4&lt;&gt;"",IF(SUM(B4:C4)&lt;&gt;0,"是","否"),"是")</f>
        <v>是</v>
      </c>
    </row>
    <row r="5" ht="36" customHeight="1" spans="1:5">
      <c r="A5" s="260" t="s">
        <v>1862</v>
      </c>
      <c r="B5" s="273"/>
      <c r="C5" s="273"/>
      <c r="D5" s="274"/>
      <c r="E5" s="241" t="str">
        <f t="shared" si="0"/>
        <v>否</v>
      </c>
    </row>
    <row r="6" ht="36" customHeight="1" spans="1:5">
      <c r="A6" s="260" t="s">
        <v>1833</v>
      </c>
      <c r="B6" s="273">
        <v>297</v>
      </c>
      <c r="C6" s="273">
        <v>232</v>
      </c>
      <c r="D6" s="275">
        <f>IF(B6&gt;0,C6/B6-1,IF(B6&lt;0,-(C6/B6-1),""))</f>
        <v>-0.219</v>
      </c>
      <c r="E6" s="241" t="str">
        <f t="shared" si="0"/>
        <v>是</v>
      </c>
    </row>
    <row r="7" ht="36" customHeight="1" spans="1:5">
      <c r="A7" s="258" t="s">
        <v>1834</v>
      </c>
      <c r="B7" s="272"/>
      <c r="C7" s="272"/>
      <c r="D7" s="276"/>
      <c r="E7" s="241" t="str">
        <f t="shared" si="0"/>
        <v>否</v>
      </c>
    </row>
    <row r="8" ht="36" customHeight="1" spans="1:5">
      <c r="A8" s="260" t="s">
        <v>1835</v>
      </c>
      <c r="B8" s="273"/>
      <c r="C8" s="273"/>
      <c r="D8" s="274"/>
      <c r="E8" s="241" t="str">
        <f t="shared" si="0"/>
        <v>否</v>
      </c>
    </row>
    <row r="9" ht="36" customHeight="1" spans="1:5">
      <c r="A9" s="260" t="s">
        <v>1839</v>
      </c>
      <c r="B9" s="273"/>
      <c r="C9" s="273"/>
      <c r="D9" s="274"/>
      <c r="E9" s="241" t="str">
        <f t="shared" si="0"/>
        <v>否</v>
      </c>
    </row>
    <row r="10" ht="36" customHeight="1" spans="1:5">
      <c r="A10" s="258" t="s">
        <v>1840</v>
      </c>
      <c r="B10" s="272">
        <f>B11</f>
        <v>0</v>
      </c>
      <c r="C10" s="272">
        <f>C11</f>
        <v>0</v>
      </c>
      <c r="D10" s="277" t="str">
        <f t="shared" ref="D10:D16" si="1">IF(B10&gt;0,C10/B10-1,IF(B10&lt;0,-(C10/B10-1),""))</f>
        <v/>
      </c>
      <c r="E10" s="241" t="str">
        <f t="shared" si="0"/>
        <v>否</v>
      </c>
    </row>
    <row r="11" ht="36" customHeight="1" spans="1:5">
      <c r="A11" s="260" t="s">
        <v>1841</v>
      </c>
      <c r="B11" s="273"/>
      <c r="C11" s="273"/>
      <c r="D11" s="275" t="str">
        <f t="shared" si="1"/>
        <v/>
      </c>
      <c r="E11" s="241" t="str">
        <f t="shared" si="0"/>
        <v>否</v>
      </c>
    </row>
    <row r="12" ht="36" customHeight="1" spans="1:5">
      <c r="A12" s="258" t="s">
        <v>1842</v>
      </c>
      <c r="B12" s="272"/>
      <c r="C12" s="272"/>
      <c r="D12" s="277" t="str">
        <f t="shared" si="1"/>
        <v/>
      </c>
      <c r="E12" s="241" t="str">
        <f t="shared" si="0"/>
        <v>否</v>
      </c>
    </row>
    <row r="13" ht="36" customHeight="1" spans="1:5">
      <c r="A13" s="278" t="s">
        <v>1863</v>
      </c>
      <c r="B13" s="273"/>
      <c r="C13" s="273"/>
      <c r="D13" s="275" t="str">
        <f t="shared" si="1"/>
        <v/>
      </c>
      <c r="E13" s="241" t="str">
        <f t="shared" si="0"/>
        <v>否</v>
      </c>
    </row>
    <row r="14" ht="36" customHeight="1" spans="1:5">
      <c r="A14" s="258" t="s">
        <v>1844</v>
      </c>
      <c r="B14" s="272">
        <v>133</v>
      </c>
      <c r="C14" s="272">
        <v>0</v>
      </c>
      <c r="D14" s="275">
        <f t="shared" si="1"/>
        <v>-1</v>
      </c>
      <c r="E14" s="241" t="str">
        <f t="shared" si="0"/>
        <v>是</v>
      </c>
    </row>
    <row r="15" ht="36" customHeight="1" spans="1:5">
      <c r="A15" s="260" t="s">
        <v>1845</v>
      </c>
      <c r="B15" s="273">
        <v>133</v>
      </c>
      <c r="C15" s="273">
        <v>0</v>
      </c>
      <c r="D15" s="275">
        <f t="shared" si="1"/>
        <v>-1</v>
      </c>
      <c r="E15" s="241" t="str">
        <f t="shared" si="0"/>
        <v>是</v>
      </c>
    </row>
    <row r="16" ht="36" customHeight="1" spans="1:5">
      <c r="A16" s="279" t="s">
        <v>1846</v>
      </c>
      <c r="B16" s="272">
        <f>B4+B7+B10+B12+B14</f>
        <v>430</v>
      </c>
      <c r="C16" s="272">
        <f>C4+C7+C10+C12+C14</f>
        <v>232</v>
      </c>
      <c r="D16" s="275">
        <f t="shared" si="1"/>
        <v>-0.46</v>
      </c>
      <c r="E16" s="241" t="str">
        <f t="shared" si="0"/>
        <v>是</v>
      </c>
    </row>
    <row r="17" ht="36" customHeight="1" spans="1:5">
      <c r="A17" s="280" t="s">
        <v>119</v>
      </c>
      <c r="B17" s="272"/>
      <c r="C17" s="272"/>
      <c r="D17" s="276"/>
      <c r="E17" s="241" t="str">
        <f t="shared" si="0"/>
        <v>否</v>
      </c>
    </row>
    <row r="18" ht="36" customHeight="1" spans="1:5">
      <c r="A18" s="281" t="s">
        <v>1847</v>
      </c>
      <c r="B18" s="282"/>
      <c r="C18" s="273"/>
      <c r="D18" s="274"/>
      <c r="E18" s="241" t="str">
        <f t="shared" si="0"/>
        <v>否</v>
      </c>
    </row>
    <row r="19" ht="36" customHeight="1" spans="1:5">
      <c r="A19" s="281" t="s">
        <v>1848</v>
      </c>
      <c r="B19" s="282">
        <v>2241</v>
      </c>
      <c r="C19" s="282">
        <v>0</v>
      </c>
      <c r="D19" s="275">
        <f>IF(B19&gt;0,C19/B19-1,IF(B19&lt;0,-(C19/B19-1),""))</f>
        <v>-1</v>
      </c>
      <c r="E19" s="241" t="str">
        <f t="shared" si="0"/>
        <v>是</v>
      </c>
    </row>
    <row r="20" ht="36" customHeight="1" spans="1:5">
      <c r="A20" s="283" t="s">
        <v>1849</v>
      </c>
      <c r="B20" s="284">
        <v>2</v>
      </c>
      <c r="C20" s="272"/>
      <c r="D20" s="276"/>
      <c r="E20" s="241" t="str">
        <f t="shared" si="0"/>
        <v>是</v>
      </c>
    </row>
    <row r="21" ht="36" customHeight="1" spans="1:5">
      <c r="A21" s="279" t="s">
        <v>126</v>
      </c>
      <c r="B21" s="272">
        <f>B16+B19+B20</f>
        <v>2673</v>
      </c>
      <c r="C21" s="272">
        <f>C16+C19+C20</f>
        <v>232</v>
      </c>
      <c r="D21" s="275">
        <f>IF(B21&gt;0,C21/B21-1,IF(B21&lt;0,-(C21/B21-1),""))</f>
        <v>-0.913</v>
      </c>
      <c r="E21" s="241" t="str">
        <f t="shared" si="0"/>
        <v>是</v>
      </c>
    </row>
    <row r="22" spans="2:2">
      <c r="B22" s="285"/>
    </row>
    <row r="23" spans="2:3">
      <c r="B23" s="286"/>
      <c r="C23" s="286"/>
    </row>
    <row r="24" spans="2:2">
      <c r="B24" s="285"/>
    </row>
    <row r="25" spans="2:3">
      <c r="B25" s="286"/>
      <c r="C25" s="286"/>
    </row>
    <row r="26" spans="2:2">
      <c r="B26" s="285"/>
    </row>
    <row r="27" spans="2:2">
      <c r="B27" s="285"/>
    </row>
    <row r="28" spans="2:3">
      <c r="B28" s="286"/>
      <c r="C28" s="286"/>
    </row>
    <row r="29" spans="2:2">
      <c r="B29" s="285"/>
    </row>
    <row r="30" spans="2:2">
      <c r="B30" s="285"/>
    </row>
    <row r="31" spans="2:2">
      <c r="B31" s="285"/>
    </row>
    <row r="32" spans="2:2">
      <c r="B32" s="285"/>
    </row>
    <row r="33" spans="2:3">
      <c r="B33" s="286"/>
      <c r="C33" s="286"/>
    </row>
    <row r="34" spans="2:2">
      <c r="B34" s="285"/>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XFD21"/>
  <sheetViews>
    <sheetView view="pageBreakPreview" zoomScaleNormal="100" topLeftCell="A6" workbookViewId="0">
      <selection activeCell="B6" sqref="B6"/>
    </sheetView>
  </sheetViews>
  <sheetFormatPr defaultColWidth="9" defaultRowHeight="15.75"/>
  <cols>
    <col min="1" max="1" width="36.2477876106195" style="248" customWidth="1"/>
    <col min="2" max="2" width="45.5044247787611" style="251" customWidth="1"/>
    <col min="3" max="3" width="12.6371681415929" style="248"/>
    <col min="4" max="16374" width="9" style="248"/>
    <col min="16375" max="16376" width="35.6371681415929" style="248"/>
    <col min="16377" max="16377" width="9" style="248"/>
    <col min="16378" max="16384" width="9" style="252"/>
  </cols>
  <sheetData>
    <row r="1" s="248" customFormat="1" ht="45" customHeight="1" spans="1:2">
      <c r="A1" s="253" t="s">
        <v>1864</v>
      </c>
      <c r="B1" s="254"/>
    </row>
    <row r="2" s="248" customFormat="1" ht="20.1" customHeight="1" spans="1:2">
      <c r="A2" s="255"/>
      <c r="B2" s="256" t="s">
        <v>2</v>
      </c>
    </row>
    <row r="3" s="249" customFormat="1" ht="33" customHeight="1" spans="1:2">
      <c r="A3" s="257" t="s">
        <v>1865</v>
      </c>
      <c r="B3" s="257" t="s">
        <v>1866</v>
      </c>
    </row>
    <row r="4" s="248" customFormat="1" ht="36" customHeight="1" spans="1:2">
      <c r="A4" s="261"/>
      <c r="B4" s="259"/>
    </row>
    <row r="5" s="248" customFormat="1" ht="36" customHeight="1" spans="1:2">
      <c r="A5" s="261"/>
      <c r="B5" s="259"/>
    </row>
    <row r="6" s="248" customFormat="1" ht="36" customHeight="1" spans="1:2">
      <c r="A6" s="261"/>
      <c r="B6" s="259"/>
    </row>
    <row r="7" s="248" customFormat="1" ht="36" customHeight="1" spans="1:2">
      <c r="A7" s="261"/>
      <c r="B7" s="259"/>
    </row>
    <row r="8" s="248" customFormat="1" ht="36" customHeight="1" spans="1:2">
      <c r="A8" s="261"/>
      <c r="B8" s="259"/>
    </row>
    <row r="9" s="248" customFormat="1" ht="36" customHeight="1" spans="1:2">
      <c r="A9" s="261"/>
      <c r="B9" s="259"/>
    </row>
    <row r="10" s="248" customFormat="1" ht="36" customHeight="1" spans="1:2">
      <c r="A10" s="261"/>
      <c r="B10" s="259"/>
    </row>
    <row r="11" s="248" customFormat="1" ht="36" customHeight="1" spans="1:2">
      <c r="A11" s="261"/>
      <c r="B11" s="259"/>
    </row>
    <row r="12" s="248" customFormat="1" ht="36" customHeight="1" spans="1:2">
      <c r="A12" s="261"/>
      <c r="B12" s="259"/>
    </row>
    <row r="13" s="248" customFormat="1" ht="36" customHeight="1" spans="1:2">
      <c r="A13" s="261"/>
      <c r="B13" s="259"/>
    </row>
    <row r="14" s="248" customFormat="1" ht="36" customHeight="1" spans="1:2">
      <c r="A14" s="261"/>
      <c r="B14" s="259"/>
    </row>
    <row r="15" s="248" customFormat="1" ht="36" customHeight="1" spans="1:2">
      <c r="A15" s="261"/>
      <c r="B15" s="259"/>
    </row>
    <row r="16" s="248" customFormat="1" ht="36" customHeight="1" spans="1:2">
      <c r="A16" s="261"/>
      <c r="B16" s="259"/>
    </row>
    <row r="17" s="248" customFormat="1" ht="36" customHeight="1" spans="1:2">
      <c r="A17" s="261"/>
      <c r="B17" s="259"/>
    </row>
    <row r="18" s="248" customFormat="1" ht="36" customHeight="1" spans="1:2">
      <c r="A18" s="261"/>
      <c r="B18" s="259"/>
    </row>
    <row r="19" s="248" customFormat="1" ht="36" customHeight="1" spans="1:2">
      <c r="A19" s="261"/>
      <c r="B19" s="259"/>
    </row>
    <row r="20" s="248" customFormat="1" ht="31" customHeight="1" spans="1:2">
      <c r="A20" s="263" t="s">
        <v>1867</v>
      </c>
      <c r="B20" s="264"/>
    </row>
    <row r="21" s="250" customFormat="1" ht="24" customHeight="1" spans="1:16384">
      <c r="A21" s="250" t="s">
        <v>1223</v>
      </c>
      <c r="XEX21" s="265"/>
      <c r="XEY21" s="265"/>
      <c r="XEZ21" s="265"/>
      <c r="XFA21" s="265"/>
      <c r="XFB21" s="265"/>
      <c r="XFC21" s="265"/>
      <c r="XFD21" s="265"/>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B6" sqref="B6"/>
    </sheetView>
  </sheetViews>
  <sheetFormatPr defaultColWidth="9" defaultRowHeight="15.75"/>
  <cols>
    <col min="1" max="1" width="46.6371681415929" style="248" customWidth="1"/>
    <col min="2" max="2" width="38" style="251" customWidth="1"/>
    <col min="3" max="16371" width="9" style="248"/>
    <col min="16372" max="16373" width="35.6371681415929" style="248"/>
    <col min="16374" max="16374" width="9" style="248"/>
    <col min="16375" max="16384" width="9" style="252"/>
  </cols>
  <sheetData>
    <row r="1" s="248" customFormat="1" ht="45" customHeight="1" spans="1:2">
      <c r="A1" s="253" t="s">
        <v>1868</v>
      </c>
      <c r="B1" s="254"/>
    </row>
    <row r="2" s="248" customFormat="1" ht="20.1" customHeight="1" spans="1:2">
      <c r="A2" s="255"/>
      <c r="B2" s="256" t="s">
        <v>2</v>
      </c>
    </row>
    <row r="3" s="249" customFormat="1" ht="45" customHeight="1" spans="1:2">
      <c r="A3" s="257" t="s">
        <v>1869</v>
      </c>
      <c r="B3" s="257" t="s">
        <v>1866</v>
      </c>
    </row>
    <row r="4" s="248" customFormat="1" ht="36" customHeight="1" spans="1:2">
      <c r="A4" s="258"/>
      <c r="B4" s="259"/>
    </row>
    <row r="5" s="248" customFormat="1" ht="36" customHeight="1" spans="1:2">
      <c r="A5" s="258"/>
      <c r="B5" s="259"/>
    </row>
    <row r="6" s="248" customFormat="1" ht="36" customHeight="1" spans="1:2">
      <c r="A6" s="258"/>
      <c r="B6" s="259"/>
    </row>
    <row r="7" s="248" customFormat="1" ht="36" customHeight="1" spans="1:2">
      <c r="A7" s="258"/>
      <c r="B7" s="259"/>
    </row>
    <row r="8" s="248" customFormat="1" ht="36" customHeight="1" spans="1:2">
      <c r="A8" s="258"/>
      <c r="B8" s="259"/>
    </row>
    <row r="9" s="248" customFormat="1" ht="36" customHeight="1" spans="1:2">
      <c r="A9" s="258"/>
      <c r="B9" s="259"/>
    </row>
    <row r="10" s="248" customFormat="1" ht="36" customHeight="1" spans="1:2">
      <c r="A10" s="260"/>
      <c r="B10" s="259"/>
    </row>
    <row r="11" s="248" customFormat="1" ht="36" customHeight="1" spans="1:2">
      <c r="A11" s="261"/>
      <c r="B11" s="259"/>
    </row>
    <row r="12" s="248" customFormat="1" ht="36" customHeight="1" spans="1:2">
      <c r="A12" s="262"/>
      <c r="B12" s="259"/>
    </row>
    <row r="13" s="248" customFormat="1" ht="36" customHeight="1" spans="1:2">
      <c r="A13" s="262"/>
      <c r="B13" s="259"/>
    </row>
    <row r="14" s="248" customFormat="1" ht="36" customHeight="1" spans="1:2">
      <c r="A14" s="262"/>
      <c r="B14" s="259"/>
    </row>
    <row r="15" s="248" customFormat="1" ht="36" customHeight="1" spans="1:2">
      <c r="A15" s="262"/>
      <c r="B15" s="259"/>
    </row>
    <row r="16" s="248" customFormat="1" ht="36" customHeight="1" spans="1:2">
      <c r="A16" s="262"/>
      <c r="B16" s="259"/>
    </row>
    <row r="17" s="248" customFormat="1" ht="36" customHeight="1" spans="1:2">
      <c r="A17" s="262"/>
      <c r="B17" s="259"/>
    </row>
    <row r="18" s="248" customFormat="1" ht="36" customHeight="1" spans="1:2">
      <c r="A18" s="262"/>
      <c r="B18" s="259"/>
    </row>
    <row r="19" s="248" customFormat="1" ht="31" customHeight="1" spans="1:2">
      <c r="A19" s="263" t="s">
        <v>1867</v>
      </c>
      <c r="B19" s="264"/>
    </row>
    <row r="20" s="250" customFormat="1" spans="1:16377">
      <c r="A20" s="250" t="s">
        <v>1223</v>
      </c>
      <c r="XEU20" s="265"/>
      <c r="XEV20" s="265"/>
      <c r="XEW20" s="265"/>
    </row>
    <row r="21" s="248" customFormat="1" spans="2:16377">
      <c r="B21" s="251"/>
      <c r="XEU21" s="252"/>
      <c r="XEV21" s="252"/>
      <c r="XEW21" s="252"/>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workbookViewId="0">
      <selection activeCell="G7" sqref="G7"/>
    </sheetView>
  </sheetViews>
  <sheetFormatPr defaultColWidth="9" defaultRowHeight="15.75" outlineLevelCol="4"/>
  <cols>
    <col min="1" max="1" width="52.4424778761062" style="217" customWidth="1"/>
    <col min="2" max="4" width="20.6371681415929" style="217" customWidth="1"/>
    <col min="5" max="5" width="5.38053097345133" style="217" hidden="1" customWidth="1"/>
    <col min="6" max="16384" width="9" style="217"/>
  </cols>
  <sheetData>
    <row r="1" ht="45" customHeight="1" spans="1:4">
      <c r="A1" s="218" t="s">
        <v>1870</v>
      </c>
      <c r="B1" s="218"/>
      <c r="C1" s="218"/>
      <c r="D1" s="218"/>
    </row>
    <row r="2" s="232" customFormat="1" ht="20.1" customHeight="1" spans="1:4">
      <c r="A2" s="233"/>
      <c r="B2" s="234"/>
      <c r="C2" s="235"/>
      <c r="D2" s="236" t="s">
        <v>2</v>
      </c>
    </row>
    <row r="3" ht="45" customHeight="1" spans="1:5">
      <c r="A3" s="237" t="s">
        <v>1871</v>
      </c>
      <c r="B3" s="163" t="s">
        <v>5</v>
      </c>
      <c r="C3" s="163" t="s">
        <v>6</v>
      </c>
      <c r="D3" s="163" t="s">
        <v>7</v>
      </c>
      <c r="E3" s="232" t="s">
        <v>133</v>
      </c>
    </row>
    <row r="4" ht="36" customHeight="1" spans="1:5">
      <c r="A4" s="238" t="s">
        <v>1872</v>
      </c>
      <c r="B4" s="239"/>
      <c r="C4" s="240"/>
      <c r="D4" s="168"/>
      <c r="E4" s="241" t="str">
        <f t="shared" ref="E4:E38" si="0">IF(A4&lt;&gt;"",IF(SUM(B4:C4)&lt;&gt;0,"是","否"),"是")</f>
        <v>否</v>
      </c>
    </row>
    <row r="5" ht="36" customHeight="1" spans="1:5">
      <c r="A5" s="242" t="s">
        <v>1873</v>
      </c>
      <c r="B5" s="243"/>
      <c r="C5" s="243"/>
      <c r="D5" s="172"/>
      <c r="E5" s="241" t="str">
        <f t="shared" si="0"/>
        <v>否</v>
      </c>
    </row>
    <row r="6" ht="36" customHeight="1" spans="1:5">
      <c r="A6" s="242" t="s">
        <v>1874</v>
      </c>
      <c r="B6" s="243"/>
      <c r="C6" s="244"/>
      <c r="D6" s="172"/>
      <c r="E6" s="241" t="str">
        <f t="shared" si="0"/>
        <v>否</v>
      </c>
    </row>
    <row r="7" s="216" customFormat="1" ht="36" customHeight="1" spans="1:5">
      <c r="A7" s="242" t="s">
        <v>1875</v>
      </c>
      <c r="B7" s="243"/>
      <c r="C7" s="244"/>
      <c r="D7" s="172"/>
      <c r="E7" s="241" t="str">
        <f t="shared" si="0"/>
        <v>否</v>
      </c>
    </row>
    <row r="8" ht="36" customHeight="1" spans="1:5">
      <c r="A8" s="238" t="s">
        <v>1876</v>
      </c>
      <c r="B8" s="239"/>
      <c r="C8" s="239"/>
      <c r="D8" s="173"/>
      <c r="E8" s="241" t="str">
        <f t="shared" si="0"/>
        <v>否</v>
      </c>
    </row>
    <row r="9" ht="36" customHeight="1" spans="1:5">
      <c r="A9" s="242" t="s">
        <v>1873</v>
      </c>
      <c r="B9" s="243"/>
      <c r="C9" s="244"/>
      <c r="D9" s="172"/>
      <c r="E9" s="241" t="str">
        <f t="shared" si="0"/>
        <v>否</v>
      </c>
    </row>
    <row r="10" ht="36" customHeight="1" spans="1:5">
      <c r="A10" s="242" t="s">
        <v>1874</v>
      </c>
      <c r="B10" s="243"/>
      <c r="C10" s="244"/>
      <c r="D10" s="172"/>
      <c r="E10" s="241" t="str">
        <f t="shared" si="0"/>
        <v>否</v>
      </c>
    </row>
    <row r="11" ht="36" customHeight="1" spans="1:5">
      <c r="A11" s="242" t="s">
        <v>1875</v>
      </c>
      <c r="B11" s="243"/>
      <c r="C11" s="244"/>
      <c r="D11" s="172"/>
      <c r="E11" s="241" t="str">
        <f t="shared" si="0"/>
        <v>否</v>
      </c>
    </row>
    <row r="12" ht="36" customHeight="1" spans="1:5">
      <c r="A12" s="238" t="s">
        <v>1877</v>
      </c>
      <c r="B12" s="239"/>
      <c r="C12" s="240"/>
      <c r="D12" s="173"/>
      <c r="E12" s="241" t="str">
        <f t="shared" si="0"/>
        <v>否</v>
      </c>
    </row>
    <row r="13" ht="36" customHeight="1" spans="1:5">
      <c r="A13" s="242" t="s">
        <v>1873</v>
      </c>
      <c r="B13" s="243"/>
      <c r="C13" s="244"/>
      <c r="D13" s="172"/>
      <c r="E13" s="241" t="str">
        <f t="shared" si="0"/>
        <v>否</v>
      </c>
    </row>
    <row r="14" ht="36" customHeight="1" spans="1:5">
      <c r="A14" s="242" t="s">
        <v>1874</v>
      </c>
      <c r="B14" s="243"/>
      <c r="C14" s="244"/>
      <c r="D14" s="172"/>
      <c r="E14" s="241" t="str">
        <f t="shared" si="0"/>
        <v>否</v>
      </c>
    </row>
    <row r="15" ht="36" hidden="1" customHeight="1" spans="1:5">
      <c r="A15" s="242" t="s">
        <v>1875</v>
      </c>
      <c r="B15" s="243">
        <v>0</v>
      </c>
      <c r="C15" s="244"/>
      <c r="D15" s="172" t="str">
        <f>IF(B15&gt;0,C15/B15-1,IF(B15&lt;0,-(C15/B15-1),""))</f>
        <v/>
      </c>
      <c r="E15" s="241" t="str">
        <f t="shared" si="0"/>
        <v>否</v>
      </c>
    </row>
    <row r="16" ht="36" customHeight="1" spans="1:5">
      <c r="A16" s="238" t="s">
        <v>1878</v>
      </c>
      <c r="B16" s="239"/>
      <c r="C16" s="240"/>
      <c r="D16" s="173"/>
      <c r="E16" s="241" t="str">
        <f t="shared" si="0"/>
        <v>否</v>
      </c>
    </row>
    <row r="17" ht="36" customHeight="1" spans="1:5">
      <c r="A17" s="242" t="s">
        <v>1873</v>
      </c>
      <c r="B17" s="243"/>
      <c r="C17" s="205"/>
      <c r="D17" s="172"/>
      <c r="E17" s="241" t="str">
        <f t="shared" si="0"/>
        <v>否</v>
      </c>
    </row>
    <row r="18" ht="36" customHeight="1" spans="1:5">
      <c r="A18" s="242" t="s">
        <v>1874</v>
      </c>
      <c r="B18" s="243"/>
      <c r="C18" s="205"/>
      <c r="D18" s="172"/>
      <c r="E18" s="241" t="str">
        <f t="shared" si="0"/>
        <v>否</v>
      </c>
    </row>
    <row r="19" ht="36" customHeight="1" spans="1:5">
      <c r="A19" s="242" t="s">
        <v>1875</v>
      </c>
      <c r="B19" s="243"/>
      <c r="C19" s="205"/>
      <c r="D19" s="172"/>
      <c r="E19" s="241" t="str">
        <f t="shared" si="0"/>
        <v>否</v>
      </c>
    </row>
    <row r="20" ht="36" customHeight="1" spans="1:5">
      <c r="A20" s="238" t="s">
        <v>1879</v>
      </c>
      <c r="B20" s="239"/>
      <c r="C20" s="240"/>
      <c r="D20" s="173"/>
      <c r="E20" s="241" t="str">
        <f t="shared" si="0"/>
        <v>否</v>
      </c>
    </row>
    <row r="21" ht="36" customHeight="1" spans="1:5">
      <c r="A21" s="242" t="s">
        <v>1873</v>
      </c>
      <c r="B21" s="243"/>
      <c r="C21" s="240"/>
      <c r="D21" s="172"/>
      <c r="E21" s="241" t="str">
        <f t="shared" si="0"/>
        <v>否</v>
      </c>
    </row>
    <row r="22" ht="36" customHeight="1" spans="1:5">
      <c r="A22" s="242" t="s">
        <v>1874</v>
      </c>
      <c r="B22" s="243"/>
      <c r="C22" s="243"/>
      <c r="D22" s="172"/>
      <c r="E22" s="241" t="str">
        <f t="shared" si="0"/>
        <v>否</v>
      </c>
    </row>
    <row r="23" ht="36" customHeight="1" spans="1:5">
      <c r="A23" s="242" t="s">
        <v>1875</v>
      </c>
      <c r="B23" s="243"/>
      <c r="C23" s="244"/>
      <c r="D23" s="186"/>
      <c r="E23" s="241" t="str">
        <f t="shared" si="0"/>
        <v>否</v>
      </c>
    </row>
    <row r="24" ht="36" customHeight="1" spans="1:5">
      <c r="A24" s="238" t="s">
        <v>1880</v>
      </c>
      <c r="B24" s="245"/>
      <c r="C24" s="240"/>
      <c r="D24" s="173"/>
      <c r="E24" s="241" t="str">
        <f t="shared" si="0"/>
        <v>否</v>
      </c>
    </row>
    <row r="25" ht="36" customHeight="1" spans="1:5">
      <c r="A25" s="242" t="s">
        <v>1873</v>
      </c>
      <c r="B25" s="243"/>
      <c r="C25" s="246"/>
      <c r="D25" s="172"/>
      <c r="E25" s="241" t="str">
        <f t="shared" si="0"/>
        <v>否</v>
      </c>
    </row>
    <row r="26" ht="36" customHeight="1" spans="1:5">
      <c r="A26" s="242" t="s">
        <v>1874</v>
      </c>
      <c r="B26" s="243"/>
      <c r="C26" s="243"/>
      <c r="D26" s="172"/>
      <c r="E26" s="241" t="str">
        <f t="shared" si="0"/>
        <v>否</v>
      </c>
    </row>
    <row r="27" ht="36" customHeight="1" spans="1:5">
      <c r="A27" s="242" t="s">
        <v>1875</v>
      </c>
      <c r="B27" s="243"/>
      <c r="C27" s="243"/>
      <c r="D27" s="172"/>
      <c r="E27" s="241" t="str">
        <f t="shared" si="0"/>
        <v>否</v>
      </c>
    </row>
    <row r="28" ht="36" customHeight="1" spans="1:5">
      <c r="A28" s="238" t="s">
        <v>1881</v>
      </c>
      <c r="B28" s="239"/>
      <c r="C28" s="240"/>
      <c r="D28" s="173"/>
      <c r="E28" s="241" t="str">
        <f t="shared" si="0"/>
        <v>否</v>
      </c>
    </row>
    <row r="29" ht="36" customHeight="1" spans="1:5">
      <c r="A29" s="242" t="s">
        <v>1873</v>
      </c>
      <c r="B29" s="243"/>
      <c r="C29" s="246"/>
      <c r="D29" s="172"/>
      <c r="E29" s="241" t="str">
        <f t="shared" si="0"/>
        <v>否</v>
      </c>
    </row>
    <row r="30" ht="36" customHeight="1" spans="1:5">
      <c r="A30" s="242" t="s">
        <v>1874</v>
      </c>
      <c r="B30" s="243"/>
      <c r="C30" s="246"/>
      <c r="D30" s="172"/>
      <c r="E30" s="241" t="str">
        <f t="shared" si="0"/>
        <v>否</v>
      </c>
    </row>
    <row r="31" ht="36" customHeight="1" spans="1:5">
      <c r="A31" s="242" t="s">
        <v>1875</v>
      </c>
      <c r="B31" s="243"/>
      <c r="C31" s="246"/>
      <c r="D31" s="172"/>
      <c r="E31" s="241" t="str">
        <f t="shared" si="0"/>
        <v>否</v>
      </c>
    </row>
    <row r="32" ht="36" customHeight="1" spans="1:5">
      <c r="A32" s="184" t="s">
        <v>1882</v>
      </c>
      <c r="B32" s="245"/>
      <c r="C32" s="245"/>
      <c r="D32" s="186"/>
      <c r="E32" s="241" t="str">
        <f t="shared" si="0"/>
        <v>否</v>
      </c>
    </row>
    <row r="33" ht="36" customHeight="1" spans="1:5">
      <c r="A33" s="242" t="s">
        <v>1883</v>
      </c>
      <c r="B33" s="243"/>
      <c r="C33" s="243"/>
      <c r="D33" s="186"/>
      <c r="E33" s="241" t="str">
        <f t="shared" si="0"/>
        <v>否</v>
      </c>
    </row>
    <row r="34" ht="36" customHeight="1" spans="1:5">
      <c r="A34" s="242" t="s">
        <v>1884</v>
      </c>
      <c r="B34" s="243"/>
      <c r="C34" s="243"/>
      <c r="D34" s="186"/>
      <c r="E34" s="241" t="str">
        <f t="shared" si="0"/>
        <v>否</v>
      </c>
    </row>
    <row r="35" ht="36" customHeight="1" spans="1:5">
      <c r="A35" s="242" t="s">
        <v>1885</v>
      </c>
      <c r="B35" s="243"/>
      <c r="C35" s="243"/>
      <c r="D35" s="186"/>
      <c r="E35" s="241" t="str">
        <f t="shared" si="0"/>
        <v>否</v>
      </c>
    </row>
    <row r="36" ht="36" customHeight="1" spans="1:5">
      <c r="A36" s="188" t="s">
        <v>1886</v>
      </c>
      <c r="B36" s="239"/>
      <c r="C36" s="239"/>
      <c r="D36" s="173"/>
      <c r="E36" s="241" t="str">
        <f t="shared" si="0"/>
        <v>否</v>
      </c>
    </row>
    <row r="37" ht="36" customHeight="1" spans="1:5">
      <c r="A37" s="247" t="s">
        <v>1887</v>
      </c>
      <c r="B37" s="239"/>
      <c r="C37" s="240"/>
      <c r="D37" s="173"/>
      <c r="E37" s="241" t="str">
        <f t="shared" si="0"/>
        <v>否</v>
      </c>
    </row>
    <row r="38" ht="25" customHeight="1" spans="1:5">
      <c r="A38" s="184" t="s">
        <v>1888</v>
      </c>
      <c r="B38" s="239"/>
      <c r="C38" s="239"/>
      <c r="D38" s="173"/>
      <c r="E38" s="241" t="str">
        <f t="shared" si="0"/>
        <v>否</v>
      </c>
    </row>
    <row r="39" s="189" customFormat="1" spans="1:3">
      <c r="A39" s="189" t="s">
        <v>1889</v>
      </c>
      <c r="B39" s="230"/>
      <c r="C39" s="230"/>
    </row>
    <row r="40" spans="2:3">
      <c r="B40" s="231"/>
      <c r="C40" s="231"/>
    </row>
    <row r="41" spans="2:3">
      <c r="B41" s="231"/>
      <c r="C41" s="231"/>
    </row>
    <row r="42" spans="2:3">
      <c r="B42" s="231"/>
      <c r="C42" s="231"/>
    </row>
  </sheetData>
  <autoFilter xmlns:etc="http://www.wps.cn/officeDocument/2017/etCustomData" ref="A3:E39" etc:filterBottomFollowUsedRange="0">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F17" sqref="F17"/>
    </sheetView>
  </sheetViews>
  <sheetFormatPr defaultColWidth="9" defaultRowHeight="15.75" outlineLevelCol="4"/>
  <cols>
    <col min="1" max="1" width="45.6371681415929" style="217" customWidth="1"/>
    <col min="2" max="4" width="20.6371681415929" style="217" customWidth="1"/>
    <col min="5" max="5" width="12.7522123893805" style="217" hidden="1" customWidth="1"/>
    <col min="6" max="16384" width="9" style="217"/>
  </cols>
  <sheetData>
    <row r="1" ht="45" customHeight="1" spans="1:4">
      <c r="A1" s="218" t="s">
        <v>1890</v>
      </c>
      <c r="B1" s="218"/>
      <c r="C1" s="218"/>
      <c r="D1" s="218"/>
    </row>
    <row r="2" ht="20.1" customHeight="1" spans="1:4">
      <c r="A2" s="219"/>
      <c r="B2" s="220"/>
      <c r="C2" s="221"/>
      <c r="D2" s="222" t="s">
        <v>1891</v>
      </c>
    </row>
    <row r="3" ht="45" customHeight="1" spans="1:5">
      <c r="A3" s="162" t="s">
        <v>1199</v>
      </c>
      <c r="B3" s="163" t="s">
        <v>5</v>
      </c>
      <c r="C3" s="163" t="s">
        <v>6</v>
      </c>
      <c r="D3" s="163" t="s">
        <v>7</v>
      </c>
      <c r="E3" s="223" t="s">
        <v>133</v>
      </c>
    </row>
    <row r="4" ht="36" customHeight="1" spans="1:5">
      <c r="A4" s="165" t="s">
        <v>1892</v>
      </c>
      <c r="B4" s="187"/>
      <c r="C4" s="187"/>
      <c r="D4" s="168"/>
      <c r="E4" s="224" t="str">
        <f t="shared" ref="E4:E22" si="0">IF(A4&lt;&gt;"",IF(SUM(B4:C4)&lt;&gt;0,"是","否"),"是")</f>
        <v>否</v>
      </c>
    </row>
    <row r="5" ht="36" customHeight="1" spans="1:5">
      <c r="A5" s="169" t="s">
        <v>1893</v>
      </c>
      <c r="B5" s="209"/>
      <c r="C5" s="209"/>
      <c r="D5" s="225"/>
      <c r="E5" s="224" t="str">
        <f t="shared" si="0"/>
        <v>否</v>
      </c>
    </row>
    <row r="6" ht="36" customHeight="1" spans="1:5">
      <c r="A6" s="226" t="s">
        <v>1894</v>
      </c>
      <c r="B6" s="187"/>
      <c r="C6" s="187"/>
      <c r="D6" s="227"/>
      <c r="E6" s="224" t="str">
        <f t="shared" si="0"/>
        <v>否</v>
      </c>
    </row>
    <row r="7" ht="36" customHeight="1" spans="1:5">
      <c r="A7" s="169" t="s">
        <v>1893</v>
      </c>
      <c r="B7" s="209"/>
      <c r="C7" s="228"/>
      <c r="D7" s="225"/>
      <c r="E7" s="224" t="str">
        <f t="shared" si="0"/>
        <v>否</v>
      </c>
    </row>
    <row r="8" s="216" customFormat="1" ht="36" customHeight="1" spans="1:5">
      <c r="A8" s="165" t="s">
        <v>1895</v>
      </c>
      <c r="B8" s="187"/>
      <c r="C8" s="187"/>
      <c r="D8" s="227"/>
      <c r="E8" s="224" t="str">
        <f t="shared" si="0"/>
        <v>否</v>
      </c>
    </row>
    <row r="9" s="216" customFormat="1" ht="36" customHeight="1" spans="1:5">
      <c r="A9" s="169" t="s">
        <v>1893</v>
      </c>
      <c r="B9" s="209"/>
      <c r="C9" s="228"/>
      <c r="D9" s="225"/>
      <c r="E9" s="224" t="str">
        <f t="shared" si="0"/>
        <v>否</v>
      </c>
    </row>
    <row r="10" s="216" customFormat="1" ht="36" customHeight="1" spans="1:5">
      <c r="A10" s="165" t="s">
        <v>1896</v>
      </c>
      <c r="B10" s="187"/>
      <c r="C10" s="187"/>
      <c r="D10" s="227"/>
      <c r="E10" s="224" t="str">
        <f t="shared" si="0"/>
        <v>否</v>
      </c>
    </row>
    <row r="11" s="216" customFormat="1" ht="36" customHeight="1" spans="1:5">
      <c r="A11" s="169" t="s">
        <v>1893</v>
      </c>
      <c r="B11" s="209"/>
      <c r="C11" s="174"/>
      <c r="D11" s="225"/>
      <c r="E11" s="224" t="str">
        <f t="shared" si="0"/>
        <v>否</v>
      </c>
    </row>
    <row r="12" s="216" customFormat="1" ht="36" customHeight="1" spans="1:5">
      <c r="A12" s="165" t="s">
        <v>1897</v>
      </c>
      <c r="B12" s="187"/>
      <c r="C12" s="187"/>
      <c r="D12" s="227"/>
      <c r="E12" s="224" t="str">
        <f t="shared" si="0"/>
        <v>否</v>
      </c>
    </row>
    <row r="13" s="216" customFormat="1" ht="36" customHeight="1" spans="1:5">
      <c r="A13" s="169" t="s">
        <v>1893</v>
      </c>
      <c r="B13" s="209"/>
      <c r="C13" s="174"/>
      <c r="D13" s="225"/>
      <c r="E13" s="224" t="str">
        <f t="shared" si="0"/>
        <v>否</v>
      </c>
    </row>
    <row r="14" s="216" customFormat="1" ht="36" customHeight="1" spans="1:5">
      <c r="A14" s="165" t="s">
        <v>1898</v>
      </c>
      <c r="B14" s="187"/>
      <c r="C14" s="187"/>
      <c r="D14" s="227"/>
      <c r="E14" s="224" t="str">
        <f t="shared" si="0"/>
        <v>否</v>
      </c>
    </row>
    <row r="15" ht="36" customHeight="1" spans="1:5">
      <c r="A15" s="169" t="s">
        <v>1893</v>
      </c>
      <c r="B15" s="209"/>
      <c r="C15" s="228"/>
      <c r="D15" s="225"/>
      <c r="E15" s="224" t="str">
        <f t="shared" si="0"/>
        <v>否</v>
      </c>
    </row>
    <row r="16" ht="36" customHeight="1" spans="1:5">
      <c r="A16" s="165" t="s">
        <v>1899</v>
      </c>
      <c r="B16" s="187"/>
      <c r="C16" s="187"/>
      <c r="D16" s="227"/>
      <c r="E16" s="224" t="str">
        <f t="shared" si="0"/>
        <v>否</v>
      </c>
    </row>
    <row r="17" ht="36" customHeight="1" spans="1:5">
      <c r="A17" s="169" t="s">
        <v>1893</v>
      </c>
      <c r="B17" s="209"/>
      <c r="C17" s="183"/>
      <c r="D17" s="225"/>
      <c r="E17" s="224" t="str">
        <f t="shared" si="0"/>
        <v>否</v>
      </c>
    </row>
    <row r="18" ht="36" customHeight="1" spans="1:5">
      <c r="A18" s="184" t="s">
        <v>1900</v>
      </c>
      <c r="B18" s="187"/>
      <c r="C18" s="187"/>
      <c r="D18" s="227"/>
      <c r="E18" s="224" t="str">
        <f t="shared" si="0"/>
        <v>否</v>
      </c>
    </row>
    <row r="19" ht="36" customHeight="1" spans="1:5">
      <c r="A19" s="169" t="s">
        <v>1901</v>
      </c>
      <c r="B19" s="209"/>
      <c r="C19" s="209"/>
      <c r="D19" s="225"/>
      <c r="E19" s="224" t="str">
        <f t="shared" si="0"/>
        <v>否</v>
      </c>
    </row>
    <row r="20" ht="36" customHeight="1" spans="1:5">
      <c r="A20" s="229" t="s">
        <v>1902</v>
      </c>
      <c r="B20" s="187"/>
      <c r="C20" s="187"/>
      <c r="D20" s="227"/>
      <c r="E20" s="224" t="str">
        <f t="shared" si="0"/>
        <v>否</v>
      </c>
    </row>
    <row r="21" ht="36" customHeight="1" spans="1:5">
      <c r="A21" s="188" t="s">
        <v>1903</v>
      </c>
      <c r="B21" s="187"/>
      <c r="C21" s="187"/>
      <c r="D21" s="227"/>
      <c r="E21" s="224" t="str">
        <f t="shared" si="0"/>
        <v>否</v>
      </c>
    </row>
    <row r="22" ht="36" customHeight="1" spans="1:5">
      <c r="A22" s="184" t="s">
        <v>1904</v>
      </c>
      <c r="B22" s="187"/>
      <c r="C22" s="187"/>
      <c r="D22" s="227"/>
      <c r="E22" s="224" t="str">
        <f t="shared" si="0"/>
        <v>否</v>
      </c>
    </row>
    <row r="23" s="189" customFormat="1" spans="1:3">
      <c r="A23" s="189" t="s">
        <v>1889</v>
      </c>
      <c r="B23" s="230"/>
      <c r="C23" s="230"/>
    </row>
    <row r="24" spans="2:3">
      <c r="B24" s="231"/>
      <c r="C24" s="231"/>
    </row>
    <row r="25" spans="2:3">
      <c r="B25" s="231"/>
      <c r="C25" s="231"/>
    </row>
    <row r="26" spans="2:3">
      <c r="B26" s="231"/>
      <c r="C26" s="231"/>
    </row>
  </sheetData>
  <autoFilter xmlns:etc="http://www.wps.cn/officeDocument/2017/etCustomData" ref="A3:E23"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31" activePane="bottomLeft" state="frozen"/>
      <selection/>
      <selection pane="bottomLeft" activeCell="H33" sqref="H33"/>
    </sheetView>
  </sheetViews>
  <sheetFormatPr defaultColWidth="9" defaultRowHeight="15.75" outlineLevelCol="4"/>
  <cols>
    <col min="1" max="1" width="46.1327433628319" style="195" customWidth="1"/>
    <col min="2" max="4" width="20.6371681415929" style="195" customWidth="1"/>
    <col min="5" max="5" width="5" style="195" hidden="1" customWidth="1"/>
    <col min="6" max="16384" width="9" style="195"/>
  </cols>
  <sheetData>
    <row r="1" ht="45" customHeight="1" spans="1:4">
      <c r="A1" s="196" t="s">
        <v>1905</v>
      </c>
      <c r="B1" s="196"/>
      <c r="C1" s="196"/>
      <c r="D1" s="196"/>
    </row>
    <row r="2" ht="20.1" customHeight="1" spans="1:4">
      <c r="A2" s="197"/>
      <c r="B2" s="198"/>
      <c r="C2" s="199"/>
      <c r="D2" s="200" t="s">
        <v>2</v>
      </c>
    </row>
    <row r="3" ht="45" customHeight="1" spans="1:5">
      <c r="A3" s="201" t="s">
        <v>1871</v>
      </c>
      <c r="B3" s="163" t="s">
        <v>5</v>
      </c>
      <c r="C3" s="163" t="s">
        <v>6</v>
      </c>
      <c r="D3" s="163" t="s">
        <v>7</v>
      </c>
      <c r="E3" s="164" t="s">
        <v>133</v>
      </c>
    </row>
    <row r="4" ht="36" customHeight="1" spans="1:5">
      <c r="A4" s="202" t="s">
        <v>1872</v>
      </c>
      <c r="B4" s="203"/>
      <c r="C4" s="167"/>
      <c r="D4" s="168"/>
      <c r="E4" s="164" t="str">
        <f t="shared" ref="E4:E38" si="0">IF(A4&lt;&gt;"",IF(SUM(B4:C4)&lt;&gt;0,"是","否"),"是")</f>
        <v>否</v>
      </c>
    </row>
    <row r="5" ht="36" customHeight="1" spans="1:5">
      <c r="A5" s="204" t="s">
        <v>1873</v>
      </c>
      <c r="B5" s="205"/>
      <c r="C5" s="205"/>
      <c r="D5" s="206"/>
      <c r="E5" s="164" t="str">
        <f t="shared" si="0"/>
        <v>否</v>
      </c>
    </row>
    <row r="6" ht="36" customHeight="1" spans="1:5">
      <c r="A6" s="204" t="s">
        <v>1874</v>
      </c>
      <c r="B6" s="205"/>
      <c r="C6" s="205"/>
      <c r="D6" s="206"/>
      <c r="E6" s="164" t="str">
        <f t="shared" si="0"/>
        <v>否</v>
      </c>
    </row>
    <row r="7" s="193" customFormat="1" ht="36" customHeight="1" spans="1:5">
      <c r="A7" s="204" t="s">
        <v>1875</v>
      </c>
      <c r="B7" s="205"/>
      <c r="C7" s="205"/>
      <c r="D7" s="206"/>
      <c r="E7" s="164" t="str">
        <f t="shared" si="0"/>
        <v>否</v>
      </c>
    </row>
    <row r="8" s="193" customFormat="1" ht="36" customHeight="1" spans="1:5">
      <c r="A8" s="207" t="s">
        <v>1876</v>
      </c>
      <c r="B8" s="203"/>
      <c r="C8" s="203"/>
      <c r="D8" s="208"/>
      <c r="E8" s="164" t="str">
        <f t="shared" si="0"/>
        <v>否</v>
      </c>
    </row>
    <row r="9" s="193" customFormat="1" ht="36" customHeight="1" spans="1:5">
      <c r="A9" s="204" t="s">
        <v>1873</v>
      </c>
      <c r="B9" s="205"/>
      <c r="C9" s="205"/>
      <c r="D9" s="206"/>
      <c r="E9" s="164" t="str">
        <f t="shared" si="0"/>
        <v>否</v>
      </c>
    </row>
    <row r="10" s="193" customFormat="1" ht="36" customHeight="1" spans="1:5">
      <c r="A10" s="204" t="s">
        <v>1874</v>
      </c>
      <c r="B10" s="205"/>
      <c r="C10" s="205"/>
      <c r="D10" s="206"/>
      <c r="E10" s="164" t="str">
        <f t="shared" si="0"/>
        <v>否</v>
      </c>
    </row>
    <row r="11" s="193" customFormat="1" ht="36" customHeight="1" spans="1:5">
      <c r="A11" s="204" t="s">
        <v>1875</v>
      </c>
      <c r="B11" s="205"/>
      <c r="C11" s="205"/>
      <c r="D11" s="206"/>
      <c r="E11" s="164" t="str">
        <f t="shared" si="0"/>
        <v>否</v>
      </c>
    </row>
    <row r="12" s="193" customFormat="1" ht="36" customHeight="1" spans="1:5">
      <c r="A12" s="202" t="s">
        <v>1877</v>
      </c>
      <c r="B12" s="203"/>
      <c r="C12" s="203"/>
      <c r="D12" s="208"/>
      <c r="E12" s="164" t="str">
        <f t="shared" si="0"/>
        <v>否</v>
      </c>
    </row>
    <row r="13" ht="22" customHeight="1" spans="1:5">
      <c r="A13" s="204" t="s">
        <v>1873</v>
      </c>
      <c r="B13" s="205"/>
      <c r="C13" s="209"/>
      <c r="D13" s="210" t="str">
        <f>IF(B13&gt;0,C13/B13-1,IF(B13&lt;0,-(C13/B13-1),""))</f>
        <v/>
      </c>
      <c r="E13" s="164" t="str">
        <f t="shared" si="0"/>
        <v>否</v>
      </c>
    </row>
    <row r="14" ht="36" customHeight="1" spans="1:5">
      <c r="A14" s="204" t="s">
        <v>1874</v>
      </c>
      <c r="B14" s="205"/>
      <c r="C14" s="205"/>
      <c r="D14" s="206"/>
      <c r="E14" s="164" t="str">
        <f t="shared" si="0"/>
        <v>否</v>
      </c>
    </row>
    <row r="15" ht="28" customHeight="1" spans="1:5">
      <c r="A15" s="204" t="s">
        <v>1875</v>
      </c>
      <c r="B15" s="205"/>
      <c r="C15" s="209"/>
      <c r="D15" s="210" t="str">
        <f>IF(B15&gt;0,C15/B15-1,IF(B15&lt;0,-(C15/B15-1),""))</f>
        <v/>
      </c>
      <c r="E15" s="164" t="str">
        <f t="shared" si="0"/>
        <v>否</v>
      </c>
    </row>
    <row r="16" ht="36" customHeight="1" spans="1:5">
      <c r="A16" s="202" t="s">
        <v>1878</v>
      </c>
      <c r="B16" s="203"/>
      <c r="C16" s="203"/>
      <c r="D16" s="208"/>
      <c r="E16" s="164" t="str">
        <f t="shared" si="0"/>
        <v>否</v>
      </c>
    </row>
    <row r="17" ht="36" customHeight="1" spans="1:5">
      <c r="A17" s="204" t="s">
        <v>1873</v>
      </c>
      <c r="B17" s="205"/>
      <c r="C17" s="205"/>
      <c r="D17" s="206"/>
      <c r="E17" s="164" t="str">
        <f t="shared" si="0"/>
        <v>否</v>
      </c>
    </row>
    <row r="18" ht="36" customHeight="1" spans="1:5">
      <c r="A18" s="204" t="s">
        <v>1874</v>
      </c>
      <c r="B18" s="205"/>
      <c r="C18" s="205"/>
      <c r="D18" s="206"/>
      <c r="E18" s="164" t="str">
        <f t="shared" si="0"/>
        <v>否</v>
      </c>
    </row>
    <row r="19" ht="36" customHeight="1" spans="1:5">
      <c r="A19" s="204" t="s">
        <v>1875</v>
      </c>
      <c r="B19" s="205"/>
      <c r="C19" s="211"/>
      <c r="D19" s="206"/>
      <c r="E19" s="164" t="str">
        <f t="shared" si="0"/>
        <v>否</v>
      </c>
    </row>
    <row r="20" ht="36" customHeight="1" spans="1:5">
      <c r="A20" s="202" t="s">
        <v>1879</v>
      </c>
      <c r="B20" s="203"/>
      <c r="C20" s="203"/>
      <c r="D20" s="208"/>
      <c r="E20" s="164" t="str">
        <f t="shared" si="0"/>
        <v>否</v>
      </c>
    </row>
    <row r="21" ht="36" customHeight="1" spans="1:5">
      <c r="A21" s="204" t="s">
        <v>1873</v>
      </c>
      <c r="B21" s="205"/>
      <c r="C21" s="174"/>
      <c r="D21" s="206"/>
      <c r="E21" s="164" t="str">
        <f t="shared" si="0"/>
        <v>否</v>
      </c>
    </row>
    <row r="22" ht="36" customHeight="1" spans="1:5">
      <c r="A22" s="204" t="s">
        <v>1874</v>
      </c>
      <c r="B22" s="205"/>
      <c r="C22" s="205"/>
      <c r="D22" s="206"/>
      <c r="E22" s="164" t="str">
        <f t="shared" si="0"/>
        <v>否</v>
      </c>
    </row>
    <row r="23" ht="23" customHeight="1" spans="1:5">
      <c r="A23" s="204" t="s">
        <v>1875</v>
      </c>
      <c r="B23" s="205">
        <v>0</v>
      </c>
      <c r="C23" s="174"/>
      <c r="D23" s="206" t="str">
        <f>IF(B23&gt;0,C23/B23-1,IF(B23&lt;0,-(C23/B23-1),""))</f>
        <v/>
      </c>
      <c r="E23" s="164" t="str">
        <f t="shared" si="0"/>
        <v>否</v>
      </c>
    </row>
    <row r="24" ht="22" customHeight="1" spans="1:5">
      <c r="A24" s="202" t="s">
        <v>1880</v>
      </c>
      <c r="B24" s="203"/>
      <c r="C24" s="167"/>
      <c r="D24" s="208" t="str">
        <f>IF(B24&gt;0,C24/B24-1,IF(B24&lt;0,-(C24/B24-1),""))</f>
        <v/>
      </c>
      <c r="E24" s="164" t="str">
        <f t="shared" si="0"/>
        <v>否</v>
      </c>
    </row>
    <row r="25" ht="21" customHeight="1" spans="1:5">
      <c r="A25" s="204" t="s">
        <v>1873</v>
      </c>
      <c r="B25" s="205"/>
      <c r="C25" s="167"/>
      <c r="D25" s="208" t="str">
        <f>IF(B25&gt;0,C25/B25-1,IF(B25&lt;0,-(C25/B25-1),""))</f>
        <v/>
      </c>
      <c r="E25" s="164" t="str">
        <f t="shared" si="0"/>
        <v>否</v>
      </c>
    </row>
    <row r="26" ht="26" customHeight="1" spans="1:5">
      <c r="A26" s="204" t="s">
        <v>1874</v>
      </c>
      <c r="B26" s="205"/>
      <c r="C26" s="167"/>
      <c r="D26" s="208" t="str">
        <f>IF(B26&gt;0,C26/B26-1,IF(B26&lt;0,-(C26/B26-1),""))</f>
        <v/>
      </c>
      <c r="E26" s="164" t="str">
        <f t="shared" si="0"/>
        <v>否</v>
      </c>
    </row>
    <row r="27" ht="32" customHeight="1" spans="1:5">
      <c r="A27" s="204" t="s">
        <v>1875</v>
      </c>
      <c r="B27" s="205"/>
      <c r="C27" s="167"/>
      <c r="D27" s="208" t="str">
        <f>IF(B27&gt;0,C27/B27-1,IF(B27&lt;0,-(C27/B27-1),""))</f>
        <v/>
      </c>
      <c r="E27" s="164" t="str">
        <f t="shared" si="0"/>
        <v>否</v>
      </c>
    </row>
    <row r="28" ht="36" customHeight="1" spans="1:5">
      <c r="A28" s="202" t="s">
        <v>1881</v>
      </c>
      <c r="B28" s="203"/>
      <c r="C28" s="167"/>
      <c r="D28" s="208"/>
      <c r="E28" s="164" t="str">
        <f t="shared" si="0"/>
        <v>否</v>
      </c>
    </row>
    <row r="29" ht="36" customHeight="1" spans="1:5">
      <c r="A29" s="204" t="s">
        <v>1873</v>
      </c>
      <c r="B29" s="205"/>
      <c r="C29" s="205"/>
      <c r="D29" s="212"/>
      <c r="E29" s="164" t="str">
        <f t="shared" si="0"/>
        <v>否</v>
      </c>
    </row>
    <row r="30" ht="36" customHeight="1" spans="1:5">
      <c r="A30" s="204" t="s">
        <v>1874</v>
      </c>
      <c r="B30" s="205"/>
      <c r="C30" s="205"/>
      <c r="D30" s="212"/>
      <c r="E30" s="164" t="str">
        <f t="shared" si="0"/>
        <v>否</v>
      </c>
    </row>
    <row r="31" ht="36" customHeight="1" spans="1:5">
      <c r="A31" s="204" t="s">
        <v>1875</v>
      </c>
      <c r="B31" s="205"/>
      <c r="C31" s="205"/>
      <c r="D31" s="212"/>
      <c r="E31" s="164" t="str">
        <f t="shared" si="0"/>
        <v>否</v>
      </c>
    </row>
    <row r="32" ht="36" customHeight="1" spans="1:5">
      <c r="A32" s="184" t="s">
        <v>1882</v>
      </c>
      <c r="B32" s="203"/>
      <c r="C32" s="203"/>
      <c r="D32" s="208"/>
      <c r="E32" s="164" t="str">
        <f t="shared" si="0"/>
        <v>否</v>
      </c>
    </row>
    <row r="33" ht="36" customHeight="1" spans="1:5">
      <c r="A33" s="204" t="s">
        <v>1883</v>
      </c>
      <c r="B33" s="205"/>
      <c r="C33" s="205"/>
      <c r="D33" s="212"/>
      <c r="E33" s="164" t="str">
        <f t="shared" si="0"/>
        <v>否</v>
      </c>
    </row>
    <row r="34" ht="36" customHeight="1" spans="1:5">
      <c r="A34" s="204" t="s">
        <v>1884</v>
      </c>
      <c r="B34" s="205"/>
      <c r="C34" s="205"/>
      <c r="D34" s="212"/>
      <c r="E34" s="164" t="str">
        <f t="shared" si="0"/>
        <v>否</v>
      </c>
    </row>
    <row r="35" ht="36" customHeight="1" spans="1:5">
      <c r="A35" s="204" t="s">
        <v>1885</v>
      </c>
      <c r="B35" s="205"/>
      <c r="C35" s="205"/>
      <c r="D35" s="212"/>
      <c r="E35" s="164" t="str">
        <f t="shared" si="0"/>
        <v>否</v>
      </c>
    </row>
    <row r="36" ht="36" customHeight="1" spans="1:5">
      <c r="A36" s="188" t="s">
        <v>1886</v>
      </c>
      <c r="B36" s="203"/>
      <c r="C36" s="203"/>
      <c r="D36" s="208"/>
      <c r="E36" s="164" t="str">
        <f t="shared" si="0"/>
        <v>否</v>
      </c>
    </row>
    <row r="37" ht="36" customHeight="1" spans="1:5">
      <c r="A37" s="188" t="s">
        <v>1887</v>
      </c>
      <c r="B37" s="203"/>
      <c r="C37" s="167"/>
      <c r="D37" s="208"/>
      <c r="E37" s="164" t="str">
        <f t="shared" si="0"/>
        <v>否</v>
      </c>
    </row>
    <row r="38" ht="36" customHeight="1" spans="1:5">
      <c r="A38" s="184" t="s">
        <v>1888</v>
      </c>
      <c r="B38" s="203"/>
      <c r="C38" s="203"/>
      <c r="D38" s="213"/>
      <c r="E38" s="164" t="str">
        <f t="shared" si="0"/>
        <v>否</v>
      </c>
    </row>
    <row r="39" s="194" customFormat="1" spans="1:3">
      <c r="A39" s="189" t="s">
        <v>1889</v>
      </c>
      <c r="B39" s="214"/>
      <c r="C39" s="214"/>
    </row>
    <row r="40" spans="2:3">
      <c r="B40" s="215"/>
      <c r="C40" s="215"/>
    </row>
    <row r="41" spans="2:3">
      <c r="B41" s="215"/>
      <c r="C41" s="215"/>
    </row>
    <row r="42" spans="2:3">
      <c r="B42" s="215"/>
      <c r="C42" s="215"/>
    </row>
  </sheetData>
  <autoFilter xmlns:etc="http://www.wps.cn/officeDocument/2017/etCustomData" ref="A3:E39" etc:filterBottomFollowUsedRange="0">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XFD26"/>
  <sheetViews>
    <sheetView showGridLines="0" showZeros="0" view="pageBreakPreview" zoomScaleNormal="100" workbookViewId="0">
      <selection activeCell="J16" sqref="J16"/>
    </sheetView>
  </sheetViews>
  <sheetFormatPr defaultColWidth="9" defaultRowHeight="15.75"/>
  <cols>
    <col min="1" max="1" width="50.7522123893805" style="155" customWidth="1"/>
    <col min="2" max="3" width="20.6371681415929" style="156" customWidth="1"/>
    <col min="4" max="4" width="20.6371681415929" style="155" customWidth="1"/>
    <col min="5" max="5" width="5.13274336283186" style="155" hidden="1" customWidth="1"/>
    <col min="6" max="7" width="12.6371681415929" style="155"/>
    <col min="8" max="246" width="9" style="155"/>
    <col min="247" max="247" width="41.6371681415929" style="155" customWidth="1"/>
    <col min="248" max="249" width="14.5044247787611" style="155" customWidth="1"/>
    <col min="250" max="250" width="13.8849557522124" style="155" customWidth="1"/>
    <col min="251" max="253" width="9" style="155"/>
    <col min="254" max="255" width="10.5044247787611" style="155" customWidth="1"/>
    <col min="256" max="502" width="9" style="155"/>
    <col min="503" max="503" width="41.6371681415929" style="155" customWidth="1"/>
    <col min="504" max="505" width="14.5044247787611" style="155" customWidth="1"/>
    <col min="506" max="506" width="13.8849557522124" style="155" customWidth="1"/>
    <col min="507" max="509" width="9" style="155"/>
    <col min="510" max="511" width="10.5044247787611" style="155" customWidth="1"/>
    <col min="512" max="758" width="9" style="155"/>
    <col min="759" max="759" width="41.6371681415929" style="155" customWidth="1"/>
    <col min="760" max="761" width="14.5044247787611" style="155" customWidth="1"/>
    <col min="762" max="762" width="13.8849557522124" style="155" customWidth="1"/>
    <col min="763" max="765" width="9" style="155"/>
    <col min="766" max="767" width="10.5044247787611" style="155" customWidth="1"/>
    <col min="768" max="1014" width="9" style="155"/>
    <col min="1015" max="1015" width="41.6371681415929" style="155" customWidth="1"/>
    <col min="1016" max="1017" width="14.5044247787611" style="155" customWidth="1"/>
    <col min="1018" max="1018" width="13.8849557522124" style="155" customWidth="1"/>
    <col min="1019" max="1021" width="9" style="155"/>
    <col min="1022" max="1023" width="10.5044247787611" style="155" customWidth="1"/>
    <col min="1024" max="1270" width="9" style="155"/>
    <col min="1271" max="1271" width="41.6371681415929" style="155" customWidth="1"/>
    <col min="1272" max="1273" width="14.5044247787611" style="155" customWidth="1"/>
    <col min="1274" max="1274" width="13.8849557522124" style="155" customWidth="1"/>
    <col min="1275" max="1277" width="9" style="155"/>
    <col min="1278" max="1279" width="10.5044247787611" style="155" customWidth="1"/>
    <col min="1280" max="1526" width="9" style="155"/>
    <col min="1527" max="1527" width="41.6371681415929" style="155" customWidth="1"/>
    <col min="1528" max="1529" width="14.5044247787611" style="155" customWidth="1"/>
    <col min="1530" max="1530" width="13.8849557522124" style="155" customWidth="1"/>
    <col min="1531" max="1533" width="9" style="155"/>
    <col min="1534" max="1535" width="10.5044247787611" style="155" customWidth="1"/>
    <col min="1536" max="1782" width="9" style="155"/>
    <col min="1783" max="1783" width="41.6371681415929" style="155" customWidth="1"/>
    <col min="1784" max="1785" width="14.5044247787611" style="155" customWidth="1"/>
    <col min="1786" max="1786" width="13.8849557522124" style="155" customWidth="1"/>
    <col min="1787" max="1789" width="9" style="155"/>
    <col min="1790" max="1791" width="10.5044247787611" style="155" customWidth="1"/>
    <col min="1792" max="2038" width="9" style="155"/>
    <col min="2039" max="2039" width="41.6371681415929" style="155" customWidth="1"/>
    <col min="2040" max="2041" width="14.5044247787611" style="155" customWidth="1"/>
    <col min="2042" max="2042" width="13.8849557522124" style="155" customWidth="1"/>
    <col min="2043" max="2045" width="9" style="155"/>
    <col min="2046" max="2047" width="10.5044247787611" style="155" customWidth="1"/>
    <col min="2048" max="2294" width="9" style="155"/>
    <col min="2295" max="2295" width="41.6371681415929" style="155" customWidth="1"/>
    <col min="2296" max="2297" width="14.5044247787611" style="155" customWidth="1"/>
    <col min="2298" max="2298" width="13.8849557522124" style="155" customWidth="1"/>
    <col min="2299" max="2301" width="9" style="155"/>
    <col min="2302" max="2303" width="10.5044247787611" style="155" customWidth="1"/>
    <col min="2304" max="2550" width="9" style="155"/>
    <col min="2551" max="2551" width="41.6371681415929" style="155" customWidth="1"/>
    <col min="2552" max="2553" width="14.5044247787611" style="155" customWidth="1"/>
    <col min="2554" max="2554" width="13.8849557522124" style="155" customWidth="1"/>
    <col min="2555" max="2557" width="9" style="155"/>
    <col min="2558" max="2559" width="10.5044247787611" style="155" customWidth="1"/>
    <col min="2560" max="2806" width="9" style="155"/>
    <col min="2807" max="2807" width="41.6371681415929" style="155" customWidth="1"/>
    <col min="2808" max="2809" width="14.5044247787611" style="155" customWidth="1"/>
    <col min="2810" max="2810" width="13.8849557522124" style="155" customWidth="1"/>
    <col min="2811" max="2813" width="9" style="155"/>
    <col min="2814" max="2815" width="10.5044247787611" style="155" customWidth="1"/>
    <col min="2816" max="3062" width="9" style="155"/>
    <col min="3063" max="3063" width="41.6371681415929" style="155" customWidth="1"/>
    <col min="3064" max="3065" width="14.5044247787611" style="155" customWidth="1"/>
    <col min="3066" max="3066" width="13.8849557522124" style="155" customWidth="1"/>
    <col min="3067" max="3069" width="9" style="155"/>
    <col min="3070" max="3071" width="10.5044247787611" style="155" customWidth="1"/>
    <col min="3072" max="3318" width="9" style="155"/>
    <col min="3319" max="3319" width="41.6371681415929" style="155" customWidth="1"/>
    <col min="3320" max="3321" width="14.5044247787611" style="155" customWidth="1"/>
    <col min="3322" max="3322" width="13.8849557522124" style="155" customWidth="1"/>
    <col min="3323" max="3325" width="9" style="155"/>
    <col min="3326" max="3327" width="10.5044247787611" style="155" customWidth="1"/>
    <col min="3328" max="3574" width="9" style="155"/>
    <col min="3575" max="3575" width="41.6371681415929" style="155" customWidth="1"/>
    <col min="3576" max="3577" width="14.5044247787611" style="155" customWidth="1"/>
    <col min="3578" max="3578" width="13.8849557522124" style="155" customWidth="1"/>
    <col min="3579" max="3581" width="9" style="155"/>
    <col min="3582" max="3583" width="10.5044247787611" style="155" customWidth="1"/>
    <col min="3584" max="3830" width="9" style="155"/>
    <col min="3831" max="3831" width="41.6371681415929" style="155" customWidth="1"/>
    <col min="3832" max="3833" width="14.5044247787611" style="155" customWidth="1"/>
    <col min="3834" max="3834" width="13.8849557522124" style="155" customWidth="1"/>
    <col min="3835" max="3837" width="9" style="155"/>
    <col min="3838" max="3839" width="10.5044247787611" style="155" customWidth="1"/>
    <col min="3840" max="4086" width="9" style="155"/>
    <col min="4087" max="4087" width="41.6371681415929" style="155" customWidth="1"/>
    <col min="4088" max="4089" width="14.5044247787611" style="155" customWidth="1"/>
    <col min="4090" max="4090" width="13.8849557522124" style="155" customWidth="1"/>
    <col min="4091" max="4093" width="9" style="155"/>
    <col min="4094" max="4095" width="10.5044247787611" style="155" customWidth="1"/>
    <col min="4096" max="4342" width="9" style="155"/>
    <col min="4343" max="4343" width="41.6371681415929" style="155" customWidth="1"/>
    <col min="4344" max="4345" width="14.5044247787611" style="155" customWidth="1"/>
    <col min="4346" max="4346" width="13.8849557522124" style="155" customWidth="1"/>
    <col min="4347" max="4349" width="9" style="155"/>
    <col min="4350" max="4351" width="10.5044247787611" style="155" customWidth="1"/>
    <col min="4352" max="4598" width="9" style="155"/>
    <col min="4599" max="4599" width="41.6371681415929" style="155" customWidth="1"/>
    <col min="4600" max="4601" width="14.5044247787611" style="155" customWidth="1"/>
    <col min="4602" max="4602" width="13.8849557522124" style="155" customWidth="1"/>
    <col min="4603" max="4605" width="9" style="155"/>
    <col min="4606" max="4607" width="10.5044247787611" style="155" customWidth="1"/>
    <col min="4608" max="4854" width="9" style="155"/>
    <col min="4855" max="4855" width="41.6371681415929" style="155" customWidth="1"/>
    <col min="4856" max="4857" width="14.5044247787611" style="155" customWidth="1"/>
    <col min="4858" max="4858" width="13.8849557522124" style="155" customWidth="1"/>
    <col min="4859" max="4861" width="9" style="155"/>
    <col min="4862" max="4863" width="10.5044247787611" style="155" customWidth="1"/>
    <col min="4864" max="5110" width="9" style="155"/>
    <col min="5111" max="5111" width="41.6371681415929" style="155" customWidth="1"/>
    <col min="5112" max="5113" width="14.5044247787611" style="155" customWidth="1"/>
    <col min="5114" max="5114" width="13.8849557522124" style="155" customWidth="1"/>
    <col min="5115" max="5117" width="9" style="155"/>
    <col min="5118" max="5119" width="10.5044247787611" style="155" customWidth="1"/>
    <col min="5120" max="5366" width="9" style="155"/>
    <col min="5367" max="5367" width="41.6371681415929" style="155" customWidth="1"/>
    <col min="5368" max="5369" width="14.5044247787611" style="155" customWidth="1"/>
    <col min="5370" max="5370" width="13.8849557522124" style="155" customWidth="1"/>
    <col min="5371" max="5373" width="9" style="155"/>
    <col min="5374" max="5375" width="10.5044247787611" style="155" customWidth="1"/>
    <col min="5376" max="5622" width="9" style="155"/>
    <col min="5623" max="5623" width="41.6371681415929" style="155" customWidth="1"/>
    <col min="5624" max="5625" width="14.5044247787611" style="155" customWidth="1"/>
    <col min="5626" max="5626" width="13.8849557522124" style="155" customWidth="1"/>
    <col min="5627" max="5629" width="9" style="155"/>
    <col min="5630" max="5631" width="10.5044247787611" style="155" customWidth="1"/>
    <col min="5632" max="5878" width="9" style="155"/>
    <col min="5879" max="5879" width="41.6371681415929" style="155" customWidth="1"/>
    <col min="5880" max="5881" width="14.5044247787611" style="155" customWidth="1"/>
    <col min="5882" max="5882" width="13.8849557522124" style="155" customWidth="1"/>
    <col min="5883" max="5885" width="9" style="155"/>
    <col min="5886" max="5887" width="10.5044247787611" style="155" customWidth="1"/>
    <col min="5888" max="6134" width="9" style="155"/>
    <col min="6135" max="6135" width="41.6371681415929" style="155" customWidth="1"/>
    <col min="6136" max="6137" width="14.5044247787611" style="155" customWidth="1"/>
    <col min="6138" max="6138" width="13.8849557522124" style="155" customWidth="1"/>
    <col min="6139" max="6141" width="9" style="155"/>
    <col min="6142" max="6143" width="10.5044247787611" style="155" customWidth="1"/>
    <col min="6144" max="6390" width="9" style="155"/>
    <col min="6391" max="6391" width="41.6371681415929" style="155" customWidth="1"/>
    <col min="6392" max="6393" width="14.5044247787611" style="155" customWidth="1"/>
    <col min="6394" max="6394" width="13.8849557522124" style="155" customWidth="1"/>
    <col min="6395" max="6397" width="9" style="155"/>
    <col min="6398" max="6399" width="10.5044247787611" style="155" customWidth="1"/>
    <col min="6400" max="6646" width="9" style="155"/>
    <col min="6647" max="6647" width="41.6371681415929" style="155" customWidth="1"/>
    <col min="6648" max="6649" width="14.5044247787611" style="155" customWidth="1"/>
    <col min="6650" max="6650" width="13.8849557522124" style="155" customWidth="1"/>
    <col min="6651" max="6653" width="9" style="155"/>
    <col min="6654" max="6655" width="10.5044247787611" style="155" customWidth="1"/>
    <col min="6656" max="6902" width="9" style="155"/>
    <col min="6903" max="6903" width="41.6371681415929" style="155" customWidth="1"/>
    <col min="6904" max="6905" width="14.5044247787611" style="155" customWidth="1"/>
    <col min="6906" max="6906" width="13.8849557522124" style="155" customWidth="1"/>
    <col min="6907" max="6909" width="9" style="155"/>
    <col min="6910" max="6911" width="10.5044247787611" style="155" customWidth="1"/>
    <col min="6912" max="7158" width="9" style="155"/>
    <col min="7159" max="7159" width="41.6371681415929" style="155" customWidth="1"/>
    <col min="7160" max="7161" width="14.5044247787611" style="155" customWidth="1"/>
    <col min="7162" max="7162" width="13.8849557522124" style="155" customWidth="1"/>
    <col min="7163" max="7165" width="9" style="155"/>
    <col min="7166" max="7167" width="10.5044247787611" style="155" customWidth="1"/>
    <col min="7168" max="7414" width="9" style="155"/>
    <col min="7415" max="7415" width="41.6371681415929" style="155" customWidth="1"/>
    <col min="7416" max="7417" width="14.5044247787611" style="155" customWidth="1"/>
    <col min="7418" max="7418" width="13.8849557522124" style="155" customWidth="1"/>
    <col min="7419" max="7421" width="9" style="155"/>
    <col min="7422" max="7423" width="10.5044247787611" style="155" customWidth="1"/>
    <col min="7424" max="7670" width="9" style="155"/>
    <col min="7671" max="7671" width="41.6371681415929" style="155" customWidth="1"/>
    <col min="7672" max="7673" width="14.5044247787611" style="155" customWidth="1"/>
    <col min="7674" max="7674" width="13.8849557522124" style="155" customWidth="1"/>
    <col min="7675" max="7677" width="9" style="155"/>
    <col min="7678" max="7679" width="10.5044247787611" style="155" customWidth="1"/>
    <col min="7680" max="7926" width="9" style="155"/>
    <col min="7927" max="7927" width="41.6371681415929" style="155" customWidth="1"/>
    <col min="7928" max="7929" width="14.5044247787611" style="155" customWidth="1"/>
    <col min="7930" max="7930" width="13.8849557522124" style="155" customWidth="1"/>
    <col min="7931" max="7933" width="9" style="155"/>
    <col min="7934" max="7935" width="10.5044247787611" style="155" customWidth="1"/>
    <col min="7936" max="8182" width="9" style="155"/>
    <col min="8183" max="8183" width="41.6371681415929" style="155" customWidth="1"/>
    <col min="8184" max="8185" width="14.5044247787611" style="155" customWidth="1"/>
    <col min="8186" max="8186" width="13.8849557522124" style="155" customWidth="1"/>
    <col min="8187" max="8189" width="9" style="155"/>
    <col min="8190" max="8191" width="10.5044247787611" style="155" customWidth="1"/>
    <col min="8192" max="8438" width="9" style="155"/>
    <col min="8439" max="8439" width="41.6371681415929" style="155" customWidth="1"/>
    <col min="8440" max="8441" width="14.5044247787611" style="155" customWidth="1"/>
    <col min="8442" max="8442" width="13.8849557522124" style="155" customWidth="1"/>
    <col min="8443" max="8445" width="9" style="155"/>
    <col min="8446" max="8447" width="10.5044247787611" style="155" customWidth="1"/>
    <col min="8448" max="8694" width="9" style="155"/>
    <col min="8695" max="8695" width="41.6371681415929" style="155" customWidth="1"/>
    <col min="8696" max="8697" width="14.5044247787611" style="155" customWidth="1"/>
    <col min="8698" max="8698" width="13.8849557522124" style="155" customWidth="1"/>
    <col min="8699" max="8701" width="9" style="155"/>
    <col min="8702" max="8703" width="10.5044247787611" style="155" customWidth="1"/>
    <col min="8704" max="8950" width="9" style="155"/>
    <col min="8951" max="8951" width="41.6371681415929" style="155" customWidth="1"/>
    <col min="8952" max="8953" width="14.5044247787611" style="155" customWidth="1"/>
    <col min="8954" max="8954" width="13.8849557522124" style="155" customWidth="1"/>
    <col min="8955" max="8957" width="9" style="155"/>
    <col min="8958" max="8959" width="10.5044247787611" style="155" customWidth="1"/>
    <col min="8960" max="9206" width="9" style="155"/>
    <col min="9207" max="9207" width="41.6371681415929" style="155" customWidth="1"/>
    <col min="9208" max="9209" width="14.5044247787611" style="155" customWidth="1"/>
    <col min="9210" max="9210" width="13.8849557522124" style="155" customWidth="1"/>
    <col min="9211" max="9213" width="9" style="155"/>
    <col min="9214" max="9215" width="10.5044247787611" style="155" customWidth="1"/>
    <col min="9216" max="9462" width="9" style="155"/>
    <col min="9463" max="9463" width="41.6371681415929" style="155" customWidth="1"/>
    <col min="9464" max="9465" width="14.5044247787611" style="155" customWidth="1"/>
    <col min="9466" max="9466" width="13.8849557522124" style="155" customWidth="1"/>
    <col min="9467" max="9469" width="9" style="155"/>
    <col min="9470" max="9471" width="10.5044247787611" style="155" customWidth="1"/>
    <col min="9472" max="9718" width="9" style="155"/>
    <col min="9719" max="9719" width="41.6371681415929" style="155" customWidth="1"/>
    <col min="9720" max="9721" width="14.5044247787611" style="155" customWidth="1"/>
    <col min="9722" max="9722" width="13.8849557522124" style="155" customWidth="1"/>
    <col min="9723" max="9725" width="9" style="155"/>
    <col min="9726" max="9727" width="10.5044247787611" style="155" customWidth="1"/>
    <col min="9728" max="9974" width="9" style="155"/>
    <col min="9975" max="9975" width="41.6371681415929" style="155" customWidth="1"/>
    <col min="9976" max="9977" width="14.5044247787611" style="155" customWidth="1"/>
    <col min="9978" max="9978" width="13.8849557522124" style="155" customWidth="1"/>
    <col min="9979" max="9981" width="9" style="155"/>
    <col min="9982" max="9983" width="10.5044247787611" style="155" customWidth="1"/>
    <col min="9984" max="10230" width="9" style="155"/>
    <col min="10231" max="10231" width="41.6371681415929" style="155" customWidth="1"/>
    <col min="10232" max="10233" width="14.5044247787611" style="155" customWidth="1"/>
    <col min="10234" max="10234" width="13.8849557522124" style="155" customWidth="1"/>
    <col min="10235" max="10237" width="9" style="155"/>
    <col min="10238" max="10239" width="10.5044247787611" style="155" customWidth="1"/>
    <col min="10240" max="10486" width="9" style="155"/>
    <col min="10487" max="10487" width="41.6371681415929" style="155" customWidth="1"/>
    <col min="10488" max="10489" width="14.5044247787611" style="155" customWidth="1"/>
    <col min="10490" max="10490" width="13.8849557522124" style="155" customWidth="1"/>
    <col min="10491" max="10493" width="9" style="155"/>
    <col min="10494" max="10495" width="10.5044247787611" style="155" customWidth="1"/>
    <col min="10496" max="10742" width="9" style="155"/>
    <col min="10743" max="10743" width="41.6371681415929" style="155" customWidth="1"/>
    <col min="10744" max="10745" width="14.5044247787611" style="155" customWidth="1"/>
    <col min="10746" max="10746" width="13.8849557522124" style="155" customWidth="1"/>
    <col min="10747" max="10749" width="9" style="155"/>
    <col min="10750" max="10751" width="10.5044247787611" style="155" customWidth="1"/>
    <col min="10752" max="10998" width="9" style="155"/>
    <col min="10999" max="10999" width="41.6371681415929" style="155" customWidth="1"/>
    <col min="11000" max="11001" width="14.5044247787611" style="155" customWidth="1"/>
    <col min="11002" max="11002" width="13.8849557522124" style="155" customWidth="1"/>
    <col min="11003" max="11005" width="9" style="155"/>
    <col min="11006" max="11007" width="10.5044247787611" style="155" customWidth="1"/>
    <col min="11008" max="11254" width="9" style="155"/>
    <col min="11255" max="11255" width="41.6371681415929" style="155" customWidth="1"/>
    <col min="11256" max="11257" width="14.5044247787611" style="155" customWidth="1"/>
    <col min="11258" max="11258" width="13.8849557522124" style="155" customWidth="1"/>
    <col min="11259" max="11261" width="9" style="155"/>
    <col min="11262" max="11263" width="10.5044247787611" style="155" customWidth="1"/>
    <col min="11264" max="11510" width="9" style="155"/>
    <col min="11511" max="11511" width="41.6371681415929" style="155" customWidth="1"/>
    <col min="11512" max="11513" width="14.5044247787611" style="155" customWidth="1"/>
    <col min="11514" max="11514" width="13.8849557522124" style="155" customWidth="1"/>
    <col min="11515" max="11517" width="9" style="155"/>
    <col min="11518" max="11519" width="10.5044247787611" style="155" customWidth="1"/>
    <col min="11520" max="11766" width="9" style="155"/>
    <col min="11767" max="11767" width="41.6371681415929" style="155" customWidth="1"/>
    <col min="11768" max="11769" width="14.5044247787611" style="155" customWidth="1"/>
    <col min="11770" max="11770" width="13.8849557522124" style="155" customWidth="1"/>
    <col min="11771" max="11773" width="9" style="155"/>
    <col min="11774" max="11775" width="10.5044247787611" style="155" customWidth="1"/>
    <col min="11776" max="12022" width="9" style="155"/>
    <col min="12023" max="12023" width="41.6371681415929" style="155" customWidth="1"/>
    <col min="12024" max="12025" width="14.5044247787611" style="155" customWidth="1"/>
    <col min="12026" max="12026" width="13.8849557522124" style="155" customWidth="1"/>
    <col min="12027" max="12029" width="9" style="155"/>
    <col min="12030" max="12031" width="10.5044247787611" style="155" customWidth="1"/>
    <col min="12032" max="12278" width="9" style="155"/>
    <col min="12279" max="12279" width="41.6371681415929" style="155" customWidth="1"/>
    <col min="12280" max="12281" width="14.5044247787611" style="155" customWidth="1"/>
    <col min="12282" max="12282" width="13.8849557522124" style="155" customWidth="1"/>
    <col min="12283" max="12285" width="9" style="155"/>
    <col min="12286" max="12287" width="10.5044247787611" style="155" customWidth="1"/>
    <col min="12288" max="12534" width="9" style="155"/>
    <col min="12535" max="12535" width="41.6371681415929" style="155" customWidth="1"/>
    <col min="12536" max="12537" width="14.5044247787611" style="155" customWidth="1"/>
    <col min="12538" max="12538" width="13.8849557522124" style="155" customWidth="1"/>
    <col min="12539" max="12541" width="9" style="155"/>
    <col min="12542" max="12543" width="10.5044247787611" style="155" customWidth="1"/>
    <col min="12544" max="12790" width="9" style="155"/>
    <col min="12791" max="12791" width="41.6371681415929" style="155" customWidth="1"/>
    <col min="12792" max="12793" width="14.5044247787611" style="155" customWidth="1"/>
    <col min="12794" max="12794" width="13.8849557522124" style="155" customWidth="1"/>
    <col min="12795" max="12797" width="9" style="155"/>
    <col min="12798" max="12799" width="10.5044247787611" style="155" customWidth="1"/>
    <col min="12800" max="13046" width="9" style="155"/>
    <col min="13047" max="13047" width="41.6371681415929" style="155" customWidth="1"/>
    <col min="13048" max="13049" width="14.5044247787611" style="155" customWidth="1"/>
    <col min="13050" max="13050" width="13.8849557522124" style="155" customWidth="1"/>
    <col min="13051" max="13053" width="9" style="155"/>
    <col min="13054" max="13055" width="10.5044247787611" style="155" customWidth="1"/>
    <col min="13056" max="13302" width="9" style="155"/>
    <col min="13303" max="13303" width="41.6371681415929" style="155" customWidth="1"/>
    <col min="13304" max="13305" width="14.5044247787611" style="155" customWidth="1"/>
    <col min="13306" max="13306" width="13.8849557522124" style="155" customWidth="1"/>
    <col min="13307" max="13309" width="9" style="155"/>
    <col min="13310" max="13311" width="10.5044247787611" style="155" customWidth="1"/>
    <col min="13312" max="13558" width="9" style="155"/>
    <col min="13559" max="13559" width="41.6371681415929" style="155" customWidth="1"/>
    <col min="13560" max="13561" width="14.5044247787611" style="155" customWidth="1"/>
    <col min="13562" max="13562" width="13.8849557522124" style="155" customWidth="1"/>
    <col min="13563" max="13565" width="9" style="155"/>
    <col min="13566" max="13567" width="10.5044247787611" style="155" customWidth="1"/>
    <col min="13568" max="13814" width="9" style="155"/>
    <col min="13815" max="13815" width="41.6371681415929" style="155" customWidth="1"/>
    <col min="13816" max="13817" width="14.5044247787611" style="155" customWidth="1"/>
    <col min="13818" max="13818" width="13.8849557522124" style="155" customWidth="1"/>
    <col min="13819" max="13821" width="9" style="155"/>
    <col min="13822" max="13823" width="10.5044247787611" style="155" customWidth="1"/>
    <col min="13824" max="14070" width="9" style="155"/>
    <col min="14071" max="14071" width="41.6371681415929" style="155" customWidth="1"/>
    <col min="14072" max="14073" width="14.5044247787611" style="155" customWidth="1"/>
    <col min="14074" max="14074" width="13.8849557522124" style="155" customWidth="1"/>
    <col min="14075" max="14077" width="9" style="155"/>
    <col min="14078" max="14079" width="10.5044247787611" style="155" customWidth="1"/>
    <col min="14080" max="14326" width="9" style="155"/>
    <col min="14327" max="14327" width="41.6371681415929" style="155" customWidth="1"/>
    <col min="14328" max="14329" width="14.5044247787611" style="155" customWidth="1"/>
    <col min="14330" max="14330" width="13.8849557522124" style="155" customWidth="1"/>
    <col min="14331" max="14333" width="9" style="155"/>
    <col min="14334" max="14335" width="10.5044247787611" style="155" customWidth="1"/>
    <col min="14336" max="14582" width="9" style="155"/>
    <col min="14583" max="14583" width="41.6371681415929" style="155" customWidth="1"/>
    <col min="14584" max="14585" width="14.5044247787611" style="155" customWidth="1"/>
    <col min="14586" max="14586" width="13.8849557522124" style="155" customWidth="1"/>
    <col min="14587" max="14589" width="9" style="155"/>
    <col min="14590" max="14591" width="10.5044247787611" style="155" customWidth="1"/>
    <col min="14592" max="14838" width="9" style="155"/>
    <col min="14839" max="14839" width="41.6371681415929" style="155" customWidth="1"/>
    <col min="14840" max="14841" width="14.5044247787611" style="155" customWidth="1"/>
    <col min="14842" max="14842" width="13.8849557522124" style="155" customWidth="1"/>
    <col min="14843" max="14845" width="9" style="155"/>
    <col min="14846" max="14847" width="10.5044247787611" style="155" customWidth="1"/>
    <col min="14848" max="15094" width="9" style="155"/>
    <col min="15095" max="15095" width="41.6371681415929" style="155" customWidth="1"/>
    <col min="15096" max="15097" width="14.5044247787611" style="155" customWidth="1"/>
    <col min="15098" max="15098" width="13.8849557522124" style="155" customWidth="1"/>
    <col min="15099" max="15101" width="9" style="155"/>
    <col min="15102" max="15103" width="10.5044247787611" style="155" customWidth="1"/>
    <col min="15104" max="15350" width="9" style="155"/>
    <col min="15351" max="15351" width="41.6371681415929" style="155" customWidth="1"/>
    <col min="15352" max="15353" width="14.5044247787611" style="155" customWidth="1"/>
    <col min="15354" max="15354" width="13.8849557522124" style="155" customWidth="1"/>
    <col min="15355" max="15357" width="9" style="155"/>
    <col min="15358" max="15359" width="10.5044247787611" style="155" customWidth="1"/>
    <col min="15360" max="15606" width="9" style="155"/>
    <col min="15607" max="15607" width="41.6371681415929" style="155" customWidth="1"/>
    <col min="15608" max="15609" width="14.5044247787611" style="155" customWidth="1"/>
    <col min="15610" max="15610" width="13.8849557522124" style="155" customWidth="1"/>
    <col min="15611" max="15613" width="9" style="155"/>
    <col min="15614" max="15615" width="10.5044247787611" style="155" customWidth="1"/>
    <col min="15616" max="15862" width="9" style="155"/>
    <col min="15863" max="15863" width="41.6371681415929" style="155" customWidth="1"/>
    <col min="15864" max="15865" width="14.5044247787611" style="155" customWidth="1"/>
    <col min="15866" max="15866" width="13.8849557522124" style="155" customWidth="1"/>
    <col min="15867" max="15869" width="9" style="155"/>
    <col min="15870" max="15871" width="10.5044247787611" style="155" customWidth="1"/>
    <col min="15872" max="16118" width="9" style="155"/>
    <col min="16119" max="16119" width="41.6371681415929" style="155" customWidth="1"/>
    <col min="16120" max="16121" width="14.5044247787611" style="155" customWidth="1"/>
    <col min="16122" max="16122" width="13.8849557522124" style="155" customWidth="1"/>
    <col min="16123" max="16125" width="9" style="155"/>
    <col min="16126" max="16127" width="10.5044247787611" style="155" customWidth="1"/>
    <col min="16128" max="16384" width="9" style="155"/>
  </cols>
  <sheetData>
    <row r="1" ht="45" customHeight="1" spans="1:4">
      <c r="A1" s="147" t="s">
        <v>1906</v>
      </c>
      <c r="B1" s="157"/>
      <c r="C1" s="157"/>
      <c r="D1" s="147"/>
    </row>
    <row r="2" ht="20.1" customHeight="1" spans="1:4">
      <c r="A2" s="158"/>
      <c r="B2" s="159"/>
      <c r="C2" s="160"/>
      <c r="D2" s="161" t="s">
        <v>1788</v>
      </c>
    </row>
    <row r="3" ht="45" customHeight="1" spans="1:5">
      <c r="A3" s="162" t="s">
        <v>1199</v>
      </c>
      <c r="B3" s="163" t="s">
        <v>5</v>
      </c>
      <c r="C3" s="163" t="s">
        <v>6</v>
      </c>
      <c r="D3" s="163" t="s">
        <v>7</v>
      </c>
      <c r="E3" s="164" t="s">
        <v>133</v>
      </c>
    </row>
    <row r="4" ht="36" customHeight="1" spans="1:5">
      <c r="A4" s="165" t="s">
        <v>1892</v>
      </c>
      <c r="B4" s="166"/>
      <c r="C4" s="167"/>
      <c r="D4" s="168"/>
      <c r="E4" s="164" t="str">
        <f t="shared" ref="E4:E22" si="0">IF(A4&lt;&gt;"",IF(SUM(B4:C4)&lt;&gt;0,"是","否"),"是")</f>
        <v>否</v>
      </c>
    </row>
    <row r="5" ht="36" customHeight="1" spans="1:5">
      <c r="A5" s="169" t="s">
        <v>1893</v>
      </c>
      <c r="B5" s="170"/>
      <c r="C5" s="171"/>
      <c r="D5" s="172"/>
      <c r="E5" s="164" t="str">
        <f t="shared" si="0"/>
        <v>否</v>
      </c>
    </row>
    <row r="6" ht="36" customHeight="1" spans="1:5">
      <c r="A6" s="165" t="s">
        <v>1894</v>
      </c>
      <c r="B6" s="166"/>
      <c r="C6" s="167"/>
      <c r="D6" s="173"/>
      <c r="E6" s="164" t="str">
        <f t="shared" si="0"/>
        <v>否</v>
      </c>
    </row>
    <row r="7" ht="36" customHeight="1" spans="1:5">
      <c r="A7" s="169" t="s">
        <v>1893</v>
      </c>
      <c r="B7" s="170"/>
      <c r="C7" s="174"/>
      <c r="D7" s="172"/>
      <c r="E7" s="164" t="str">
        <f t="shared" si="0"/>
        <v>否</v>
      </c>
    </row>
    <row r="8" ht="36" hidden="1" customHeight="1" spans="1:6">
      <c r="A8" s="165" t="s">
        <v>1895</v>
      </c>
      <c r="B8" s="166"/>
      <c r="C8" s="175"/>
      <c r="D8" s="176" t="str">
        <f>IF(B8&gt;0,C8/B8-1,IF(B8&lt;0,-(C8/B8-1),""))</f>
        <v/>
      </c>
      <c r="E8" s="164" t="str">
        <f t="shared" si="0"/>
        <v>否</v>
      </c>
      <c r="F8" s="155" t="s">
        <v>1907</v>
      </c>
    </row>
    <row r="9" ht="36" hidden="1" customHeight="1" spans="1:5">
      <c r="A9" s="169" t="s">
        <v>1893</v>
      </c>
      <c r="B9" s="170"/>
      <c r="C9" s="177"/>
      <c r="D9" s="178" t="str">
        <f>IF(B9&gt;0,C9/B9-1,IF(B9&lt;0,-(C9/B9-1),""))</f>
        <v/>
      </c>
      <c r="E9" s="164" t="str">
        <f t="shared" si="0"/>
        <v>否</v>
      </c>
    </row>
    <row r="10" ht="36" customHeight="1" spans="1:5">
      <c r="A10" s="165" t="s">
        <v>1896</v>
      </c>
      <c r="B10" s="166"/>
      <c r="C10" s="167"/>
      <c r="D10" s="173"/>
      <c r="E10" s="164" t="str">
        <f t="shared" si="0"/>
        <v>否</v>
      </c>
    </row>
    <row r="11" ht="36" customHeight="1" spans="1:5">
      <c r="A11" s="169" t="s">
        <v>1893</v>
      </c>
      <c r="B11" s="170"/>
      <c r="C11" s="174"/>
      <c r="D11" s="172"/>
      <c r="E11" s="164" t="str">
        <f t="shared" si="0"/>
        <v>否</v>
      </c>
    </row>
    <row r="12" ht="36" customHeight="1" spans="1:5">
      <c r="A12" s="165" t="s">
        <v>1897</v>
      </c>
      <c r="B12" s="166"/>
      <c r="C12" s="167"/>
      <c r="D12" s="173"/>
      <c r="E12" s="164" t="str">
        <f t="shared" si="0"/>
        <v>否</v>
      </c>
    </row>
    <row r="13" ht="36" customHeight="1" spans="1:5">
      <c r="A13" s="169" t="s">
        <v>1893</v>
      </c>
      <c r="B13" s="170"/>
      <c r="C13" s="174"/>
      <c r="D13" s="172"/>
      <c r="E13" s="164" t="str">
        <f t="shared" si="0"/>
        <v>否</v>
      </c>
    </row>
    <row r="14" s="154" customFormat="1" ht="36" hidden="1" customHeight="1" spans="1:5">
      <c r="A14" s="165" t="s">
        <v>1898</v>
      </c>
      <c r="B14" s="179"/>
      <c r="C14" s="175"/>
      <c r="D14" s="176" t="str">
        <f>IF(B14&gt;0,C14/B14-1,IF(B14&lt;0,-(C14/B14-1),""))</f>
        <v/>
      </c>
      <c r="E14" s="164" t="str">
        <f t="shared" si="0"/>
        <v>否</v>
      </c>
    </row>
    <row r="15" ht="36" hidden="1" customHeight="1" spans="1:5">
      <c r="A15" s="169" t="s">
        <v>1893</v>
      </c>
      <c r="B15" s="180"/>
      <c r="C15" s="177"/>
      <c r="D15" s="178" t="str">
        <f>IF(B15&gt;0,C15/B15-1,IF(B15&lt;0,-(C15/B15-1),""))</f>
        <v/>
      </c>
      <c r="E15" s="164" t="str">
        <f t="shared" si="0"/>
        <v>否</v>
      </c>
    </row>
    <row r="16" ht="36" customHeight="1" spans="1:5">
      <c r="A16" s="165" t="s">
        <v>1899</v>
      </c>
      <c r="B16" s="181"/>
      <c r="C16" s="167"/>
      <c r="D16" s="173"/>
      <c r="E16" s="164" t="str">
        <f t="shared" si="0"/>
        <v>否</v>
      </c>
    </row>
    <row r="17" ht="36" customHeight="1" spans="1:5">
      <c r="A17" s="169" t="s">
        <v>1893</v>
      </c>
      <c r="B17" s="182"/>
      <c r="C17" s="183"/>
      <c r="D17" s="172"/>
      <c r="E17" s="164" t="str">
        <f t="shared" si="0"/>
        <v>否</v>
      </c>
    </row>
    <row r="18" ht="36" customHeight="1" spans="1:5">
      <c r="A18" s="184" t="s">
        <v>1900</v>
      </c>
      <c r="B18" s="181"/>
      <c r="C18" s="181"/>
      <c r="D18" s="185"/>
      <c r="E18" s="164" t="str">
        <f t="shared" si="0"/>
        <v>否</v>
      </c>
    </row>
    <row r="19" ht="36" customHeight="1" spans="1:5">
      <c r="A19" s="169" t="s">
        <v>1901</v>
      </c>
      <c r="B19" s="182"/>
      <c r="C19" s="182"/>
      <c r="D19" s="186"/>
      <c r="E19" s="164" t="str">
        <f t="shared" si="0"/>
        <v>否</v>
      </c>
    </row>
    <row r="20" ht="36" customHeight="1" spans="1:5">
      <c r="A20" s="165" t="s">
        <v>1902</v>
      </c>
      <c r="B20" s="181"/>
      <c r="C20" s="187"/>
      <c r="D20" s="173"/>
      <c r="E20" s="164" t="str">
        <f t="shared" si="0"/>
        <v>否</v>
      </c>
    </row>
    <row r="21" ht="36" customHeight="1" spans="1:5">
      <c r="A21" s="188" t="s">
        <v>1903</v>
      </c>
      <c r="B21" s="181"/>
      <c r="C21" s="187"/>
      <c r="D21" s="173"/>
      <c r="E21" s="164" t="str">
        <f t="shared" si="0"/>
        <v>否</v>
      </c>
    </row>
    <row r="22" ht="36" customHeight="1" spans="1:5">
      <c r="A22" s="184" t="s">
        <v>1904</v>
      </c>
      <c r="B22" s="181"/>
      <c r="C22" s="181"/>
      <c r="D22" s="173"/>
      <c r="E22" s="164" t="str">
        <f t="shared" si="0"/>
        <v>否</v>
      </c>
    </row>
    <row r="23" spans="1:16384">
      <c r="A23" s="189" t="s">
        <v>1889</v>
      </c>
      <c r="B23" s="190"/>
      <c r="C23" s="190"/>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1"/>
      <c r="FK23" s="191"/>
      <c r="FL23" s="191"/>
      <c r="FM23" s="191"/>
      <c r="FN23" s="191"/>
      <c r="FO23" s="191"/>
      <c r="FP23" s="191"/>
      <c r="FQ23" s="191"/>
      <c r="FR23" s="191"/>
      <c r="FS23" s="191"/>
      <c r="FT23" s="191"/>
      <c r="FU23" s="191"/>
      <c r="FV23" s="191"/>
      <c r="FW23" s="191"/>
      <c r="FX23" s="191"/>
      <c r="FY23" s="191"/>
      <c r="FZ23" s="191"/>
      <c r="GA23" s="191"/>
      <c r="GB23" s="191"/>
      <c r="GC23" s="191"/>
      <c r="GD23" s="191"/>
      <c r="GE23" s="191"/>
      <c r="GF23" s="191"/>
      <c r="GG23" s="191"/>
      <c r="GH23" s="191"/>
      <c r="GI23" s="191"/>
      <c r="GJ23" s="191"/>
      <c r="GK23" s="191"/>
      <c r="GL23" s="191"/>
      <c r="GM23" s="191"/>
      <c r="GN23" s="191"/>
      <c r="GO23" s="191"/>
      <c r="GP23" s="191"/>
      <c r="GQ23" s="191"/>
      <c r="GR23" s="191"/>
      <c r="GS23" s="191"/>
      <c r="GT23" s="191"/>
      <c r="GU23" s="191"/>
      <c r="GV23" s="191"/>
      <c r="GW23" s="191"/>
      <c r="GX23" s="191"/>
      <c r="GY23" s="191"/>
      <c r="GZ23" s="191"/>
      <c r="HA23" s="191"/>
      <c r="HB23" s="191"/>
      <c r="HC23" s="191"/>
      <c r="HD23" s="191"/>
      <c r="HE23" s="191"/>
      <c r="HF23" s="191"/>
      <c r="HG23" s="191"/>
      <c r="HH23" s="191"/>
      <c r="HI23" s="191"/>
      <c r="HJ23" s="191"/>
      <c r="HK23" s="191"/>
      <c r="HL23" s="191"/>
      <c r="HM23" s="191"/>
      <c r="HN23" s="191"/>
      <c r="HO23" s="191"/>
      <c r="HP23" s="191"/>
      <c r="HQ23" s="191"/>
      <c r="HR23" s="191"/>
      <c r="HS23" s="191"/>
      <c r="HT23" s="191"/>
      <c r="HU23" s="191"/>
      <c r="HV23" s="191"/>
      <c r="HW23" s="191"/>
      <c r="HX23" s="191"/>
      <c r="HY23" s="191"/>
      <c r="HZ23" s="191"/>
      <c r="IA23" s="191"/>
      <c r="IB23" s="191"/>
      <c r="IC23" s="191"/>
      <c r="ID23" s="191"/>
      <c r="IE23" s="191"/>
      <c r="IF23" s="191"/>
      <c r="IG23" s="191"/>
      <c r="IH23" s="191"/>
      <c r="II23" s="191"/>
      <c r="IJ23" s="191"/>
      <c r="IK23" s="191"/>
      <c r="IL23" s="191"/>
      <c r="IM23" s="191"/>
      <c r="IN23" s="191"/>
      <c r="IO23" s="191"/>
      <c r="IP23" s="191"/>
      <c r="IQ23" s="191"/>
      <c r="IR23" s="191"/>
      <c r="IS23" s="191"/>
      <c r="IT23" s="191"/>
      <c r="IU23" s="191"/>
      <c r="IV23" s="191"/>
      <c r="IW23" s="191"/>
      <c r="IX23" s="191"/>
      <c r="IY23" s="191"/>
      <c r="IZ23" s="191"/>
      <c r="JA23" s="191"/>
      <c r="JB23" s="191"/>
      <c r="JC23" s="191"/>
      <c r="JD23" s="191"/>
      <c r="JE23" s="191"/>
      <c r="JF23" s="191"/>
      <c r="JG23" s="191"/>
      <c r="JH23" s="191"/>
      <c r="JI23" s="191"/>
      <c r="JJ23" s="191"/>
      <c r="JK23" s="191"/>
      <c r="JL23" s="191"/>
      <c r="JM23" s="191"/>
      <c r="JN23" s="191"/>
      <c r="JO23" s="191"/>
      <c r="JP23" s="191"/>
      <c r="JQ23" s="191"/>
      <c r="JR23" s="191"/>
      <c r="JS23" s="191"/>
      <c r="JT23" s="191"/>
      <c r="JU23" s="191"/>
      <c r="JV23" s="191"/>
      <c r="JW23" s="191"/>
      <c r="JX23" s="191"/>
      <c r="JY23" s="191"/>
      <c r="JZ23" s="191"/>
      <c r="KA23" s="191"/>
      <c r="KB23" s="191"/>
      <c r="KC23" s="191"/>
      <c r="KD23" s="191"/>
      <c r="KE23" s="191"/>
      <c r="KF23" s="191"/>
      <c r="KG23" s="191"/>
      <c r="KH23" s="191"/>
      <c r="KI23" s="191"/>
      <c r="KJ23" s="191"/>
      <c r="KK23" s="191"/>
      <c r="KL23" s="191"/>
      <c r="KM23" s="191"/>
      <c r="KN23" s="191"/>
      <c r="KO23" s="191"/>
      <c r="KP23" s="191"/>
      <c r="KQ23" s="191"/>
      <c r="KR23" s="191"/>
      <c r="KS23" s="191"/>
      <c r="KT23" s="191"/>
      <c r="KU23" s="191"/>
      <c r="KV23" s="191"/>
      <c r="KW23" s="191"/>
      <c r="KX23" s="191"/>
      <c r="KY23" s="191"/>
      <c r="KZ23" s="191"/>
      <c r="LA23" s="191"/>
      <c r="LB23" s="191"/>
      <c r="LC23" s="191"/>
      <c r="LD23" s="191"/>
      <c r="LE23" s="191"/>
      <c r="LF23" s="191"/>
      <c r="LG23" s="191"/>
      <c r="LH23" s="191"/>
      <c r="LI23" s="191"/>
      <c r="LJ23" s="191"/>
      <c r="LK23" s="191"/>
      <c r="LL23" s="191"/>
      <c r="LM23" s="191"/>
      <c r="LN23" s="191"/>
      <c r="LO23" s="191"/>
      <c r="LP23" s="191"/>
      <c r="LQ23" s="191"/>
      <c r="LR23" s="191"/>
      <c r="LS23" s="191"/>
      <c r="LT23" s="191"/>
      <c r="LU23" s="191"/>
      <c r="LV23" s="191"/>
      <c r="LW23" s="191"/>
      <c r="LX23" s="191"/>
      <c r="LY23" s="191"/>
      <c r="LZ23" s="191"/>
      <c r="MA23" s="191"/>
      <c r="MB23" s="191"/>
      <c r="MC23" s="191"/>
      <c r="MD23" s="191"/>
      <c r="ME23" s="191"/>
      <c r="MF23" s="191"/>
      <c r="MG23" s="191"/>
      <c r="MH23" s="191"/>
      <c r="MI23" s="191"/>
      <c r="MJ23" s="191"/>
      <c r="MK23" s="191"/>
      <c r="ML23" s="191"/>
      <c r="MM23" s="191"/>
      <c r="MN23" s="191"/>
      <c r="MO23" s="191"/>
      <c r="MP23" s="191"/>
      <c r="MQ23" s="191"/>
      <c r="MR23" s="191"/>
      <c r="MS23" s="191"/>
      <c r="MT23" s="191"/>
      <c r="MU23" s="191"/>
      <c r="MV23" s="191"/>
      <c r="MW23" s="191"/>
      <c r="MX23" s="191"/>
      <c r="MY23" s="191"/>
      <c r="MZ23" s="191"/>
      <c r="NA23" s="191"/>
      <c r="NB23" s="191"/>
      <c r="NC23" s="191"/>
      <c r="ND23" s="191"/>
      <c r="NE23" s="191"/>
      <c r="NF23" s="191"/>
      <c r="NG23" s="191"/>
      <c r="NH23" s="191"/>
      <c r="NI23" s="191"/>
      <c r="NJ23" s="191"/>
      <c r="NK23" s="191"/>
      <c r="NL23" s="191"/>
      <c r="NM23" s="191"/>
      <c r="NN23" s="191"/>
      <c r="NO23" s="191"/>
      <c r="NP23" s="191"/>
      <c r="NQ23" s="191"/>
      <c r="NR23" s="191"/>
      <c r="NS23" s="191"/>
      <c r="NT23" s="191"/>
      <c r="NU23" s="191"/>
      <c r="NV23" s="191"/>
      <c r="NW23" s="191"/>
      <c r="NX23" s="191"/>
      <c r="NY23" s="191"/>
      <c r="NZ23" s="191"/>
      <c r="OA23" s="191"/>
      <c r="OB23" s="191"/>
      <c r="OC23" s="191"/>
      <c r="OD23" s="191"/>
      <c r="OE23" s="191"/>
      <c r="OF23" s="191"/>
      <c r="OG23" s="191"/>
      <c r="OH23" s="191"/>
      <c r="OI23" s="191"/>
      <c r="OJ23" s="191"/>
      <c r="OK23" s="191"/>
      <c r="OL23" s="191"/>
      <c r="OM23" s="191"/>
      <c r="ON23" s="191"/>
      <c r="OO23" s="191"/>
      <c r="OP23" s="191"/>
      <c r="OQ23" s="191"/>
      <c r="OR23" s="191"/>
      <c r="OS23" s="191"/>
      <c r="OT23" s="191"/>
      <c r="OU23" s="191"/>
      <c r="OV23" s="191"/>
      <c r="OW23" s="191"/>
      <c r="OX23" s="191"/>
      <c r="OY23" s="191"/>
      <c r="OZ23" s="191"/>
      <c r="PA23" s="191"/>
      <c r="PB23" s="191"/>
      <c r="PC23" s="191"/>
      <c r="PD23" s="191"/>
      <c r="PE23" s="191"/>
      <c r="PF23" s="191"/>
      <c r="PG23" s="191"/>
      <c r="PH23" s="191"/>
      <c r="PI23" s="191"/>
      <c r="PJ23" s="191"/>
      <c r="PK23" s="191"/>
      <c r="PL23" s="191"/>
      <c r="PM23" s="191"/>
      <c r="PN23" s="191"/>
      <c r="PO23" s="191"/>
      <c r="PP23" s="191"/>
      <c r="PQ23" s="191"/>
      <c r="PR23" s="191"/>
      <c r="PS23" s="191"/>
      <c r="PT23" s="191"/>
      <c r="PU23" s="191"/>
      <c r="PV23" s="191"/>
      <c r="PW23" s="191"/>
      <c r="PX23" s="191"/>
      <c r="PY23" s="191"/>
      <c r="PZ23" s="191"/>
      <c r="QA23" s="191"/>
      <c r="QB23" s="191"/>
      <c r="QC23" s="191"/>
      <c r="QD23" s="191"/>
      <c r="QE23" s="191"/>
      <c r="QF23" s="191"/>
      <c r="QG23" s="191"/>
      <c r="QH23" s="191"/>
      <c r="QI23" s="191"/>
      <c r="QJ23" s="191"/>
      <c r="QK23" s="191"/>
      <c r="QL23" s="191"/>
      <c r="QM23" s="191"/>
      <c r="QN23" s="191"/>
      <c r="QO23" s="191"/>
      <c r="QP23" s="191"/>
      <c r="QQ23" s="191"/>
      <c r="QR23" s="191"/>
      <c r="QS23" s="191"/>
      <c r="QT23" s="191"/>
      <c r="QU23" s="191"/>
      <c r="QV23" s="191"/>
      <c r="QW23" s="191"/>
      <c r="QX23" s="191"/>
      <c r="QY23" s="191"/>
      <c r="QZ23" s="191"/>
      <c r="RA23" s="191"/>
      <c r="RB23" s="191"/>
      <c r="RC23" s="191"/>
      <c r="RD23" s="191"/>
      <c r="RE23" s="191"/>
      <c r="RF23" s="191"/>
      <c r="RG23" s="191"/>
      <c r="RH23" s="191"/>
      <c r="RI23" s="191"/>
      <c r="RJ23" s="191"/>
      <c r="RK23" s="191"/>
      <c r="RL23" s="191"/>
      <c r="RM23" s="191"/>
      <c r="RN23" s="191"/>
      <c r="RO23" s="191"/>
      <c r="RP23" s="191"/>
      <c r="RQ23" s="191"/>
      <c r="RR23" s="191"/>
      <c r="RS23" s="191"/>
      <c r="RT23" s="191"/>
      <c r="RU23" s="191"/>
      <c r="RV23" s="191"/>
      <c r="RW23" s="191"/>
      <c r="RX23" s="191"/>
      <c r="RY23" s="191"/>
      <c r="RZ23" s="191"/>
      <c r="SA23" s="191"/>
      <c r="SB23" s="191"/>
      <c r="SC23" s="191"/>
      <c r="SD23" s="191"/>
      <c r="SE23" s="191"/>
      <c r="SF23" s="191"/>
      <c r="SG23" s="191"/>
      <c r="SH23" s="191"/>
      <c r="SI23" s="191"/>
      <c r="SJ23" s="191"/>
      <c r="SK23" s="191"/>
      <c r="SL23" s="191"/>
      <c r="SM23" s="191"/>
      <c r="SN23" s="191"/>
      <c r="SO23" s="191"/>
      <c r="SP23" s="191"/>
      <c r="SQ23" s="191"/>
      <c r="SR23" s="191"/>
      <c r="SS23" s="191"/>
      <c r="ST23" s="191"/>
      <c r="SU23" s="191"/>
      <c r="SV23" s="191"/>
      <c r="SW23" s="191"/>
      <c r="SX23" s="191"/>
      <c r="SY23" s="191"/>
      <c r="SZ23" s="191"/>
      <c r="TA23" s="191"/>
      <c r="TB23" s="191"/>
      <c r="TC23" s="191"/>
      <c r="TD23" s="191"/>
      <c r="TE23" s="191"/>
      <c r="TF23" s="191"/>
      <c r="TG23" s="191"/>
      <c r="TH23" s="191"/>
      <c r="TI23" s="191"/>
      <c r="TJ23" s="191"/>
      <c r="TK23" s="191"/>
      <c r="TL23" s="191"/>
      <c r="TM23" s="191"/>
      <c r="TN23" s="191"/>
      <c r="TO23" s="191"/>
      <c r="TP23" s="191"/>
      <c r="TQ23" s="191"/>
      <c r="TR23" s="191"/>
      <c r="TS23" s="191"/>
      <c r="TT23" s="191"/>
      <c r="TU23" s="191"/>
      <c r="TV23" s="191"/>
      <c r="TW23" s="191"/>
      <c r="TX23" s="191"/>
      <c r="TY23" s="191"/>
      <c r="TZ23" s="191"/>
      <c r="UA23" s="191"/>
      <c r="UB23" s="191"/>
      <c r="UC23" s="191"/>
      <c r="UD23" s="191"/>
      <c r="UE23" s="191"/>
      <c r="UF23" s="191"/>
      <c r="UG23" s="191"/>
      <c r="UH23" s="191"/>
      <c r="UI23" s="191"/>
      <c r="UJ23" s="191"/>
      <c r="UK23" s="191"/>
      <c r="UL23" s="191"/>
      <c r="UM23" s="191"/>
      <c r="UN23" s="191"/>
      <c r="UO23" s="191"/>
      <c r="UP23" s="191"/>
      <c r="UQ23" s="191"/>
      <c r="UR23" s="191"/>
      <c r="US23" s="191"/>
      <c r="UT23" s="191"/>
      <c r="UU23" s="191"/>
      <c r="UV23" s="191"/>
      <c r="UW23" s="191"/>
      <c r="UX23" s="191"/>
      <c r="UY23" s="191"/>
      <c r="UZ23" s="191"/>
      <c r="VA23" s="191"/>
      <c r="VB23" s="191"/>
      <c r="VC23" s="191"/>
      <c r="VD23" s="191"/>
      <c r="VE23" s="191"/>
      <c r="VF23" s="191"/>
      <c r="VG23" s="191"/>
      <c r="VH23" s="191"/>
      <c r="VI23" s="191"/>
      <c r="VJ23" s="191"/>
      <c r="VK23" s="191"/>
      <c r="VL23" s="191"/>
      <c r="VM23" s="191"/>
      <c r="VN23" s="191"/>
      <c r="VO23" s="191"/>
      <c r="VP23" s="191"/>
      <c r="VQ23" s="191"/>
      <c r="VR23" s="191"/>
      <c r="VS23" s="191"/>
      <c r="VT23" s="191"/>
      <c r="VU23" s="191"/>
      <c r="VV23" s="191"/>
      <c r="VW23" s="191"/>
      <c r="VX23" s="191"/>
      <c r="VY23" s="191"/>
      <c r="VZ23" s="191"/>
      <c r="WA23" s="191"/>
      <c r="WB23" s="191"/>
      <c r="WC23" s="191"/>
      <c r="WD23" s="191"/>
      <c r="WE23" s="191"/>
      <c r="WF23" s="191"/>
      <c r="WG23" s="191"/>
      <c r="WH23" s="191"/>
      <c r="WI23" s="191"/>
      <c r="WJ23" s="191"/>
      <c r="WK23" s="191"/>
      <c r="WL23" s="191"/>
      <c r="WM23" s="191"/>
      <c r="WN23" s="191"/>
      <c r="WO23" s="191"/>
      <c r="WP23" s="191"/>
      <c r="WQ23" s="191"/>
      <c r="WR23" s="191"/>
      <c r="WS23" s="191"/>
      <c r="WT23" s="191"/>
      <c r="WU23" s="191"/>
      <c r="WV23" s="191"/>
      <c r="WW23" s="191"/>
      <c r="WX23" s="191"/>
      <c r="WY23" s="191"/>
      <c r="WZ23" s="191"/>
      <c r="XA23" s="191"/>
      <c r="XB23" s="191"/>
      <c r="XC23" s="191"/>
      <c r="XD23" s="191"/>
      <c r="XE23" s="191"/>
      <c r="XF23" s="191"/>
      <c r="XG23" s="191"/>
      <c r="XH23" s="191"/>
      <c r="XI23" s="191"/>
      <c r="XJ23" s="191"/>
      <c r="XK23" s="191"/>
      <c r="XL23" s="191"/>
      <c r="XM23" s="191"/>
      <c r="XN23" s="191"/>
      <c r="XO23" s="191"/>
      <c r="XP23" s="191"/>
      <c r="XQ23" s="191"/>
      <c r="XR23" s="191"/>
      <c r="XS23" s="191"/>
      <c r="XT23" s="191"/>
      <c r="XU23" s="191"/>
      <c r="XV23" s="191"/>
      <c r="XW23" s="191"/>
      <c r="XX23" s="191"/>
      <c r="XY23" s="191"/>
      <c r="XZ23" s="191"/>
      <c r="YA23" s="191"/>
      <c r="YB23" s="191"/>
      <c r="YC23" s="191"/>
      <c r="YD23" s="191"/>
      <c r="YE23" s="191"/>
      <c r="YF23" s="191"/>
      <c r="YG23" s="191"/>
      <c r="YH23" s="191"/>
      <c r="YI23" s="191"/>
      <c r="YJ23" s="191"/>
      <c r="YK23" s="191"/>
      <c r="YL23" s="191"/>
      <c r="YM23" s="191"/>
      <c r="YN23" s="191"/>
      <c r="YO23" s="191"/>
      <c r="YP23" s="191"/>
      <c r="YQ23" s="191"/>
      <c r="YR23" s="191"/>
      <c r="YS23" s="191"/>
      <c r="YT23" s="191"/>
      <c r="YU23" s="191"/>
      <c r="YV23" s="191"/>
      <c r="YW23" s="191"/>
      <c r="YX23" s="191"/>
      <c r="YY23" s="191"/>
      <c r="YZ23" s="191"/>
      <c r="ZA23" s="191"/>
      <c r="ZB23" s="191"/>
      <c r="ZC23" s="191"/>
      <c r="ZD23" s="191"/>
      <c r="ZE23" s="191"/>
      <c r="ZF23" s="191"/>
      <c r="ZG23" s="191"/>
      <c r="ZH23" s="191"/>
      <c r="ZI23" s="191"/>
      <c r="ZJ23" s="191"/>
      <c r="ZK23" s="191"/>
      <c r="ZL23" s="191"/>
      <c r="ZM23" s="191"/>
      <c r="ZN23" s="191"/>
      <c r="ZO23" s="191"/>
      <c r="ZP23" s="191"/>
      <c r="ZQ23" s="191"/>
      <c r="ZR23" s="191"/>
      <c r="ZS23" s="191"/>
      <c r="ZT23" s="191"/>
      <c r="ZU23" s="191"/>
      <c r="ZV23" s="191"/>
      <c r="ZW23" s="191"/>
      <c r="ZX23" s="191"/>
      <c r="ZY23" s="191"/>
      <c r="ZZ23" s="191"/>
      <c r="AAA23" s="191"/>
      <c r="AAB23" s="191"/>
      <c r="AAC23" s="191"/>
      <c r="AAD23" s="191"/>
      <c r="AAE23" s="191"/>
      <c r="AAF23" s="191"/>
      <c r="AAG23" s="191"/>
      <c r="AAH23" s="191"/>
      <c r="AAI23" s="191"/>
      <c r="AAJ23" s="191"/>
      <c r="AAK23" s="191"/>
      <c r="AAL23" s="191"/>
      <c r="AAM23" s="191"/>
      <c r="AAN23" s="191"/>
      <c r="AAO23" s="191"/>
      <c r="AAP23" s="191"/>
      <c r="AAQ23" s="191"/>
      <c r="AAR23" s="191"/>
      <c r="AAS23" s="191"/>
      <c r="AAT23" s="191"/>
      <c r="AAU23" s="191"/>
      <c r="AAV23" s="191"/>
      <c r="AAW23" s="191"/>
      <c r="AAX23" s="191"/>
      <c r="AAY23" s="191"/>
      <c r="AAZ23" s="191"/>
      <c r="ABA23" s="191"/>
      <c r="ABB23" s="191"/>
      <c r="ABC23" s="191"/>
      <c r="ABD23" s="191"/>
      <c r="ABE23" s="191"/>
      <c r="ABF23" s="191"/>
      <c r="ABG23" s="191"/>
      <c r="ABH23" s="191"/>
      <c r="ABI23" s="191"/>
      <c r="ABJ23" s="191"/>
      <c r="ABK23" s="191"/>
      <c r="ABL23" s="191"/>
      <c r="ABM23" s="191"/>
      <c r="ABN23" s="191"/>
      <c r="ABO23" s="191"/>
      <c r="ABP23" s="191"/>
      <c r="ABQ23" s="191"/>
      <c r="ABR23" s="191"/>
      <c r="ABS23" s="191"/>
      <c r="ABT23" s="191"/>
      <c r="ABU23" s="191"/>
      <c r="ABV23" s="191"/>
      <c r="ABW23" s="191"/>
      <c r="ABX23" s="191"/>
      <c r="ABY23" s="191"/>
      <c r="ABZ23" s="191"/>
      <c r="ACA23" s="191"/>
      <c r="ACB23" s="191"/>
      <c r="ACC23" s="191"/>
      <c r="ACD23" s="191"/>
      <c r="ACE23" s="191"/>
      <c r="ACF23" s="191"/>
      <c r="ACG23" s="191"/>
      <c r="ACH23" s="191"/>
      <c r="ACI23" s="191"/>
      <c r="ACJ23" s="191"/>
      <c r="ACK23" s="191"/>
      <c r="ACL23" s="191"/>
      <c r="ACM23" s="191"/>
      <c r="ACN23" s="191"/>
      <c r="ACO23" s="191"/>
      <c r="ACP23" s="191"/>
      <c r="ACQ23" s="191"/>
      <c r="ACR23" s="191"/>
      <c r="ACS23" s="191"/>
      <c r="ACT23" s="191"/>
      <c r="ACU23" s="191"/>
      <c r="ACV23" s="191"/>
      <c r="ACW23" s="191"/>
      <c r="ACX23" s="191"/>
      <c r="ACY23" s="191"/>
      <c r="ACZ23" s="191"/>
      <c r="ADA23" s="191"/>
      <c r="ADB23" s="191"/>
      <c r="ADC23" s="191"/>
      <c r="ADD23" s="191"/>
      <c r="ADE23" s="191"/>
      <c r="ADF23" s="191"/>
      <c r="ADG23" s="191"/>
      <c r="ADH23" s="191"/>
      <c r="ADI23" s="191"/>
      <c r="ADJ23" s="191"/>
      <c r="ADK23" s="191"/>
      <c r="ADL23" s="191"/>
      <c r="ADM23" s="191"/>
      <c r="ADN23" s="191"/>
      <c r="ADO23" s="191"/>
      <c r="ADP23" s="191"/>
      <c r="ADQ23" s="191"/>
      <c r="ADR23" s="191"/>
      <c r="ADS23" s="191"/>
      <c r="ADT23" s="191"/>
      <c r="ADU23" s="191"/>
      <c r="ADV23" s="191"/>
      <c r="ADW23" s="191"/>
      <c r="ADX23" s="191"/>
      <c r="ADY23" s="191"/>
      <c r="ADZ23" s="191"/>
      <c r="AEA23" s="191"/>
      <c r="AEB23" s="191"/>
      <c r="AEC23" s="191"/>
      <c r="AED23" s="191"/>
      <c r="AEE23" s="191"/>
      <c r="AEF23" s="191"/>
      <c r="AEG23" s="191"/>
      <c r="AEH23" s="191"/>
      <c r="AEI23" s="191"/>
      <c r="AEJ23" s="191"/>
      <c r="AEK23" s="191"/>
      <c r="AEL23" s="191"/>
      <c r="AEM23" s="191"/>
      <c r="AEN23" s="191"/>
      <c r="AEO23" s="191"/>
      <c r="AEP23" s="191"/>
      <c r="AEQ23" s="191"/>
      <c r="AER23" s="191"/>
      <c r="AES23" s="191"/>
      <c r="AET23" s="191"/>
      <c r="AEU23" s="191"/>
      <c r="AEV23" s="191"/>
      <c r="AEW23" s="191"/>
      <c r="AEX23" s="191"/>
      <c r="AEY23" s="191"/>
      <c r="AEZ23" s="191"/>
      <c r="AFA23" s="191"/>
      <c r="AFB23" s="191"/>
      <c r="AFC23" s="191"/>
      <c r="AFD23" s="191"/>
      <c r="AFE23" s="191"/>
      <c r="AFF23" s="191"/>
      <c r="AFG23" s="191"/>
      <c r="AFH23" s="191"/>
      <c r="AFI23" s="191"/>
      <c r="AFJ23" s="191"/>
      <c r="AFK23" s="191"/>
      <c r="AFL23" s="191"/>
      <c r="AFM23" s="191"/>
      <c r="AFN23" s="191"/>
      <c r="AFO23" s="191"/>
      <c r="AFP23" s="191"/>
      <c r="AFQ23" s="191"/>
      <c r="AFR23" s="191"/>
      <c r="AFS23" s="191"/>
      <c r="AFT23" s="191"/>
      <c r="AFU23" s="191"/>
      <c r="AFV23" s="191"/>
      <c r="AFW23" s="191"/>
      <c r="AFX23" s="191"/>
      <c r="AFY23" s="191"/>
      <c r="AFZ23" s="191"/>
      <c r="AGA23" s="191"/>
      <c r="AGB23" s="191"/>
      <c r="AGC23" s="191"/>
      <c r="AGD23" s="191"/>
      <c r="AGE23" s="191"/>
      <c r="AGF23" s="191"/>
      <c r="AGG23" s="191"/>
      <c r="AGH23" s="191"/>
      <c r="AGI23" s="191"/>
      <c r="AGJ23" s="191"/>
      <c r="AGK23" s="191"/>
      <c r="AGL23" s="191"/>
      <c r="AGM23" s="191"/>
      <c r="AGN23" s="191"/>
      <c r="AGO23" s="191"/>
      <c r="AGP23" s="191"/>
      <c r="AGQ23" s="191"/>
      <c r="AGR23" s="191"/>
      <c r="AGS23" s="191"/>
      <c r="AGT23" s="191"/>
      <c r="AGU23" s="191"/>
      <c r="AGV23" s="191"/>
      <c r="AGW23" s="191"/>
      <c r="AGX23" s="191"/>
      <c r="AGY23" s="191"/>
      <c r="AGZ23" s="191"/>
      <c r="AHA23" s="191"/>
      <c r="AHB23" s="191"/>
      <c r="AHC23" s="191"/>
      <c r="AHD23" s="191"/>
      <c r="AHE23" s="191"/>
      <c r="AHF23" s="191"/>
      <c r="AHG23" s="191"/>
      <c r="AHH23" s="191"/>
      <c r="AHI23" s="191"/>
      <c r="AHJ23" s="191"/>
      <c r="AHK23" s="191"/>
      <c r="AHL23" s="191"/>
      <c r="AHM23" s="191"/>
      <c r="AHN23" s="191"/>
      <c r="AHO23" s="191"/>
      <c r="AHP23" s="191"/>
      <c r="AHQ23" s="191"/>
      <c r="AHR23" s="191"/>
      <c r="AHS23" s="191"/>
      <c r="AHT23" s="191"/>
      <c r="AHU23" s="191"/>
      <c r="AHV23" s="191"/>
      <c r="AHW23" s="191"/>
      <c r="AHX23" s="191"/>
      <c r="AHY23" s="191"/>
      <c r="AHZ23" s="191"/>
      <c r="AIA23" s="191"/>
      <c r="AIB23" s="191"/>
      <c r="AIC23" s="191"/>
      <c r="AID23" s="191"/>
      <c r="AIE23" s="191"/>
      <c r="AIF23" s="191"/>
      <c r="AIG23" s="191"/>
      <c r="AIH23" s="191"/>
      <c r="AII23" s="191"/>
      <c r="AIJ23" s="191"/>
      <c r="AIK23" s="191"/>
      <c r="AIL23" s="191"/>
      <c r="AIM23" s="191"/>
      <c r="AIN23" s="191"/>
      <c r="AIO23" s="191"/>
      <c r="AIP23" s="191"/>
      <c r="AIQ23" s="191"/>
      <c r="AIR23" s="191"/>
      <c r="AIS23" s="191"/>
      <c r="AIT23" s="191"/>
      <c r="AIU23" s="191"/>
      <c r="AIV23" s="191"/>
      <c r="AIW23" s="191"/>
      <c r="AIX23" s="191"/>
      <c r="AIY23" s="191"/>
      <c r="AIZ23" s="191"/>
      <c r="AJA23" s="191"/>
      <c r="AJB23" s="191"/>
      <c r="AJC23" s="191"/>
      <c r="AJD23" s="191"/>
      <c r="AJE23" s="191"/>
      <c r="AJF23" s="191"/>
      <c r="AJG23" s="191"/>
      <c r="AJH23" s="191"/>
      <c r="AJI23" s="191"/>
      <c r="AJJ23" s="191"/>
      <c r="AJK23" s="191"/>
      <c r="AJL23" s="191"/>
      <c r="AJM23" s="191"/>
      <c r="AJN23" s="191"/>
      <c r="AJO23" s="191"/>
      <c r="AJP23" s="191"/>
      <c r="AJQ23" s="191"/>
      <c r="AJR23" s="191"/>
      <c r="AJS23" s="191"/>
      <c r="AJT23" s="191"/>
      <c r="AJU23" s="191"/>
      <c r="AJV23" s="191"/>
      <c r="AJW23" s="191"/>
      <c r="AJX23" s="191"/>
      <c r="AJY23" s="191"/>
      <c r="AJZ23" s="191"/>
      <c r="AKA23" s="191"/>
      <c r="AKB23" s="191"/>
      <c r="AKC23" s="191"/>
      <c r="AKD23" s="191"/>
      <c r="AKE23" s="191"/>
      <c r="AKF23" s="191"/>
      <c r="AKG23" s="191"/>
      <c r="AKH23" s="191"/>
      <c r="AKI23" s="191"/>
      <c r="AKJ23" s="191"/>
      <c r="AKK23" s="191"/>
      <c r="AKL23" s="191"/>
      <c r="AKM23" s="191"/>
      <c r="AKN23" s="191"/>
      <c r="AKO23" s="191"/>
      <c r="AKP23" s="191"/>
      <c r="AKQ23" s="191"/>
      <c r="AKR23" s="191"/>
      <c r="AKS23" s="191"/>
      <c r="AKT23" s="191"/>
      <c r="AKU23" s="191"/>
      <c r="AKV23" s="191"/>
      <c r="AKW23" s="191"/>
      <c r="AKX23" s="191"/>
      <c r="AKY23" s="191"/>
      <c r="AKZ23" s="191"/>
      <c r="ALA23" s="191"/>
      <c r="ALB23" s="191"/>
      <c r="ALC23" s="191"/>
      <c r="ALD23" s="191"/>
      <c r="ALE23" s="191"/>
      <c r="ALF23" s="191"/>
      <c r="ALG23" s="191"/>
      <c r="ALH23" s="191"/>
      <c r="ALI23" s="191"/>
      <c r="ALJ23" s="191"/>
      <c r="ALK23" s="191"/>
      <c r="ALL23" s="191"/>
      <c r="ALM23" s="191"/>
      <c r="ALN23" s="191"/>
      <c r="ALO23" s="191"/>
      <c r="ALP23" s="191"/>
      <c r="ALQ23" s="191"/>
      <c r="ALR23" s="191"/>
      <c r="ALS23" s="191"/>
      <c r="ALT23" s="191"/>
      <c r="ALU23" s="191"/>
      <c r="ALV23" s="191"/>
      <c r="ALW23" s="191"/>
      <c r="ALX23" s="191"/>
      <c r="ALY23" s="191"/>
      <c r="ALZ23" s="191"/>
      <c r="AMA23" s="191"/>
      <c r="AMB23" s="191"/>
      <c r="AMC23" s="191"/>
      <c r="AMD23" s="191"/>
      <c r="AME23" s="191"/>
      <c r="AMF23" s="191"/>
      <c r="AMG23" s="191"/>
      <c r="AMH23" s="191"/>
      <c r="AMI23" s="191"/>
      <c r="AMJ23" s="191"/>
      <c r="AMK23" s="191"/>
      <c r="AML23" s="191"/>
      <c r="AMM23" s="191"/>
      <c r="AMN23" s="191"/>
      <c r="AMO23" s="191"/>
      <c r="AMP23" s="191"/>
      <c r="AMQ23" s="191"/>
      <c r="AMR23" s="191"/>
      <c r="AMS23" s="191"/>
      <c r="AMT23" s="191"/>
      <c r="AMU23" s="191"/>
      <c r="AMV23" s="191"/>
      <c r="AMW23" s="191"/>
      <c r="AMX23" s="191"/>
      <c r="AMY23" s="191"/>
      <c r="AMZ23" s="191"/>
      <c r="ANA23" s="191"/>
      <c r="ANB23" s="191"/>
      <c r="ANC23" s="191"/>
      <c r="AND23" s="191"/>
      <c r="ANE23" s="191"/>
      <c r="ANF23" s="191"/>
      <c r="ANG23" s="191"/>
      <c r="ANH23" s="191"/>
      <c r="ANI23" s="191"/>
      <c r="ANJ23" s="191"/>
      <c r="ANK23" s="191"/>
      <c r="ANL23" s="191"/>
      <c r="ANM23" s="191"/>
      <c r="ANN23" s="191"/>
      <c r="ANO23" s="191"/>
      <c r="ANP23" s="191"/>
      <c r="ANQ23" s="191"/>
      <c r="ANR23" s="191"/>
      <c r="ANS23" s="191"/>
      <c r="ANT23" s="191"/>
      <c r="ANU23" s="191"/>
      <c r="ANV23" s="191"/>
      <c r="ANW23" s="191"/>
      <c r="ANX23" s="191"/>
      <c r="ANY23" s="191"/>
      <c r="ANZ23" s="191"/>
      <c r="AOA23" s="191"/>
      <c r="AOB23" s="191"/>
      <c r="AOC23" s="191"/>
      <c r="AOD23" s="191"/>
      <c r="AOE23" s="191"/>
      <c r="AOF23" s="191"/>
      <c r="AOG23" s="191"/>
      <c r="AOH23" s="191"/>
      <c r="AOI23" s="191"/>
      <c r="AOJ23" s="191"/>
      <c r="AOK23" s="191"/>
      <c r="AOL23" s="191"/>
      <c r="AOM23" s="191"/>
      <c r="AON23" s="191"/>
      <c r="AOO23" s="191"/>
      <c r="AOP23" s="191"/>
      <c r="AOQ23" s="191"/>
      <c r="AOR23" s="191"/>
      <c r="AOS23" s="191"/>
      <c r="AOT23" s="191"/>
      <c r="AOU23" s="191"/>
      <c r="AOV23" s="191"/>
      <c r="AOW23" s="191"/>
      <c r="AOX23" s="191"/>
      <c r="AOY23" s="191"/>
      <c r="AOZ23" s="191"/>
      <c r="APA23" s="191"/>
      <c r="APB23" s="191"/>
      <c r="APC23" s="191"/>
      <c r="APD23" s="191"/>
      <c r="APE23" s="191"/>
      <c r="APF23" s="191"/>
      <c r="APG23" s="191"/>
      <c r="APH23" s="191"/>
      <c r="API23" s="191"/>
      <c r="APJ23" s="191"/>
      <c r="APK23" s="191"/>
      <c r="APL23" s="191"/>
      <c r="APM23" s="191"/>
      <c r="APN23" s="191"/>
      <c r="APO23" s="191"/>
      <c r="APP23" s="191"/>
      <c r="APQ23" s="191"/>
      <c r="APR23" s="191"/>
      <c r="APS23" s="191"/>
      <c r="APT23" s="191"/>
      <c r="APU23" s="191"/>
      <c r="APV23" s="191"/>
      <c r="APW23" s="191"/>
      <c r="APX23" s="191"/>
      <c r="APY23" s="191"/>
      <c r="APZ23" s="191"/>
      <c r="AQA23" s="191"/>
      <c r="AQB23" s="191"/>
      <c r="AQC23" s="191"/>
      <c r="AQD23" s="191"/>
      <c r="AQE23" s="191"/>
      <c r="AQF23" s="191"/>
      <c r="AQG23" s="191"/>
      <c r="AQH23" s="191"/>
      <c r="AQI23" s="191"/>
      <c r="AQJ23" s="191"/>
      <c r="AQK23" s="191"/>
      <c r="AQL23" s="191"/>
      <c r="AQM23" s="191"/>
      <c r="AQN23" s="191"/>
      <c r="AQO23" s="191"/>
      <c r="AQP23" s="191"/>
      <c r="AQQ23" s="191"/>
      <c r="AQR23" s="191"/>
      <c r="AQS23" s="191"/>
      <c r="AQT23" s="191"/>
      <c r="AQU23" s="191"/>
      <c r="AQV23" s="191"/>
      <c r="AQW23" s="191"/>
      <c r="AQX23" s="191"/>
      <c r="AQY23" s="191"/>
      <c r="AQZ23" s="191"/>
      <c r="ARA23" s="191"/>
      <c r="ARB23" s="191"/>
      <c r="ARC23" s="191"/>
      <c r="ARD23" s="191"/>
      <c r="ARE23" s="191"/>
      <c r="ARF23" s="191"/>
      <c r="ARG23" s="191"/>
      <c r="ARH23" s="191"/>
      <c r="ARI23" s="191"/>
      <c r="ARJ23" s="191"/>
      <c r="ARK23" s="191"/>
      <c r="ARL23" s="191"/>
      <c r="ARM23" s="191"/>
      <c r="ARN23" s="191"/>
      <c r="ARO23" s="191"/>
      <c r="ARP23" s="191"/>
      <c r="ARQ23" s="191"/>
      <c r="ARR23" s="191"/>
      <c r="ARS23" s="191"/>
      <c r="ART23" s="191"/>
      <c r="ARU23" s="191"/>
      <c r="ARV23" s="191"/>
      <c r="ARW23" s="191"/>
      <c r="ARX23" s="191"/>
      <c r="ARY23" s="191"/>
      <c r="ARZ23" s="191"/>
      <c r="ASA23" s="191"/>
      <c r="ASB23" s="191"/>
      <c r="ASC23" s="191"/>
      <c r="ASD23" s="191"/>
      <c r="ASE23" s="191"/>
      <c r="ASF23" s="191"/>
      <c r="ASG23" s="191"/>
      <c r="ASH23" s="191"/>
      <c r="ASI23" s="191"/>
      <c r="ASJ23" s="191"/>
      <c r="ASK23" s="191"/>
      <c r="ASL23" s="191"/>
      <c r="ASM23" s="191"/>
      <c r="ASN23" s="191"/>
      <c r="ASO23" s="191"/>
      <c r="ASP23" s="191"/>
      <c r="ASQ23" s="191"/>
      <c r="ASR23" s="191"/>
      <c r="ASS23" s="191"/>
      <c r="AST23" s="191"/>
      <c r="ASU23" s="191"/>
      <c r="ASV23" s="191"/>
      <c r="ASW23" s="191"/>
      <c r="ASX23" s="191"/>
      <c r="ASY23" s="191"/>
      <c r="ASZ23" s="191"/>
      <c r="ATA23" s="191"/>
      <c r="ATB23" s="191"/>
      <c r="ATC23" s="191"/>
      <c r="ATD23" s="191"/>
      <c r="ATE23" s="191"/>
      <c r="ATF23" s="191"/>
      <c r="ATG23" s="191"/>
      <c r="ATH23" s="191"/>
      <c r="ATI23" s="191"/>
      <c r="ATJ23" s="191"/>
      <c r="ATK23" s="191"/>
      <c r="ATL23" s="191"/>
      <c r="ATM23" s="191"/>
      <c r="ATN23" s="191"/>
      <c r="ATO23" s="191"/>
      <c r="ATP23" s="191"/>
      <c r="ATQ23" s="191"/>
      <c r="ATR23" s="191"/>
      <c r="ATS23" s="191"/>
      <c r="ATT23" s="191"/>
      <c r="ATU23" s="191"/>
      <c r="ATV23" s="191"/>
      <c r="ATW23" s="191"/>
      <c r="ATX23" s="191"/>
      <c r="ATY23" s="191"/>
      <c r="ATZ23" s="191"/>
      <c r="AUA23" s="191"/>
      <c r="AUB23" s="191"/>
      <c r="AUC23" s="191"/>
      <c r="AUD23" s="191"/>
      <c r="AUE23" s="191"/>
      <c r="AUF23" s="191"/>
      <c r="AUG23" s="191"/>
      <c r="AUH23" s="191"/>
      <c r="AUI23" s="191"/>
      <c r="AUJ23" s="191"/>
      <c r="AUK23" s="191"/>
      <c r="AUL23" s="191"/>
      <c r="AUM23" s="191"/>
      <c r="AUN23" s="191"/>
      <c r="AUO23" s="191"/>
      <c r="AUP23" s="191"/>
      <c r="AUQ23" s="191"/>
      <c r="AUR23" s="191"/>
      <c r="AUS23" s="191"/>
      <c r="AUT23" s="191"/>
      <c r="AUU23" s="191"/>
      <c r="AUV23" s="191"/>
      <c r="AUW23" s="191"/>
      <c r="AUX23" s="191"/>
      <c r="AUY23" s="191"/>
      <c r="AUZ23" s="191"/>
      <c r="AVA23" s="191"/>
      <c r="AVB23" s="191"/>
      <c r="AVC23" s="191"/>
      <c r="AVD23" s="191"/>
      <c r="AVE23" s="191"/>
      <c r="AVF23" s="191"/>
      <c r="AVG23" s="191"/>
      <c r="AVH23" s="191"/>
      <c r="AVI23" s="191"/>
      <c r="AVJ23" s="191"/>
      <c r="AVK23" s="191"/>
      <c r="AVL23" s="191"/>
      <c r="AVM23" s="191"/>
      <c r="AVN23" s="191"/>
      <c r="AVO23" s="191"/>
      <c r="AVP23" s="191"/>
      <c r="AVQ23" s="191"/>
      <c r="AVR23" s="191"/>
      <c r="AVS23" s="191"/>
      <c r="AVT23" s="191"/>
      <c r="AVU23" s="191"/>
      <c r="AVV23" s="191"/>
      <c r="AVW23" s="191"/>
      <c r="AVX23" s="191"/>
      <c r="AVY23" s="191"/>
      <c r="AVZ23" s="191"/>
      <c r="AWA23" s="191"/>
      <c r="AWB23" s="191"/>
      <c r="AWC23" s="191"/>
      <c r="AWD23" s="191"/>
      <c r="AWE23" s="191"/>
      <c r="AWF23" s="191"/>
      <c r="AWG23" s="191"/>
      <c r="AWH23" s="191"/>
      <c r="AWI23" s="191"/>
      <c r="AWJ23" s="191"/>
      <c r="AWK23" s="191"/>
      <c r="AWL23" s="191"/>
      <c r="AWM23" s="191"/>
      <c r="AWN23" s="191"/>
      <c r="AWO23" s="191"/>
      <c r="AWP23" s="191"/>
      <c r="AWQ23" s="191"/>
      <c r="AWR23" s="191"/>
      <c r="AWS23" s="191"/>
      <c r="AWT23" s="191"/>
      <c r="AWU23" s="191"/>
      <c r="AWV23" s="191"/>
      <c r="AWW23" s="191"/>
      <c r="AWX23" s="191"/>
      <c r="AWY23" s="191"/>
      <c r="AWZ23" s="191"/>
      <c r="AXA23" s="191"/>
      <c r="AXB23" s="191"/>
      <c r="AXC23" s="191"/>
      <c r="AXD23" s="191"/>
      <c r="AXE23" s="191"/>
      <c r="AXF23" s="191"/>
      <c r="AXG23" s="191"/>
      <c r="AXH23" s="191"/>
      <c r="AXI23" s="191"/>
      <c r="AXJ23" s="191"/>
      <c r="AXK23" s="191"/>
      <c r="AXL23" s="191"/>
      <c r="AXM23" s="191"/>
      <c r="AXN23" s="191"/>
      <c r="AXO23" s="191"/>
      <c r="AXP23" s="191"/>
      <c r="AXQ23" s="191"/>
      <c r="AXR23" s="191"/>
      <c r="AXS23" s="191"/>
      <c r="AXT23" s="191"/>
      <c r="AXU23" s="191"/>
      <c r="AXV23" s="191"/>
      <c r="AXW23" s="191"/>
      <c r="AXX23" s="191"/>
      <c r="AXY23" s="191"/>
      <c r="AXZ23" s="191"/>
      <c r="AYA23" s="191"/>
      <c r="AYB23" s="191"/>
      <c r="AYC23" s="191"/>
      <c r="AYD23" s="191"/>
      <c r="AYE23" s="191"/>
      <c r="AYF23" s="191"/>
      <c r="AYG23" s="191"/>
      <c r="AYH23" s="191"/>
      <c r="AYI23" s="191"/>
      <c r="AYJ23" s="191"/>
      <c r="AYK23" s="191"/>
      <c r="AYL23" s="191"/>
      <c r="AYM23" s="191"/>
      <c r="AYN23" s="191"/>
      <c r="AYO23" s="191"/>
      <c r="AYP23" s="191"/>
      <c r="AYQ23" s="191"/>
      <c r="AYR23" s="191"/>
      <c r="AYS23" s="191"/>
      <c r="AYT23" s="191"/>
      <c r="AYU23" s="191"/>
      <c r="AYV23" s="191"/>
      <c r="AYW23" s="191"/>
      <c r="AYX23" s="191"/>
      <c r="AYY23" s="191"/>
      <c r="AYZ23" s="191"/>
      <c r="AZA23" s="191"/>
      <c r="AZB23" s="191"/>
      <c r="AZC23" s="191"/>
      <c r="AZD23" s="191"/>
      <c r="AZE23" s="191"/>
      <c r="AZF23" s="191"/>
      <c r="AZG23" s="191"/>
      <c r="AZH23" s="191"/>
      <c r="AZI23" s="191"/>
      <c r="AZJ23" s="191"/>
      <c r="AZK23" s="191"/>
      <c r="AZL23" s="191"/>
      <c r="AZM23" s="191"/>
      <c r="AZN23" s="191"/>
      <c r="AZO23" s="191"/>
      <c r="AZP23" s="191"/>
      <c r="AZQ23" s="191"/>
      <c r="AZR23" s="191"/>
      <c r="AZS23" s="191"/>
      <c r="AZT23" s="191"/>
      <c r="AZU23" s="191"/>
      <c r="AZV23" s="191"/>
      <c r="AZW23" s="191"/>
      <c r="AZX23" s="191"/>
      <c r="AZY23" s="191"/>
      <c r="AZZ23" s="191"/>
      <c r="BAA23" s="191"/>
      <c r="BAB23" s="191"/>
      <c r="BAC23" s="191"/>
      <c r="BAD23" s="191"/>
      <c r="BAE23" s="191"/>
      <c r="BAF23" s="191"/>
      <c r="BAG23" s="191"/>
      <c r="BAH23" s="191"/>
      <c r="BAI23" s="191"/>
      <c r="BAJ23" s="191"/>
      <c r="BAK23" s="191"/>
      <c r="BAL23" s="191"/>
      <c r="BAM23" s="191"/>
      <c r="BAN23" s="191"/>
      <c r="BAO23" s="191"/>
      <c r="BAP23" s="191"/>
      <c r="BAQ23" s="191"/>
      <c r="BAR23" s="191"/>
      <c r="BAS23" s="191"/>
      <c r="BAT23" s="191"/>
      <c r="BAU23" s="191"/>
      <c r="BAV23" s="191"/>
      <c r="BAW23" s="191"/>
      <c r="BAX23" s="191"/>
      <c r="BAY23" s="191"/>
      <c r="BAZ23" s="191"/>
      <c r="BBA23" s="191"/>
      <c r="BBB23" s="191"/>
      <c r="BBC23" s="191"/>
      <c r="BBD23" s="191"/>
      <c r="BBE23" s="191"/>
      <c r="BBF23" s="191"/>
      <c r="BBG23" s="191"/>
      <c r="BBH23" s="191"/>
      <c r="BBI23" s="191"/>
      <c r="BBJ23" s="191"/>
      <c r="BBK23" s="191"/>
      <c r="BBL23" s="191"/>
      <c r="BBM23" s="191"/>
      <c r="BBN23" s="191"/>
      <c r="BBO23" s="191"/>
      <c r="BBP23" s="191"/>
      <c r="BBQ23" s="191"/>
      <c r="BBR23" s="191"/>
      <c r="BBS23" s="191"/>
      <c r="BBT23" s="191"/>
      <c r="BBU23" s="191"/>
      <c r="BBV23" s="191"/>
      <c r="BBW23" s="191"/>
      <c r="BBX23" s="191"/>
      <c r="BBY23" s="191"/>
      <c r="BBZ23" s="191"/>
      <c r="BCA23" s="191"/>
      <c r="BCB23" s="191"/>
      <c r="BCC23" s="191"/>
      <c r="BCD23" s="191"/>
      <c r="BCE23" s="191"/>
      <c r="BCF23" s="191"/>
      <c r="BCG23" s="191"/>
      <c r="BCH23" s="191"/>
      <c r="BCI23" s="191"/>
      <c r="BCJ23" s="191"/>
      <c r="BCK23" s="191"/>
      <c r="BCL23" s="191"/>
      <c r="BCM23" s="191"/>
      <c r="BCN23" s="191"/>
      <c r="BCO23" s="191"/>
      <c r="BCP23" s="191"/>
      <c r="BCQ23" s="191"/>
      <c r="BCR23" s="191"/>
      <c r="BCS23" s="191"/>
      <c r="BCT23" s="191"/>
      <c r="BCU23" s="191"/>
      <c r="BCV23" s="191"/>
      <c r="BCW23" s="191"/>
      <c r="BCX23" s="191"/>
      <c r="BCY23" s="191"/>
      <c r="BCZ23" s="191"/>
      <c r="BDA23" s="191"/>
      <c r="BDB23" s="191"/>
      <c r="BDC23" s="191"/>
      <c r="BDD23" s="191"/>
      <c r="BDE23" s="191"/>
      <c r="BDF23" s="191"/>
      <c r="BDG23" s="191"/>
      <c r="BDH23" s="191"/>
      <c r="BDI23" s="191"/>
      <c r="BDJ23" s="191"/>
      <c r="BDK23" s="191"/>
      <c r="BDL23" s="191"/>
      <c r="BDM23" s="191"/>
      <c r="BDN23" s="191"/>
      <c r="BDO23" s="191"/>
      <c r="BDP23" s="191"/>
      <c r="BDQ23" s="191"/>
      <c r="BDR23" s="191"/>
      <c r="BDS23" s="191"/>
      <c r="BDT23" s="191"/>
      <c r="BDU23" s="191"/>
      <c r="BDV23" s="191"/>
      <c r="BDW23" s="191"/>
      <c r="BDX23" s="191"/>
      <c r="BDY23" s="191"/>
      <c r="BDZ23" s="191"/>
      <c r="BEA23" s="191"/>
      <c r="BEB23" s="191"/>
      <c r="BEC23" s="191"/>
      <c r="BED23" s="191"/>
      <c r="BEE23" s="191"/>
      <c r="BEF23" s="191"/>
      <c r="BEG23" s="191"/>
      <c r="BEH23" s="191"/>
      <c r="BEI23" s="191"/>
      <c r="BEJ23" s="191"/>
      <c r="BEK23" s="191"/>
      <c r="BEL23" s="191"/>
      <c r="BEM23" s="191"/>
      <c r="BEN23" s="191"/>
      <c r="BEO23" s="191"/>
      <c r="BEP23" s="191"/>
      <c r="BEQ23" s="191"/>
      <c r="BER23" s="191"/>
      <c r="BES23" s="191"/>
      <c r="BET23" s="191"/>
      <c r="BEU23" s="191"/>
      <c r="BEV23" s="191"/>
      <c r="BEW23" s="191"/>
      <c r="BEX23" s="191"/>
      <c r="BEY23" s="191"/>
      <c r="BEZ23" s="191"/>
      <c r="BFA23" s="191"/>
      <c r="BFB23" s="191"/>
      <c r="BFC23" s="191"/>
      <c r="BFD23" s="191"/>
      <c r="BFE23" s="191"/>
      <c r="BFF23" s="191"/>
      <c r="BFG23" s="191"/>
      <c r="BFH23" s="191"/>
      <c r="BFI23" s="191"/>
      <c r="BFJ23" s="191"/>
      <c r="BFK23" s="191"/>
      <c r="BFL23" s="191"/>
      <c r="BFM23" s="191"/>
      <c r="BFN23" s="191"/>
      <c r="BFO23" s="191"/>
      <c r="BFP23" s="191"/>
      <c r="BFQ23" s="191"/>
      <c r="BFR23" s="191"/>
      <c r="BFS23" s="191"/>
      <c r="BFT23" s="191"/>
      <c r="BFU23" s="191"/>
      <c r="BFV23" s="191"/>
      <c r="BFW23" s="191"/>
      <c r="BFX23" s="191"/>
      <c r="BFY23" s="191"/>
      <c r="BFZ23" s="191"/>
      <c r="BGA23" s="191"/>
      <c r="BGB23" s="191"/>
      <c r="BGC23" s="191"/>
      <c r="BGD23" s="191"/>
      <c r="BGE23" s="191"/>
      <c r="BGF23" s="191"/>
      <c r="BGG23" s="191"/>
      <c r="BGH23" s="191"/>
      <c r="BGI23" s="191"/>
      <c r="BGJ23" s="191"/>
      <c r="BGK23" s="191"/>
      <c r="BGL23" s="191"/>
      <c r="BGM23" s="191"/>
      <c r="BGN23" s="191"/>
      <c r="BGO23" s="191"/>
      <c r="BGP23" s="191"/>
      <c r="BGQ23" s="191"/>
      <c r="BGR23" s="191"/>
      <c r="BGS23" s="191"/>
      <c r="BGT23" s="191"/>
      <c r="BGU23" s="191"/>
      <c r="BGV23" s="191"/>
      <c r="BGW23" s="191"/>
      <c r="BGX23" s="191"/>
      <c r="BGY23" s="191"/>
      <c r="BGZ23" s="191"/>
      <c r="BHA23" s="191"/>
      <c r="BHB23" s="191"/>
      <c r="BHC23" s="191"/>
      <c r="BHD23" s="191"/>
      <c r="BHE23" s="191"/>
      <c r="BHF23" s="191"/>
      <c r="BHG23" s="191"/>
      <c r="BHH23" s="191"/>
      <c r="BHI23" s="191"/>
      <c r="BHJ23" s="191"/>
      <c r="BHK23" s="191"/>
      <c r="BHL23" s="191"/>
      <c r="BHM23" s="191"/>
      <c r="BHN23" s="191"/>
      <c r="BHO23" s="191"/>
      <c r="BHP23" s="191"/>
      <c r="BHQ23" s="191"/>
      <c r="BHR23" s="191"/>
      <c r="BHS23" s="191"/>
      <c r="BHT23" s="191"/>
      <c r="BHU23" s="191"/>
      <c r="BHV23" s="191"/>
      <c r="BHW23" s="191"/>
      <c r="BHX23" s="191"/>
      <c r="BHY23" s="191"/>
      <c r="BHZ23" s="191"/>
      <c r="BIA23" s="191"/>
      <c r="BIB23" s="191"/>
      <c r="BIC23" s="191"/>
      <c r="BID23" s="191"/>
      <c r="BIE23" s="191"/>
      <c r="BIF23" s="191"/>
      <c r="BIG23" s="191"/>
      <c r="BIH23" s="191"/>
      <c r="BII23" s="191"/>
      <c r="BIJ23" s="191"/>
      <c r="BIK23" s="191"/>
      <c r="BIL23" s="191"/>
      <c r="BIM23" s="191"/>
      <c r="BIN23" s="191"/>
      <c r="BIO23" s="191"/>
      <c r="BIP23" s="191"/>
      <c r="BIQ23" s="191"/>
      <c r="BIR23" s="191"/>
      <c r="BIS23" s="191"/>
      <c r="BIT23" s="191"/>
      <c r="BIU23" s="191"/>
      <c r="BIV23" s="191"/>
      <c r="BIW23" s="191"/>
      <c r="BIX23" s="191"/>
      <c r="BIY23" s="191"/>
      <c r="BIZ23" s="191"/>
      <c r="BJA23" s="191"/>
      <c r="BJB23" s="191"/>
      <c r="BJC23" s="191"/>
      <c r="BJD23" s="191"/>
      <c r="BJE23" s="191"/>
      <c r="BJF23" s="191"/>
      <c r="BJG23" s="191"/>
      <c r="BJH23" s="191"/>
      <c r="BJI23" s="191"/>
      <c r="BJJ23" s="191"/>
      <c r="BJK23" s="191"/>
      <c r="BJL23" s="191"/>
      <c r="BJM23" s="191"/>
      <c r="BJN23" s="191"/>
      <c r="BJO23" s="191"/>
      <c r="BJP23" s="191"/>
      <c r="BJQ23" s="191"/>
      <c r="BJR23" s="191"/>
      <c r="BJS23" s="191"/>
      <c r="BJT23" s="191"/>
      <c r="BJU23" s="191"/>
      <c r="BJV23" s="191"/>
      <c r="BJW23" s="191"/>
      <c r="BJX23" s="191"/>
      <c r="BJY23" s="191"/>
      <c r="BJZ23" s="191"/>
      <c r="BKA23" s="191"/>
      <c r="BKB23" s="191"/>
      <c r="BKC23" s="191"/>
      <c r="BKD23" s="191"/>
      <c r="BKE23" s="191"/>
      <c r="BKF23" s="191"/>
      <c r="BKG23" s="191"/>
      <c r="BKH23" s="191"/>
      <c r="BKI23" s="191"/>
      <c r="BKJ23" s="191"/>
      <c r="BKK23" s="191"/>
      <c r="BKL23" s="191"/>
      <c r="BKM23" s="191"/>
      <c r="BKN23" s="191"/>
      <c r="BKO23" s="191"/>
      <c r="BKP23" s="191"/>
      <c r="BKQ23" s="191"/>
      <c r="BKR23" s="191"/>
      <c r="BKS23" s="191"/>
      <c r="BKT23" s="191"/>
      <c r="BKU23" s="191"/>
      <c r="BKV23" s="191"/>
      <c r="BKW23" s="191"/>
      <c r="BKX23" s="191"/>
      <c r="BKY23" s="191"/>
      <c r="BKZ23" s="191"/>
      <c r="BLA23" s="191"/>
      <c r="BLB23" s="191"/>
      <c r="BLC23" s="191"/>
      <c r="BLD23" s="191"/>
      <c r="BLE23" s="191"/>
      <c r="BLF23" s="191"/>
      <c r="BLG23" s="191"/>
      <c r="BLH23" s="191"/>
      <c r="BLI23" s="191"/>
      <c r="BLJ23" s="191"/>
      <c r="BLK23" s="191"/>
      <c r="BLL23" s="191"/>
      <c r="BLM23" s="191"/>
      <c r="BLN23" s="191"/>
      <c r="BLO23" s="191"/>
      <c r="BLP23" s="191"/>
      <c r="BLQ23" s="191"/>
      <c r="BLR23" s="191"/>
      <c r="BLS23" s="191"/>
      <c r="BLT23" s="191"/>
      <c r="BLU23" s="191"/>
      <c r="BLV23" s="191"/>
      <c r="BLW23" s="191"/>
      <c r="BLX23" s="191"/>
      <c r="BLY23" s="191"/>
      <c r="BLZ23" s="191"/>
      <c r="BMA23" s="191"/>
      <c r="BMB23" s="191"/>
      <c r="BMC23" s="191"/>
      <c r="BMD23" s="191"/>
      <c r="BME23" s="191"/>
      <c r="BMF23" s="191"/>
      <c r="BMG23" s="191"/>
      <c r="BMH23" s="191"/>
      <c r="BMI23" s="191"/>
      <c r="BMJ23" s="191"/>
      <c r="BMK23" s="191"/>
      <c r="BML23" s="191"/>
      <c r="BMM23" s="191"/>
      <c r="BMN23" s="191"/>
      <c r="BMO23" s="191"/>
      <c r="BMP23" s="191"/>
      <c r="BMQ23" s="191"/>
      <c r="BMR23" s="191"/>
      <c r="BMS23" s="191"/>
      <c r="BMT23" s="191"/>
      <c r="BMU23" s="191"/>
      <c r="BMV23" s="191"/>
      <c r="BMW23" s="191"/>
      <c r="BMX23" s="191"/>
      <c r="BMY23" s="191"/>
      <c r="BMZ23" s="191"/>
      <c r="BNA23" s="191"/>
      <c r="BNB23" s="191"/>
      <c r="BNC23" s="191"/>
      <c r="BND23" s="191"/>
      <c r="BNE23" s="191"/>
      <c r="BNF23" s="191"/>
      <c r="BNG23" s="191"/>
      <c r="BNH23" s="191"/>
      <c r="BNI23" s="191"/>
      <c r="BNJ23" s="191"/>
      <c r="BNK23" s="191"/>
      <c r="BNL23" s="191"/>
      <c r="BNM23" s="191"/>
      <c r="BNN23" s="191"/>
      <c r="BNO23" s="191"/>
      <c r="BNP23" s="191"/>
      <c r="BNQ23" s="191"/>
      <c r="BNR23" s="191"/>
      <c r="BNS23" s="191"/>
      <c r="BNT23" s="191"/>
      <c r="BNU23" s="191"/>
      <c r="BNV23" s="191"/>
      <c r="BNW23" s="191"/>
      <c r="BNX23" s="191"/>
      <c r="BNY23" s="191"/>
      <c r="BNZ23" s="191"/>
      <c r="BOA23" s="191"/>
      <c r="BOB23" s="191"/>
      <c r="BOC23" s="191"/>
      <c r="BOD23" s="191"/>
      <c r="BOE23" s="191"/>
      <c r="BOF23" s="191"/>
      <c r="BOG23" s="191"/>
      <c r="BOH23" s="191"/>
      <c r="BOI23" s="191"/>
      <c r="BOJ23" s="191"/>
      <c r="BOK23" s="191"/>
      <c r="BOL23" s="191"/>
      <c r="BOM23" s="191"/>
      <c r="BON23" s="191"/>
      <c r="BOO23" s="191"/>
      <c r="BOP23" s="191"/>
      <c r="BOQ23" s="191"/>
      <c r="BOR23" s="191"/>
      <c r="BOS23" s="191"/>
      <c r="BOT23" s="191"/>
      <c r="BOU23" s="191"/>
      <c r="BOV23" s="191"/>
      <c r="BOW23" s="191"/>
      <c r="BOX23" s="191"/>
      <c r="BOY23" s="191"/>
      <c r="BOZ23" s="191"/>
      <c r="BPA23" s="191"/>
      <c r="BPB23" s="191"/>
      <c r="BPC23" s="191"/>
      <c r="BPD23" s="191"/>
      <c r="BPE23" s="191"/>
      <c r="BPF23" s="191"/>
      <c r="BPG23" s="191"/>
      <c r="BPH23" s="191"/>
      <c r="BPI23" s="191"/>
      <c r="BPJ23" s="191"/>
      <c r="BPK23" s="191"/>
      <c r="BPL23" s="191"/>
      <c r="BPM23" s="191"/>
      <c r="BPN23" s="191"/>
      <c r="BPO23" s="191"/>
      <c r="BPP23" s="191"/>
      <c r="BPQ23" s="191"/>
      <c r="BPR23" s="191"/>
      <c r="BPS23" s="191"/>
      <c r="BPT23" s="191"/>
      <c r="BPU23" s="191"/>
      <c r="BPV23" s="191"/>
      <c r="BPW23" s="191"/>
      <c r="BPX23" s="191"/>
      <c r="BPY23" s="191"/>
      <c r="BPZ23" s="191"/>
      <c r="BQA23" s="191"/>
      <c r="BQB23" s="191"/>
      <c r="BQC23" s="191"/>
      <c r="BQD23" s="191"/>
      <c r="BQE23" s="191"/>
      <c r="BQF23" s="191"/>
      <c r="BQG23" s="191"/>
      <c r="BQH23" s="191"/>
      <c r="BQI23" s="191"/>
      <c r="BQJ23" s="191"/>
      <c r="BQK23" s="191"/>
      <c r="BQL23" s="191"/>
      <c r="BQM23" s="191"/>
      <c r="BQN23" s="191"/>
      <c r="BQO23" s="191"/>
      <c r="BQP23" s="191"/>
      <c r="BQQ23" s="191"/>
      <c r="BQR23" s="191"/>
      <c r="BQS23" s="191"/>
      <c r="BQT23" s="191"/>
      <c r="BQU23" s="191"/>
      <c r="BQV23" s="191"/>
      <c r="BQW23" s="191"/>
      <c r="BQX23" s="191"/>
      <c r="BQY23" s="191"/>
      <c r="BQZ23" s="191"/>
      <c r="BRA23" s="191"/>
      <c r="BRB23" s="191"/>
      <c r="BRC23" s="191"/>
      <c r="BRD23" s="191"/>
      <c r="BRE23" s="191"/>
      <c r="BRF23" s="191"/>
      <c r="BRG23" s="191"/>
      <c r="BRH23" s="191"/>
      <c r="BRI23" s="191"/>
      <c r="BRJ23" s="191"/>
      <c r="BRK23" s="191"/>
      <c r="BRL23" s="191"/>
      <c r="BRM23" s="191"/>
      <c r="BRN23" s="191"/>
      <c r="BRO23" s="191"/>
      <c r="BRP23" s="191"/>
      <c r="BRQ23" s="191"/>
      <c r="BRR23" s="191"/>
      <c r="BRS23" s="191"/>
      <c r="BRT23" s="191"/>
      <c r="BRU23" s="191"/>
      <c r="BRV23" s="191"/>
      <c r="BRW23" s="191"/>
      <c r="BRX23" s="191"/>
      <c r="BRY23" s="191"/>
      <c r="BRZ23" s="191"/>
      <c r="BSA23" s="191"/>
      <c r="BSB23" s="191"/>
      <c r="BSC23" s="191"/>
      <c r="BSD23" s="191"/>
      <c r="BSE23" s="191"/>
      <c r="BSF23" s="191"/>
      <c r="BSG23" s="191"/>
      <c r="BSH23" s="191"/>
      <c r="BSI23" s="191"/>
      <c r="BSJ23" s="191"/>
      <c r="BSK23" s="191"/>
      <c r="BSL23" s="191"/>
      <c r="BSM23" s="191"/>
      <c r="BSN23" s="191"/>
      <c r="BSO23" s="191"/>
      <c r="BSP23" s="191"/>
      <c r="BSQ23" s="191"/>
      <c r="BSR23" s="191"/>
      <c r="BSS23" s="191"/>
      <c r="BST23" s="191"/>
      <c r="BSU23" s="191"/>
      <c r="BSV23" s="191"/>
      <c r="BSW23" s="191"/>
      <c r="BSX23" s="191"/>
      <c r="BSY23" s="191"/>
      <c r="BSZ23" s="191"/>
      <c r="BTA23" s="191"/>
      <c r="BTB23" s="191"/>
      <c r="BTC23" s="191"/>
      <c r="BTD23" s="191"/>
      <c r="BTE23" s="191"/>
      <c r="BTF23" s="191"/>
      <c r="BTG23" s="191"/>
      <c r="BTH23" s="191"/>
      <c r="BTI23" s="191"/>
      <c r="BTJ23" s="191"/>
      <c r="BTK23" s="191"/>
      <c r="BTL23" s="191"/>
      <c r="BTM23" s="191"/>
      <c r="BTN23" s="191"/>
      <c r="BTO23" s="191"/>
      <c r="BTP23" s="191"/>
      <c r="BTQ23" s="191"/>
      <c r="BTR23" s="191"/>
      <c r="BTS23" s="191"/>
      <c r="BTT23" s="191"/>
      <c r="BTU23" s="191"/>
      <c r="BTV23" s="191"/>
      <c r="BTW23" s="191"/>
      <c r="BTX23" s="191"/>
      <c r="BTY23" s="191"/>
      <c r="BTZ23" s="191"/>
      <c r="BUA23" s="191"/>
      <c r="BUB23" s="191"/>
      <c r="BUC23" s="191"/>
      <c r="BUD23" s="191"/>
      <c r="BUE23" s="191"/>
      <c r="BUF23" s="191"/>
      <c r="BUG23" s="191"/>
      <c r="BUH23" s="191"/>
      <c r="BUI23" s="191"/>
      <c r="BUJ23" s="191"/>
      <c r="BUK23" s="191"/>
      <c r="BUL23" s="191"/>
      <c r="BUM23" s="191"/>
      <c r="BUN23" s="191"/>
      <c r="BUO23" s="191"/>
      <c r="BUP23" s="191"/>
      <c r="BUQ23" s="191"/>
      <c r="BUR23" s="191"/>
      <c r="BUS23" s="191"/>
      <c r="BUT23" s="191"/>
      <c r="BUU23" s="191"/>
      <c r="BUV23" s="191"/>
      <c r="BUW23" s="191"/>
      <c r="BUX23" s="191"/>
      <c r="BUY23" s="191"/>
      <c r="BUZ23" s="191"/>
      <c r="BVA23" s="191"/>
      <c r="BVB23" s="191"/>
      <c r="BVC23" s="191"/>
      <c r="BVD23" s="191"/>
      <c r="BVE23" s="191"/>
      <c r="BVF23" s="191"/>
      <c r="BVG23" s="191"/>
      <c r="BVH23" s="191"/>
      <c r="BVI23" s="191"/>
      <c r="BVJ23" s="191"/>
      <c r="BVK23" s="191"/>
      <c r="BVL23" s="191"/>
      <c r="BVM23" s="191"/>
      <c r="BVN23" s="191"/>
      <c r="BVO23" s="191"/>
      <c r="BVP23" s="191"/>
      <c r="BVQ23" s="191"/>
      <c r="BVR23" s="191"/>
      <c r="BVS23" s="191"/>
      <c r="BVT23" s="191"/>
      <c r="BVU23" s="191"/>
      <c r="BVV23" s="191"/>
      <c r="BVW23" s="191"/>
      <c r="BVX23" s="191"/>
      <c r="BVY23" s="191"/>
      <c r="BVZ23" s="191"/>
      <c r="BWA23" s="191"/>
      <c r="BWB23" s="191"/>
      <c r="BWC23" s="191"/>
      <c r="BWD23" s="191"/>
      <c r="BWE23" s="191"/>
      <c r="BWF23" s="191"/>
      <c r="BWG23" s="191"/>
      <c r="BWH23" s="191"/>
      <c r="BWI23" s="191"/>
      <c r="BWJ23" s="191"/>
      <c r="BWK23" s="191"/>
      <c r="BWL23" s="191"/>
      <c r="BWM23" s="191"/>
      <c r="BWN23" s="191"/>
      <c r="BWO23" s="191"/>
      <c r="BWP23" s="191"/>
      <c r="BWQ23" s="191"/>
      <c r="BWR23" s="191"/>
      <c r="BWS23" s="191"/>
      <c r="BWT23" s="191"/>
      <c r="BWU23" s="191"/>
      <c r="BWV23" s="191"/>
      <c r="BWW23" s="191"/>
      <c r="BWX23" s="191"/>
      <c r="BWY23" s="191"/>
      <c r="BWZ23" s="191"/>
      <c r="BXA23" s="191"/>
      <c r="BXB23" s="191"/>
      <c r="BXC23" s="191"/>
      <c r="BXD23" s="191"/>
      <c r="BXE23" s="191"/>
      <c r="BXF23" s="191"/>
      <c r="BXG23" s="191"/>
      <c r="BXH23" s="191"/>
      <c r="BXI23" s="191"/>
      <c r="BXJ23" s="191"/>
      <c r="BXK23" s="191"/>
      <c r="BXL23" s="191"/>
      <c r="BXM23" s="191"/>
      <c r="BXN23" s="191"/>
      <c r="BXO23" s="191"/>
      <c r="BXP23" s="191"/>
      <c r="BXQ23" s="191"/>
      <c r="BXR23" s="191"/>
      <c r="BXS23" s="191"/>
      <c r="BXT23" s="191"/>
      <c r="BXU23" s="191"/>
      <c r="BXV23" s="191"/>
      <c r="BXW23" s="191"/>
      <c r="BXX23" s="191"/>
      <c r="BXY23" s="191"/>
      <c r="BXZ23" s="191"/>
      <c r="BYA23" s="191"/>
      <c r="BYB23" s="191"/>
      <c r="BYC23" s="191"/>
      <c r="BYD23" s="191"/>
      <c r="BYE23" s="191"/>
      <c r="BYF23" s="191"/>
      <c r="BYG23" s="191"/>
      <c r="BYH23" s="191"/>
      <c r="BYI23" s="191"/>
      <c r="BYJ23" s="191"/>
      <c r="BYK23" s="191"/>
      <c r="BYL23" s="191"/>
      <c r="BYM23" s="191"/>
      <c r="BYN23" s="191"/>
      <c r="BYO23" s="191"/>
      <c r="BYP23" s="191"/>
      <c r="BYQ23" s="191"/>
      <c r="BYR23" s="191"/>
      <c r="BYS23" s="191"/>
      <c r="BYT23" s="191"/>
      <c r="BYU23" s="191"/>
      <c r="BYV23" s="191"/>
      <c r="BYW23" s="191"/>
      <c r="BYX23" s="191"/>
      <c r="BYY23" s="191"/>
      <c r="BYZ23" s="191"/>
      <c r="BZA23" s="191"/>
      <c r="BZB23" s="191"/>
      <c r="BZC23" s="191"/>
      <c r="BZD23" s="191"/>
      <c r="BZE23" s="191"/>
      <c r="BZF23" s="191"/>
      <c r="BZG23" s="191"/>
      <c r="BZH23" s="191"/>
      <c r="BZI23" s="191"/>
      <c r="BZJ23" s="191"/>
      <c r="BZK23" s="191"/>
      <c r="BZL23" s="191"/>
      <c r="BZM23" s="191"/>
      <c r="BZN23" s="191"/>
      <c r="BZO23" s="191"/>
      <c r="BZP23" s="191"/>
      <c r="BZQ23" s="191"/>
      <c r="BZR23" s="191"/>
      <c r="BZS23" s="191"/>
      <c r="BZT23" s="191"/>
      <c r="BZU23" s="191"/>
      <c r="BZV23" s="191"/>
      <c r="BZW23" s="191"/>
      <c r="BZX23" s="191"/>
      <c r="BZY23" s="191"/>
      <c r="BZZ23" s="191"/>
      <c r="CAA23" s="191"/>
      <c r="CAB23" s="191"/>
      <c r="CAC23" s="191"/>
      <c r="CAD23" s="191"/>
      <c r="CAE23" s="191"/>
      <c r="CAF23" s="191"/>
      <c r="CAG23" s="191"/>
      <c r="CAH23" s="191"/>
      <c r="CAI23" s="191"/>
      <c r="CAJ23" s="191"/>
      <c r="CAK23" s="191"/>
      <c r="CAL23" s="191"/>
      <c r="CAM23" s="191"/>
      <c r="CAN23" s="191"/>
      <c r="CAO23" s="191"/>
      <c r="CAP23" s="191"/>
      <c r="CAQ23" s="191"/>
      <c r="CAR23" s="191"/>
      <c r="CAS23" s="191"/>
      <c r="CAT23" s="191"/>
      <c r="CAU23" s="191"/>
      <c r="CAV23" s="191"/>
      <c r="CAW23" s="191"/>
      <c r="CAX23" s="191"/>
      <c r="CAY23" s="191"/>
      <c r="CAZ23" s="191"/>
      <c r="CBA23" s="191"/>
      <c r="CBB23" s="191"/>
      <c r="CBC23" s="191"/>
      <c r="CBD23" s="191"/>
      <c r="CBE23" s="191"/>
      <c r="CBF23" s="191"/>
      <c r="CBG23" s="191"/>
      <c r="CBH23" s="191"/>
      <c r="CBI23" s="191"/>
      <c r="CBJ23" s="191"/>
      <c r="CBK23" s="191"/>
      <c r="CBL23" s="191"/>
      <c r="CBM23" s="191"/>
      <c r="CBN23" s="191"/>
      <c r="CBO23" s="191"/>
      <c r="CBP23" s="191"/>
      <c r="CBQ23" s="191"/>
      <c r="CBR23" s="191"/>
      <c r="CBS23" s="191"/>
      <c r="CBT23" s="191"/>
      <c r="CBU23" s="191"/>
      <c r="CBV23" s="191"/>
      <c r="CBW23" s="191"/>
      <c r="CBX23" s="191"/>
      <c r="CBY23" s="191"/>
      <c r="CBZ23" s="191"/>
      <c r="CCA23" s="191"/>
      <c r="CCB23" s="191"/>
      <c r="CCC23" s="191"/>
      <c r="CCD23" s="191"/>
      <c r="CCE23" s="191"/>
      <c r="CCF23" s="191"/>
      <c r="CCG23" s="191"/>
      <c r="CCH23" s="191"/>
      <c r="CCI23" s="191"/>
      <c r="CCJ23" s="191"/>
      <c r="CCK23" s="191"/>
      <c r="CCL23" s="191"/>
      <c r="CCM23" s="191"/>
      <c r="CCN23" s="191"/>
      <c r="CCO23" s="191"/>
      <c r="CCP23" s="191"/>
      <c r="CCQ23" s="191"/>
      <c r="CCR23" s="191"/>
      <c r="CCS23" s="191"/>
      <c r="CCT23" s="191"/>
      <c r="CCU23" s="191"/>
      <c r="CCV23" s="191"/>
      <c r="CCW23" s="191"/>
      <c r="CCX23" s="191"/>
      <c r="CCY23" s="191"/>
      <c r="CCZ23" s="191"/>
      <c r="CDA23" s="191"/>
      <c r="CDB23" s="191"/>
      <c r="CDC23" s="191"/>
      <c r="CDD23" s="191"/>
      <c r="CDE23" s="191"/>
      <c r="CDF23" s="191"/>
      <c r="CDG23" s="191"/>
      <c r="CDH23" s="191"/>
      <c r="CDI23" s="191"/>
      <c r="CDJ23" s="191"/>
      <c r="CDK23" s="191"/>
      <c r="CDL23" s="191"/>
      <c r="CDM23" s="191"/>
      <c r="CDN23" s="191"/>
      <c r="CDO23" s="191"/>
      <c r="CDP23" s="191"/>
      <c r="CDQ23" s="191"/>
      <c r="CDR23" s="191"/>
      <c r="CDS23" s="191"/>
      <c r="CDT23" s="191"/>
      <c r="CDU23" s="191"/>
      <c r="CDV23" s="191"/>
      <c r="CDW23" s="191"/>
      <c r="CDX23" s="191"/>
      <c r="CDY23" s="191"/>
      <c r="CDZ23" s="191"/>
      <c r="CEA23" s="191"/>
      <c r="CEB23" s="191"/>
      <c r="CEC23" s="191"/>
      <c r="CED23" s="191"/>
      <c r="CEE23" s="191"/>
      <c r="CEF23" s="191"/>
      <c r="CEG23" s="191"/>
      <c r="CEH23" s="191"/>
      <c r="CEI23" s="191"/>
      <c r="CEJ23" s="191"/>
      <c r="CEK23" s="191"/>
      <c r="CEL23" s="191"/>
      <c r="CEM23" s="191"/>
      <c r="CEN23" s="191"/>
      <c r="CEO23" s="191"/>
      <c r="CEP23" s="191"/>
      <c r="CEQ23" s="191"/>
      <c r="CER23" s="191"/>
      <c r="CES23" s="191"/>
      <c r="CET23" s="191"/>
      <c r="CEU23" s="191"/>
      <c r="CEV23" s="191"/>
      <c r="CEW23" s="191"/>
      <c r="CEX23" s="191"/>
      <c r="CEY23" s="191"/>
      <c r="CEZ23" s="191"/>
      <c r="CFA23" s="191"/>
      <c r="CFB23" s="191"/>
      <c r="CFC23" s="191"/>
      <c r="CFD23" s="191"/>
      <c r="CFE23" s="191"/>
      <c r="CFF23" s="191"/>
      <c r="CFG23" s="191"/>
      <c r="CFH23" s="191"/>
      <c r="CFI23" s="191"/>
      <c r="CFJ23" s="191"/>
      <c r="CFK23" s="191"/>
      <c r="CFL23" s="191"/>
      <c r="CFM23" s="191"/>
      <c r="CFN23" s="191"/>
      <c r="CFO23" s="191"/>
      <c r="CFP23" s="191"/>
      <c r="CFQ23" s="191"/>
      <c r="CFR23" s="191"/>
      <c r="CFS23" s="191"/>
      <c r="CFT23" s="191"/>
      <c r="CFU23" s="191"/>
      <c r="CFV23" s="191"/>
      <c r="CFW23" s="191"/>
      <c r="CFX23" s="191"/>
      <c r="CFY23" s="191"/>
      <c r="CFZ23" s="191"/>
      <c r="CGA23" s="191"/>
      <c r="CGB23" s="191"/>
      <c r="CGC23" s="191"/>
      <c r="CGD23" s="191"/>
      <c r="CGE23" s="191"/>
      <c r="CGF23" s="191"/>
      <c r="CGG23" s="191"/>
      <c r="CGH23" s="191"/>
      <c r="CGI23" s="191"/>
      <c r="CGJ23" s="191"/>
      <c r="CGK23" s="191"/>
      <c r="CGL23" s="191"/>
      <c r="CGM23" s="191"/>
      <c r="CGN23" s="191"/>
      <c r="CGO23" s="191"/>
      <c r="CGP23" s="191"/>
      <c r="CGQ23" s="191"/>
      <c r="CGR23" s="191"/>
      <c r="CGS23" s="191"/>
      <c r="CGT23" s="191"/>
      <c r="CGU23" s="191"/>
      <c r="CGV23" s="191"/>
      <c r="CGW23" s="191"/>
      <c r="CGX23" s="191"/>
      <c r="CGY23" s="191"/>
      <c r="CGZ23" s="191"/>
      <c r="CHA23" s="191"/>
      <c r="CHB23" s="191"/>
      <c r="CHC23" s="191"/>
      <c r="CHD23" s="191"/>
      <c r="CHE23" s="191"/>
      <c r="CHF23" s="191"/>
      <c r="CHG23" s="191"/>
      <c r="CHH23" s="191"/>
      <c r="CHI23" s="191"/>
      <c r="CHJ23" s="191"/>
      <c r="CHK23" s="191"/>
      <c r="CHL23" s="191"/>
      <c r="CHM23" s="191"/>
      <c r="CHN23" s="191"/>
      <c r="CHO23" s="191"/>
      <c r="CHP23" s="191"/>
      <c r="CHQ23" s="191"/>
      <c r="CHR23" s="191"/>
      <c r="CHS23" s="191"/>
      <c r="CHT23" s="191"/>
      <c r="CHU23" s="191"/>
      <c r="CHV23" s="191"/>
      <c r="CHW23" s="191"/>
      <c r="CHX23" s="191"/>
      <c r="CHY23" s="191"/>
      <c r="CHZ23" s="191"/>
      <c r="CIA23" s="191"/>
      <c r="CIB23" s="191"/>
      <c r="CIC23" s="191"/>
      <c r="CID23" s="191"/>
      <c r="CIE23" s="191"/>
      <c r="CIF23" s="191"/>
      <c r="CIG23" s="191"/>
      <c r="CIH23" s="191"/>
      <c r="CII23" s="191"/>
      <c r="CIJ23" s="191"/>
      <c r="CIK23" s="191"/>
      <c r="CIL23" s="191"/>
      <c r="CIM23" s="191"/>
      <c r="CIN23" s="191"/>
      <c r="CIO23" s="191"/>
      <c r="CIP23" s="191"/>
      <c r="CIQ23" s="191"/>
      <c r="CIR23" s="191"/>
      <c r="CIS23" s="191"/>
      <c r="CIT23" s="191"/>
      <c r="CIU23" s="191"/>
      <c r="CIV23" s="191"/>
      <c r="CIW23" s="191"/>
      <c r="CIX23" s="191"/>
      <c r="CIY23" s="191"/>
      <c r="CIZ23" s="191"/>
      <c r="CJA23" s="191"/>
      <c r="CJB23" s="191"/>
      <c r="CJC23" s="191"/>
      <c r="CJD23" s="191"/>
      <c r="CJE23" s="191"/>
      <c r="CJF23" s="191"/>
      <c r="CJG23" s="191"/>
      <c r="CJH23" s="191"/>
      <c r="CJI23" s="191"/>
      <c r="CJJ23" s="191"/>
      <c r="CJK23" s="191"/>
      <c r="CJL23" s="191"/>
      <c r="CJM23" s="191"/>
      <c r="CJN23" s="191"/>
      <c r="CJO23" s="191"/>
      <c r="CJP23" s="191"/>
      <c r="CJQ23" s="191"/>
      <c r="CJR23" s="191"/>
      <c r="CJS23" s="191"/>
      <c r="CJT23" s="191"/>
      <c r="CJU23" s="191"/>
      <c r="CJV23" s="191"/>
      <c r="CJW23" s="191"/>
      <c r="CJX23" s="191"/>
      <c r="CJY23" s="191"/>
      <c r="CJZ23" s="191"/>
      <c r="CKA23" s="191"/>
      <c r="CKB23" s="191"/>
      <c r="CKC23" s="191"/>
      <c r="CKD23" s="191"/>
      <c r="CKE23" s="191"/>
      <c r="CKF23" s="191"/>
      <c r="CKG23" s="191"/>
      <c r="CKH23" s="191"/>
      <c r="CKI23" s="191"/>
      <c r="CKJ23" s="191"/>
      <c r="CKK23" s="191"/>
      <c r="CKL23" s="191"/>
      <c r="CKM23" s="191"/>
      <c r="CKN23" s="191"/>
      <c r="CKO23" s="191"/>
      <c r="CKP23" s="191"/>
      <c r="CKQ23" s="191"/>
      <c r="CKR23" s="191"/>
      <c r="CKS23" s="191"/>
      <c r="CKT23" s="191"/>
      <c r="CKU23" s="191"/>
      <c r="CKV23" s="191"/>
      <c r="CKW23" s="191"/>
      <c r="CKX23" s="191"/>
      <c r="CKY23" s="191"/>
      <c r="CKZ23" s="191"/>
      <c r="CLA23" s="191"/>
      <c r="CLB23" s="191"/>
      <c r="CLC23" s="191"/>
      <c r="CLD23" s="191"/>
      <c r="CLE23" s="191"/>
      <c r="CLF23" s="191"/>
      <c r="CLG23" s="191"/>
      <c r="CLH23" s="191"/>
      <c r="CLI23" s="191"/>
      <c r="CLJ23" s="191"/>
      <c r="CLK23" s="191"/>
      <c r="CLL23" s="191"/>
      <c r="CLM23" s="191"/>
      <c r="CLN23" s="191"/>
      <c r="CLO23" s="191"/>
      <c r="CLP23" s="191"/>
      <c r="CLQ23" s="191"/>
      <c r="CLR23" s="191"/>
      <c r="CLS23" s="191"/>
      <c r="CLT23" s="191"/>
      <c r="CLU23" s="191"/>
      <c r="CLV23" s="191"/>
      <c r="CLW23" s="191"/>
      <c r="CLX23" s="191"/>
      <c r="CLY23" s="191"/>
      <c r="CLZ23" s="191"/>
      <c r="CMA23" s="191"/>
      <c r="CMB23" s="191"/>
      <c r="CMC23" s="191"/>
      <c r="CMD23" s="191"/>
      <c r="CME23" s="191"/>
      <c r="CMF23" s="191"/>
      <c r="CMG23" s="191"/>
      <c r="CMH23" s="191"/>
      <c r="CMI23" s="191"/>
      <c r="CMJ23" s="191"/>
      <c r="CMK23" s="191"/>
      <c r="CML23" s="191"/>
      <c r="CMM23" s="191"/>
      <c r="CMN23" s="191"/>
      <c r="CMO23" s="191"/>
      <c r="CMP23" s="191"/>
      <c r="CMQ23" s="191"/>
      <c r="CMR23" s="191"/>
      <c r="CMS23" s="191"/>
      <c r="CMT23" s="191"/>
      <c r="CMU23" s="191"/>
      <c r="CMV23" s="191"/>
      <c r="CMW23" s="191"/>
      <c r="CMX23" s="191"/>
      <c r="CMY23" s="191"/>
      <c r="CMZ23" s="191"/>
      <c r="CNA23" s="191"/>
      <c r="CNB23" s="191"/>
      <c r="CNC23" s="191"/>
      <c r="CND23" s="191"/>
      <c r="CNE23" s="191"/>
      <c r="CNF23" s="191"/>
      <c r="CNG23" s="191"/>
      <c r="CNH23" s="191"/>
      <c r="CNI23" s="191"/>
      <c r="CNJ23" s="191"/>
      <c r="CNK23" s="191"/>
      <c r="CNL23" s="191"/>
      <c r="CNM23" s="191"/>
      <c r="CNN23" s="191"/>
      <c r="CNO23" s="191"/>
      <c r="CNP23" s="191"/>
      <c r="CNQ23" s="191"/>
      <c r="CNR23" s="191"/>
      <c r="CNS23" s="191"/>
      <c r="CNT23" s="191"/>
      <c r="CNU23" s="191"/>
      <c r="CNV23" s="191"/>
      <c r="CNW23" s="191"/>
      <c r="CNX23" s="191"/>
      <c r="CNY23" s="191"/>
      <c r="CNZ23" s="191"/>
      <c r="COA23" s="191"/>
      <c r="COB23" s="191"/>
      <c r="COC23" s="191"/>
      <c r="COD23" s="191"/>
      <c r="COE23" s="191"/>
      <c r="COF23" s="191"/>
      <c r="COG23" s="191"/>
      <c r="COH23" s="191"/>
      <c r="COI23" s="191"/>
      <c r="COJ23" s="191"/>
      <c r="COK23" s="191"/>
      <c r="COL23" s="191"/>
      <c r="COM23" s="191"/>
      <c r="CON23" s="191"/>
      <c r="COO23" s="191"/>
      <c r="COP23" s="191"/>
      <c r="COQ23" s="191"/>
      <c r="COR23" s="191"/>
      <c r="COS23" s="191"/>
      <c r="COT23" s="191"/>
      <c r="COU23" s="191"/>
      <c r="COV23" s="191"/>
      <c r="COW23" s="191"/>
      <c r="COX23" s="191"/>
      <c r="COY23" s="191"/>
      <c r="COZ23" s="191"/>
      <c r="CPA23" s="191"/>
      <c r="CPB23" s="191"/>
      <c r="CPC23" s="191"/>
      <c r="CPD23" s="191"/>
      <c r="CPE23" s="191"/>
      <c r="CPF23" s="191"/>
      <c r="CPG23" s="191"/>
      <c r="CPH23" s="191"/>
      <c r="CPI23" s="191"/>
      <c r="CPJ23" s="191"/>
      <c r="CPK23" s="191"/>
      <c r="CPL23" s="191"/>
      <c r="CPM23" s="191"/>
      <c r="CPN23" s="191"/>
      <c r="CPO23" s="191"/>
      <c r="CPP23" s="191"/>
      <c r="CPQ23" s="191"/>
      <c r="CPR23" s="191"/>
      <c r="CPS23" s="191"/>
      <c r="CPT23" s="191"/>
      <c r="CPU23" s="191"/>
      <c r="CPV23" s="191"/>
      <c r="CPW23" s="191"/>
      <c r="CPX23" s="191"/>
      <c r="CPY23" s="191"/>
      <c r="CPZ23" s="191"/>
      <c r="CQA23" s="191"/>
      <c r="CQB23" s="191"/>
      <c r="CQC23" s="191"/>
      <c r="CQD23" s="191"/>
      <c r="CQE23" s="191"/>
      <c r="CQF23" s="191"/>
      <c r="CQG23" s="191"/>
      <c r="CQH23" s="191"/>
      <c r="CQI23" s="191"/>
      <c r="CQJ23" s="191"/>
      <c r="CQK23" s="191"/>
      <c r="CQL23" s="191"/>
      <c r="CQM23" s="191"/>
      <c r="CQN23" s="191"/>
      <c r="CQO23" s="191"/>
      <c r="CQP23" s="191"/>
      <c r="CQQ23" s="191"/>
      <c r="CQR23" s="191"/>
      <c r="CQS23" s="191"/>
      <c r="CQT23" s="191"/>
      <c r="CQU23" s="191"/>
      <c r="CQV23" s="191"/>
      <c r="CQW23" s="191"/>
      <c r="CQX23" s="191"/>
      <c r="CQY23" s="191"/>
      <c r="CQZ23" s="191"/>
      <c r="CRA23" s="191"/>
      <c r="CRB23" s="191"/>
      <c r="CRC23" s="191"/>
      <c r="CRD23" s="191"/>
      <c r="CRE23" s="191"/>
      <c r="CRF23" s="191"/>
      <c r="CRG23" s="191"/>
      <c r="CRH23" s="191"/>
      <c r="CRI23" s="191"/>
      <c r="CRJ23" s="191"/>
      <c r="CRK23" s="191"/>
      <c r="CRL23" s="191"/>
      <c r="CRM23" s="191"/>
      <c r="CRN23" s="191"/>
      <c r="CRO23" s="191"/>
      <c r="CRP23" s="191"/>
      <c r="CRQ23" s="191"/>
      <c r="CRR23" s="191"/>
      <c r="CRS23" s="191"/>
      <c r="CRT23" s="191"/>
      <c r="CRU23" s="191"/>
      <c r="CRV23" s="191"/>
      <c r="CRW23" s="191"/>
      <c r="CRX23" s="191"/>
      <c r="CRY23" s="191"/>
      <c r="CRZ23" s="191"/>
      <c r="CSA23" s="191"/>
      <c r="CSB23" s="191"/>
      <c r="CSC23" s="191"/>
      <c r="CSD23" s="191"/>
      <c r="CSE23" s="191"/>
      <c r="CSF23" s="191"/>
      <c r="CSG23" s="191"/>
      <c r="CSH23" s="191"/>
      <c r="CSI23" s="191"/>
      <c r="CSJ23" s="191"/>
      <c r="CSK23" s="191"/>
      <c r="CSL23" s="191"/>
      <c r="CSM23" s="191"/>
      <c r="CSN23" s="191"/>
      <c r="CSO23" s="191"/>
      <c r="CSP23" s="191"/>
      <c r="CSQ23" s="191"/>
      <c r="CSR23" s="191"/>
      <c r="CSS23" s="191"/>
      <c r="CST23" s="191"/>
      <c r="CSU23" s="191"/>
      <c r="CSV23" s="191"/>
      <c r="CSW23" s="191"/>
      <c r="CSX23" s="191"/>
      <c r="CSY23" s="191"/>
      <c r="CSZ23" s="191"/>
      <c r="CTA23" s="191"/>
      <c r="CTB23" s="191"/>
      <c r="CTC23" s="191"/>
      <c r="CTD23" s="191"/>
      <c r="CTE23" s="191"/>
      <c r="CTF23" s="191"/>
      <c r="CTG23" s="191"/>
      <c r="CTH23" s="191"/>
      <c r="CTI23" s="191"/>
      <c r="CTJ23" s="191"/>
      <c r="CTK23" s="191"/>
      <c r="CTL23" s="191"/>
      <c r="CTM23" s="191"/>
      <c r="CTN23" s="191"/>
      <c r="CTO23" s="191"/>
      <c r="CTP23" s="191"/>
      <c r="CTQ23" s="191"/>
      <c r="CTR23" s="191"/>
      <c r="CTS23" s="191"/>
      <c r="CTT23" s="191"/>
      <c r="CTU23" s="191"/>
      <c r="CTV23" s="191"/>
      <c r="CTW23" s="191"/>
      <c r="CTX23" s="191"/>
      <c r="CTY23" s="191"/>
      <c r="CTZ23" s="191"/>
      <c r="CUA23" s="191"/>
      <c r="CUB23" s="191"/>
      <c r="CUC23" s="191"/>
      <c r="CUD23" s="191"/>
      <c r="CUE23" s="191"/>
      <c r="CUF23" s="191"/>
      <c r="CUG23" s="191"/>
      <c r="CUH23" s="191"/>
      <c r="CUI23" s="191"/>
      <c r="CUJ23" s="191"/>
      <c r="CUK23" s="191"/>
      <c r="CUL23" s="191"/>
      <c r="CUM23" s="191"/>
      <c r="CUN23" s="191"/>
      <c r="CUO23" s="191"/>
      <c r="CUP23" s="191"/>
      <c r="CUQ23" s="191"/>
      <c r="CUR23" s="191"/>
      <c r="CUS23" s="191"/>
      <c r="CUT23" s="191"/>
      <c r="CUU23" s="191"/>
      <c r="CUV23" s="191"/>
      <c r="CUW23" s="191"/>
      <c r="CUX23" s="191"/>
      <c r="CUY23" s="191"/>
      <c r="CUZ23" s="191"/>
      <c r="CVA23" s="191"/>
      <c r="CVB23" s="191"/>
      <c r="CVC23" s="191"/>
      <c r="CVD23" s="191"/>
      <c r="CVE23" s="191"/>
      <c r="CVF23" s="191"/>
      <c r="CVG23" s="191"/>
      <c r="CVH23" s="191"/>
      <c r="CVI23" s="191"/>
      <c r="CVJ23" s="191"/>
      <c r="CVK23" s="191"/>
      <c r="CVL23" s="191"/>
      <c r="CVM23" s="191"/>
      <c r="CVN23" s="191"/>
      <c r="CVO23" s="191"/>
      <c r="CVP23" s="191"/>
      <c r="CVQ23" s="191"/>
      <c r="CVR23" s="191"/>
      <c r="CVS23" s="191"/>
      <c r="CVT23" s="191"/>
      <c r="CVU23" s="191"/>
      <c r="CVV23" s="191"/>
      <c r="CVW23" s="191"/>
      <c r="CVX23" s="191"/>
      <c r="CVY23" s="191"/>
      <c r="CVZ23" s="191"/>
      <c r="CWA23" s="191"/>
      <c r="CWB23" s="191"/>
      <c r="CWC23" s="191"/>
      <c r="CWD23" s="191"/>
      <c r="CWE23" s="191"/>
      <c r="CWF23" s="191"/>
      <c r="CWG23" s="191"/>
      <c r="CWH23" s="191"/>
      <c r="CWI23" s="191"/>
      <c r="CWJ23" s="191"/>
      <c r="CWK23" s="191"/>
      <c r="CWL23" s="191"/>
      <c r="CWM23" s="191"/>
      <c r="CWN23" s="191"/>
      <c r="CWO23" s="191"/>
      <c r="CWP23" s="191"/>
      <c r="CWQ23" s="191"/>
      <c r="CWR23" s="191"/>
      <c r="CWS23" s="191"/>
      <c r="CWT23" s="191"/>
      <c r="CWU23" s="191"/>
      <c r="CWV23" s="191"/>
      <c r="CWW23" s="191"/>
      <c r="CWX23" s="191"/>
      <c r="CWY23" s="191"/>
      <c r="CWZ23" s="191"/>
      <c r="CXA23" s="191"/>
      <c r="CXB23" s="191"/>
      <c r="CXC23" s="191"/>
      <c r="CXD23" s="191"/>
      <c r="CXE23" s="191"/>
      <c r="CXF23" s="191"/>
      <c r="CXG23" s="191"/>
      <c r="CXH23" s="191"/>
      <c r="CXI23" s="191"/>
      <c r="CXJ23" s="191"/>
      <c r="CXK23" s="191"/>
      <c r="CXL23" s="191"/>
      <c r="CXM23" s="191"/>
      <c r="CXN23" s="191"/>
      <c r="CXO23" s="191"/>
      <c r="CXP23" s="191"/>
      <c r="CXQ23" s="191"/>
      <c r="CXR23" s="191"/>
      <c r="CXS23" s="191"/>
      <c r="CXT23" s="191"/>
      <c r="CXU23" s="191"/>
      <c r="CXV23" s="191"/>
      <c r="CXW23" s="191"/>
      <c r="CXX23" s="191"/>
      <c r="CXY23" s="191"/>
      <c r="CXZ23" s="191"/>
      <c r="CYA23" s="191"/>
      <c r="CYB23" s="191"/>
      <c r="CYC23" s="191"/>
      <c r="CYD23" s="191"/>
      <c r="CYE23" s="191"/>
      <c r="CYF23" s="191"/>
      <c r="CYG23" s="191"/>
      <c r="CYH23" s="191"/>
      <c r="CYI23" s="191"/>
      <c r="CYJ23" s="191"/>
      <c r="CYK23" s="191"/>
      <c r="CYL23" s="191"/>
      <c r="CYM23" s="191"/>
      <c r="CYN23" s="191"/>
      <c r="CYO23" s="191"/>
      <c r="CYP23" s="191"/>
      <c r="CYQ23" s="191"/>
      <c r="CYR23" s="191"/>
      <c r="CYS23" s="191"/>
      <c r="CYT23" s="191"/>
      <c r="CYU23" s="191"/>
      <c r="CYV23" s="191"/>
      <c r="CYW23" s="191"/>
      <c r="CYX23" s="191"/>
      <c r="CYY23" s="191"/>
      <c r="CYZ23" s="191"/>
      <c r="CZA23" s="191"/>
      <c r="CZB23" s="191"/>
      <c r="CZC23" s="191"/>
      <c r="CZD23" s="191"/>
      <c r="CZE23" s="191"/>
      <c r="CZF23" s="191"/>
      <c r="CZG23" s="191"/>
      <c r="CZH23" s="191"/>
      <c r="CZI23" s="191"/>
      <c r="CZJ23" s="191"/>
      <c r="CZK23" s="191"/>
      <c r="CZL23" s="191"/>
      <c r="CZM23" s="191"/>
      <c r="CZN23" s="191"/>
      <c r="CZO23" s="191"/>
      <c r="CZP23" s="191"/>
      <c r="CZQ23" s="191"/>
      <c r="CZR23" s="191"/>
      <c r="CZS23" s="191"/>
      <c r="CZT23" s="191"/>
      <c r="CZU23" s="191"/>
      <c r="CZV23" s="191"/>
      <c r="CZW23" s="191"/>
      <c r="CZX23" s="191"/>
      <c r="CZY23" s="191"/>
      <c r="CZZ23" s="191"/>
      <c r="DAA23" s="191"/>
      <c r="DAB23" s="191"/>
      <c r="DAC23" s="191"/>
      <c r="DAD23" s="191"/>
      <c r="DAE23" s="191"/>
      <c r="DAF23" s="191"/>
      <c r="DAG23" s="191"/>
      <c r="DAH23" s="191"/>
      <c r="DAI23" s="191"/>
      <c r="DAJ23" s="191"/>
      <c r="DAK23" s="191"/>
      <c r="DAL23" s="191"/>
      <c r="DAM23" s="191"/>
      <c r="DAN23" s="191"/>
      <c r="DAO23" s="191"/>
      <c r="DAP23" s="191"/>
      <c r="DAQ23" s="191"/>
      <c r="DAR23" s="191"/>
      <c r="DAS23" s="191"/>
      <c r="DAT23" s="191"/>
      <c r="DAU23" s="191"/>
      <c r="DAV23" s="191"/>
      <c r="DAW23" s="191"/>
      <c r="DAX23" s="191"/>
      <c r="DAY23" s="191"/>
      <c r="DAZ23" s="191"/>
      <c r="DBA23" s="191"/>
      <c r="DBB23" s="191"/>
      <c r="DBC23" s="191"/>
      <c r="DBD23" s="191"/>
      <c r="DBE23" s="191"/>
      <c r="DBF23" s="191"/>
      <c r="DBG23" s="191"/>
      <c r="DBH23" s="191"/>
      <c r="DBI23" s="191"/>
      <c r="DBJ23" s="191"/>
      <c r="DBK23" s="191"/>
      <c r="DBL23" s="191"/>
      <c r="DBM23" s="191"/>
      <c r="DBN23" s="191"/>
      <c r="DBO23" s="191"/>
      <c r="DBP23" s="191"/>
      <c r="DBQ23" s="191"/>
      <c r="DBR23" s="191"/>
      <c r="DBS23" s="191"/>
      <c r="DBT23" s="191"/>
      <c r="DBU23" s="191"/>
      <c r="DBV23" s="191"/>
      <c r="DBW23" s="191"/>
      <c r="DBX23" s="191"/>
      <c r="DBY23" s="191"/>
      <c r="DBZ23" s="191"/>
      <c r="DCA23" s="191"/>
      <c r="DCB23" s="191"/>
      <c r="DCC23" s="191"/>
      <c r="DCD23" s="191"/>
      <c r="DCE23" s="191"/>
      <c r="DCF23" s="191"/>
      <c r="DCG23" s="191"/>
      <c r="DCH23" s="191"/>
      <c r="DCI23" s="191"/>
      <c r="DCJ23" s="191"/>
      <c r="DCK23" s="191"/>
      <c r="DCL23" s="191"/>
      <c r="DCM23" s="191"/>
      <c r="DCN23" s="191"/>
      <c r="DCO23" s="191"/>
      <c r="DCP23" s="191"/>
      <c r="DCQ23" s="191"/>
      <c r="DCR23" s="191"/>
      <c r="DCS23" s="191"/>
      <c r="DCT23" s="191"/>
      <c r="DCU23" s="191"/>
      <c r="DCV23" s="191"/>
      <c r="DCW23" s="191"/>
      <c r="DCX23" s="191"/>
      <c r="DCY23" s="191"/>
      <c r="DCZ23" s="191"/>
      <c r="DDA23" s="191"/>
      <c r="DDB23" s="191"/>
      <c r="DDC23" s="191"/>
      <c r="DDD23" s="191"/>
      <c r="DDE23" s="191"/>
      <c r="DDF23" s="191"/>
      <c r="DDG23" s="191"/>
      <c r="DDH23" s="191"/>
      <c r="DDI23" s="191"/>
      <c r="DDJ23" s="191"/>
      <c r="DDK23" s="191"/>
      <c r="DDL23" s="191"/>
      <c r="DDM23" s="191"/>
      <c r="DDN23" s="191"/>
      <c r="DDO23" s="191"/>
      <c r="DDP23" s="191"/>
      <c r="DDQ23" s="191"/>
      <c r="DDR23" s="191"/>
      <c r="DDS23" s="191"/>
      <c r="DDT23" s="191"/>
      <c r="DDU23" s="191"/>
      <c r="DDV23" s="191"/>
      <c r="DDW23" s="191"/>
      <c r="DDX23" s="191"/>
      <c r="DDY23" s="191"/>
      <c r="DDZ23" s="191"/>
      <c r="DEA23" s="191"/>
      <c r="DEB23" s="191"/>
      <c r="DEC23" s="191"/>
      <c r="DED23" s="191"/>
      <c r="DEE23" s="191"/>
      <c r="DEF23" s="191"/>
      <c r="DEG23" s="191"/>
      <c r="DEH23" s="191"/>
      <c r="DEI23" s="191"/>
      <c r="DEJ23" s="191"/>
      <c r="DEK23" s="191"/>
      <c r="DEL23" s="191"/>
      <c r="DEM23" s="191"/>
      <c r="DEN23" s="191"/>
      <c r="DEO23" s="191"/>
      <c r="DEP23" s="191"/>
      <c r="DEQ23" s="191"/>
      <c r="DER23" s="191"/>
      <c r="DES23" s="191"/>
      <c r="DET23" s="191"/>
      <c r="DEU23" s="191"/>
      <c r="DEV23" s="191"/>
      <c r="DEW23" s="191"/>
      <c r="DEX23" s="191"/>
      <c r="DEY23" s="191"/>
      <c r="DEZ23" s="191"/>
      <c r="DFA23" s="191"/>
      <c r="DFB23" s="191"/>
      <c r="DFC23" s="191"/>
      <c r="DFD23" s="191"/>
      <c r="DFE23" s="191"/>
      <c r="DFF23" s="191"/>
      <c r="DFG23" s="191"/>
      <c r="DFH23" s="191"/>
      <c r="DFI23" s="191"/>
      <c r="DFJ23" s="191"/>
      <c r="DFK23" s="191"/>
      <c r="DFL23" s="191"/>
      <c r="DFM23" s="191"/>
      <c r="DFN23" s="191"/>
      <c r="DFO23" s="191"/>
      <c r="DFP23" s="191"/>
      <c r="DFQ23" s="191"/>
      <c r="DFR23" s="191"/>
      <c r="DFS23" s="191"/>
      <c r="DFT23" s="191"/>
      <c r="DFU23" s="191"/>
      <c r="DFV23" s="191"/>
      <c r="DFW23" s="191"/>
      <c r="DFX23" s="191"/>
      <c r="DFY23" s="191"/>
      <c r="DFZ23" s="191"/>
      <c r="DGA23" s="191"/>
      <c r="DGB23" s="191"/>
      <c r="DGC23" s="191"/>
      <c r="DGD23" s="191"/>
      <c r="DGE23" s="191"/>
      <c r="DGF23" s="191"/>
      <c r="DGG23" s="191"/>
      <c r="DGH23" s="191"/>
      <c r="DGI23" s="191"/>
      <c r="DGJ23" s="191"/>
      <c r="DGK23" s="191"/>
      <c r="DGL23" s="191"/>
      <c r="DGM23" s="191"/>
      <c r="DGN23" s="191"/>
      <c r="DGO23" s="191"/>
      <c r="DGP23" s="191"/>
      <c r="DGQ23" s="191"/>
      <c r="DGR23" s="191"/>
      <c r="DGS23" s="191"/>
      <c r="DGT23" s="191"/>
      <c r="DGU23" s="191"/>
      <c r="DGV23" s="191"/>
      <c r="DGW23" s="191"/>
      <c r="DGX23" s="191"/>
      <c r="DGY23" s="191"/>
      <c r="DGZ23" s="191"/>
      <c r="DHA23" s="191"/>
      <c r="DHB23" s="191"/>
      <c r="DHC23" s="191"/>
      <c r="DHD23" s="191"/>
      <c r="DHE23" s="191"/>
      <c r="DHF23" s="191"/>
      <c r="DHG23" s="191"/>
      <c r="DHH23" s="191"/>
      <c r="DHI23" s="191"/>
      <c r="DHJ23" s="191"/>
      <c r="DHK23" s="191"/>
      <c r="DHL23" s="191"/>
      <c r="DHM23" s="191"/>
      <c r="DHN23" s="191"/>
      <c r="DHO23" s="191"/>
      <c r="DHP23" s="191"/>
      <c r="DHQ23" s="191"/>
      <c r="DHR23" s="191"/>
      <c r="DHS23" s="191"/>
      <c r="DHT23" s="191"/>
      <c r="DHU23" s="191"/>
      <c r="DHV23" s="191"/>
      <c r="DHW23" s="191"/>
      <c r="DHX23" s="191"/>
      <c r="DHY23" s="191"/>
      <c r="DHZ23" s="191"/>
      <c r="DIA23" s="191"/>
      <c r="DIB23" s="191"/>
      <c r="DIC23" s="191"/>
      <c r="DID23" s="191"/>
      <c r="DIE23" s="191"/>
      <c r="DIF23" s="191"/>
      <c r="DIG23" s="191"/>
      <c r="DIH23" s="191"/>
      <c r="DII23" s="191"/>
      <c r="DIJ23" s="191"/>
      <c r="DIK23" s="191"/>
      <c r="DIL23" s="191"/>
      <c r="DIM23" s="191"/>
      <c r="DIN23" s="191"/>
      <c r="DIO23" s="191"/>
      <c r="DIP23" s="191"/>
      <c r="DIQ23" s="191"/>
      <c r="DIR23" s="191"/>
      <c r="DIS23" s="191"/>
      <c r="DIT23" s="191"/>
      <c r="DIU23" s="191"/>
      <c r="DIV23" s="191"/>
      <c r="DIW23" s="191"/>
      <c r="DIX23" s="191"/>
      <c r="DIY23" s="191"/>
      <c r="DIZ23" s="191"/>
      <c r="DJA23" s="191"/>
      <c r="DJB23" s="191"/>
      <c r="DJC23" s="191"/>
      <c r="DJD23" s="191"/>
      <c r="DJE23" s="191"/>
      <c r="DJF23" s="191"/>
      <c r="DJG23" s="191"/>
      <c r="DJH23" s="191"/>
      <c r="DJI23" s="191"/>
      <c r="DJJ23" s="191"/>
      <c r="DJK23" s="191"/>
      <c r="DJL23" s="191"/>
      <c r="DJM23" s="191"/>
      <c r="DJN23" s="191"/>
      <c r="DJO23" s="191"/>
      <c r="DJP23" s="191"/>
      <c r="DJQ23" s="191"/>
      <c r="DJR23" s="191"/>
      <c r="DJS23" s="191"/>
      <c r="DJT23" s="191"/>
      <c r="DJU23" s="191"/>
      <c r="DJV23" s="191"/>
      <c r="DJW23" s="191"/>
      <c r="DJX23" s="191"/>
      <c r="DJY23" s="191"/>
      <c r="DJZ23" s="191"/>
      <c r="DKA23" s="191"/>
      <c r="DKB23" s="191"/>
      <c r="DKC23" s="191"/>
      <c r="DKD23" s="191"/>
      <c r="DKE23" s="191"/>
      <c r="DKF23" s="191"/>
      <c r="DKG23" s="191"/>
      <c r="DKH23" s="191"/>
      <c r="DKI23" s="191"/>
      <c r="DKJ23" s="191"/>
      <c r="DKK23" s="191"/>
      <c r="DKL23" s="191"/>
      <c r="DKM23" s="191"/>
      <c r="DKN23" s="191"/>
      <c r="DKO23" s="191"/>
      <c r="DKP23" s="191"/>
      <c r="DKQ23" s="191"/>
      <c r="DKR23" s="191"/>
      <c r="DKS23" s="191"/>
      <c r="DKT23" s="191"/>
      <c r="DKU23" s="191"/>
      <c r="DKV23" s="191"/>
      <c r="DKW23" s="191"/>
      <c r="DKX23" s="191"/>
      <c r="DKY23" s="191"/>
      <c r="DKZ23" s="191"/>
      <c r="DLA23" s="191"/>
      <c r="DLB23" s="191"/>
      <c r="DLC23" s="191"/>
      <c r="DLD23" s="191"/>
      <c r="DLE23" s="191"/>
      <c r="DLF23" s="191"/>
      <c r="DLG23" s="191"/>
      <c r="DLH23" s="191"/>
      <c r="DLI23" s="191"/>
      <c r="DLJ23" s="191"/>
      <c r="DLK23" s="191"/>
      <c r="DLL23" s="191"/>
      <c r="DLM23" s="191"/>
      <c r="DLN23" s="191"/>
      <c r="DLO23" s="191"/>
      <c r="DLP23" s="191"/>
      <c r="DLQ23" s="191"/>
      <c r="DLR23" s="191"/>
      <c r="DLS23" s="191"/>
      <c r="DLT23" s="191"/>
      <c r="DLU23" s="191"/>
      <c r="DLV23" s="191"/>
      <c r="DLW23" s="191"/>
      <c r="DLX23" s="191"/>
      <c r="DLY23" s="191"/>
      <c r="DLZ23" s="191"/>
      <c r="DMA23" s="191"/>
      <c r="DMB23" s="191"/>
      <c r="DMC23" s="191"/>
      <c r="DMD23" s="191"/>
      <c r="DME23" s="191"/>
      <c r="DMF23" s="191"/>
      <c r="DMG23" s="191"/>
      <c r="DMH23" s="191"/>
      <c r="DMI23" s="191"/>
      <c r="DMJ23" s="191"/>
      <c r="DMK23" s="191"/>
      <c r="DML23" s="191"/>
      <c r="DMM23" s="191"/>
      <c r="DMN23" s="191"/>
      <c r="DMO23" s="191"/>
      <c r="DMP23" s="191"/>
      <c r="DMQ23" s="191"/>
      <c r="DMR23" s="191"/>
      <c r="DMS23" s="191"/>
      <c r="DMT23" s="191"/>
      <c r="DMU23" s="191"/>
      <c r="DMV23" s="191"/>
      <c r="DMW23" s="191"/>
      <c r="DMX23" s="191"/>
      <c r="DMY23" s="191"/>
      <c r="DMZ23" s="191"/>
      <c r="DNA23" s="191"/>
      <c r="DNB23" s="191"/>
      <c r="DNC23" s="191"/>
      <c r="DND23" s="191"/>
      <c r="DNE23" s="191"/>
      <c r="DNF23" s="191"/>
      <c r="DNG23" s="191"/>
      <c r="DNH23" s="191"/>
      <c r="DNI23" s="191"/>
      <c r="DNJ23" s="191"/>
      <c r="DNK23" s="191"/>
      <c r="DNL23" s="191"/>
      <c r="DNM23" s="191"/>
      <c r="DNN23" s="191"/>
      <c r="DNO23" s="191"/>
      <c r="DNP23" s="191"/>
      <c r="DNQ23" s="191"/>
      <c r="DNR23" s="191"/>
      <c r="DNS23" s="191"/>
      <c r="DNT23" s="191"/>
      <c r="DNU23" s="191"/>
      <c r="DNV23" s="191"/>
      <c r="DNW23" s="191"/>
      <c r="DNX23" s="191"/>
      <c r="DNY23" s="191"/>
      <c r="DNZ23" s="191"/>
      <c r="DOA23" s="191"/>
      <c r="DOB23" s="191"/>
      <c r="DOC23" s="191"/>
      <c r="DOD23" s="191"/>
      <c r="DOE23" s="191"/>
      <c r="DOF23" s="191"/>
      <c r="DOG23" s="191"/>
      <c r="DOH23" s="191"/>
      <c r="DOI23" s="191"/>
      <c r="DOJ23" s="191"/>
      <c r="DOK23" s="191"/>
      <c r="DOL23" s="191"/>
      <c r="DOM23" s="191"/>
      <c r="DON23" s="191"/>
      <c r="DOO23" s="191"/>
      <c r="DOP23" s="191"/>
      <c r="DOQ23" s="191"/>
      <c r="DOR23" s="191"/>
      <c r="DOS23" s="191"/>
      <c r="DOT23" s="191"/>
      <c r="DOU23" s="191"/>
      <c r="DOV23" s="191"/>
      <c r="DOW23" s="191"/>
      <c r="DOX23" s="191"/>
      <c r="DOY23" s="191"/>
      <c r="DOZ23" s="191"/>
      <c r="DPA23" s="191"/>
      <c r="DPB23" s="191"/>
      <c r="DPC23" s="191"/>
      <c r="DPD23" s="191"/>
      <c r="DPE23" s="191"/>
      <c r="DPF23" s="191"/>
      <c r="DPG23" s="191"/>
      <c r="DPH23" s="191"/>
      <c r="DPI23" s="191"/>
      <c r="DPJ23" s="191"/>
      <c r="DPK23" s="191"/>
      <c r="DPL23" s="191"/>
      <c r="DPM23" s="191"/>
      <c r="DPN23" s="191"/>
      <c r="DPO23" s="191"/>
      <c r="DPP23" s="191"/>
      <c r="DPQ23" s="191"/>
      <c r="DPR23" s="191"/>
      <c r="DPS23" s="191"/>
      <c r="DPT23" s="191"/>
      <c r="DPU23" s="191"/>
      <c r="DPV23" s="191"/>
      <c r="DPW23" s="191"/>
      <c r="DPX23" s="191"/>
      <c r="DPY23" s="191"/>
      <c r="DPZ23" s="191"/>
      <c r="DQA23" s="191"/>
      <c r="DQB23" s="191"/>
      <c r="DQC23" s="191"/>
      <c r="DQD23" s="191"/>
      <c r="DQE23" s="191"/>
      <c r="DQF23" s="191"/>
      <c r="DQG23" s="191"/>
      <c r="DQH23" s="191"/>
      <c r="DQI23" s="191"/>
      <c r="DQJ23" s="191"/>
      <c r="DQK23" s="191"/>
      <c r="DQL23" s="191"/>
      <c r="DQM23" s="191"/>
      <c r="DQN23" s="191"/>
      <c r="DQO23" s="191"/>
      <c r="DQP23" s="191"/>
      <c r="DQQ23" s="191"/>
      <c r="DQR23" s="191"/>
      <c r="DQS23" s="191"/>
      <c r="DQT23" s="191"/>
      <c r="DQU23" s="191"/>
      <c r="DQV23" s="191"/>
      <c r="DQW23" s="191"/>
      <c r="DQX23" s="191"/>
      <c r="DQY23" s="191"/>
      <c r="DQZ23" s="191"/>
      <c r="DRA23" s="191"/>
      <c r="DRB23" s="191"/>
      <c r="DRC23" s="191"/>
      <c r="DRD23" s="191"/>
      <c r="DRE23" s="191"/>
      <c r="DRF23" s="191"/>
      <c r="DRG23" s="191"/>
      <c r="DRH23" s="191"/>
      <c r="DRI23" s="191"/>
      <c r="DRJ23" s="191"/>
      <c r="DRK23" s="191"/>
      <c r="DRL23" s="191"/>
      <c r="DRM23" s="191"/>
      <c r="DRN23" s="191"/>
      <c r="DRO23" s="191"/>
      <c r="DRP23" s="191"/>
      <c r="DRQ23" s="191"/>
      <c r="DRR23" s="191"/>
      <c r="DRS23" s="191"/>
      <c r="DRT23" s="191"/>
      <c r="DRU23" s="191"/>
      <c r="DRV23" s="191"/>
      <c r="DRW23" s="191"/>
      <c r="DRX23" s="191"/>
      <c r="DRY23" s="191"/>
      <c r="DRZ23" s="191"/>
      <c r="DSA23" s="191"/>
      <c r="DSB23" s="191"/>
      <c r="DSC23" s="191"/>
      <c r="DSD23" s="191"/>
      <c r="DSE23" s="191"/>
      <c r="DSF23" s="191"/>
      <c r="DSG23" s="191"/>
      <c r="DSH23" s="191"/>
      <c r="DSI23" s="191"/>
      <c r="DSJ23" s="191"/>
      <c r="DSK23" s="191"/>
      <c r="DSL23" s="191"/>
      <c r="DSM23" s="191"/>
      <c r="DSN23" s="191"/>
      <c r="DSO23" s="191"/>
      <c r="DSP23" s="191"/>
      <c r="DSQ23" s="191"/>
      <c r="DSR23" s="191"/>
      <c r="DSS23" s="191"/>
      <c r="DST23" s="191"/>
      <c r="DSU23" s="191"/>
      <c r="DSV23" s="191"/>
      <c r="DSW23" s="191"/>
      <c r="DSX23" s="191"/>
      <c r="DSY23" s="191"/>
      <c r="DSZ23" s="191"/>
      <c r="DTA23" s="191"/>
      <c r="DTB23" s="191"/>
      <c r="DTC23" s="191"/>
      <c r="DTD23" s="191"/>
      <c r="DTE23" s="191"/>
      <c r="DTF23" s="191"/>
      <c r="DTG23" s="191"/>
      <c r="DTH23" s="191"/>
      <c r="DTI23" s="191"/>
      <c r="DTJ23" s="191"/>
      <c r="DTK23" s="191"/>
      <c r="DTL23" s="191"/>
      <c r="DTM23" s="191"/>
      <c r="DTN23" s="191"/>
      <c r="DTO23" s="191"/>
      <c r="DTP23" s="191"/>
      <c r="DTQ23" s="191"/>
      <c r="DTR23" s="191"/>
      <c r="DTS23" s="191"/>
      <c r="DTT23" s="191"/>
      <c r="DTU23" s="191"/>
      <c r="DTV23" s="191"/>
      <c r="DTW23" s="191"/>
      <c r="DTX23" s="191"/>
      <c r="DTY23" s="191"/>
      <c r="DTZ23" s="191"/>
      <c r="DUA23" s="191"/>
      <c r="DUB23" s="191"/>
      <c r="DUC23" s="191"/>
      <c r="DUD23" s="191"/>
      <c r="DUE23" s="191"/>
      <c r="DUF23" s="191"/>
      <c r="DUG23" s="191"/>
      <c r="DUH23" s="191"/>
      <c r="DUI23" s="191"/>
      <c r="DUJ23" s="191"/>
      <c r="DUK23" s="191"/>
      <c r="DUL23" s="191"/>
      <c r="DUM23" s="191"/>
      <c r="DUN23" s="191"/>
      <c r="DUO23" s="191"/>
      <c r="DUP23" s="191"/>
      <c r="DUQ23" s="191"/>
      <c r="DUR23" s="191"/>
      <c r="DUS23" s="191"/>
      <c r="DUT23" s="191"/>
      <c r="DUU23" s="191"/>
      <c r="DUV23" s="191"/>
      <c r="DUW23" s="191"/>
      <c r="DUX23" s="191"/>
      <c r="DUY23" s="191"/>
      <c r="DUZ23" s="191"/>
      <c r="DVA23" s="191"/>
      <c r="DVB23" s="191"/>
      <c r="DVC23" s="191"/>
      <c r="DVD23" s="191"/>
      <c r="DVE23" s="191"/>
      <c r="DVF23" s="191"/>
      <c r="DVG23" s="191"/>
      <c r="DVH23" s="191"/>
      <c r="DVI23" s="191"/>
      <c r="DVJ23" s="191"/>
      <c r="DVK23" s="191"/>
      <c r="DVL23" s="191"/>
      <c r="DVM23" s="191"/>
      <c r="DVN23" s="191"/>
      <c r="DVO23" s="191"/>
      <c r="DVP23" s="191"/>
      <c r="DVQ23" s="191"/>
      <c r="DVR23" s="191"/>
      <c r="DVS23" s="191"/>
      <c r="DVT23" s="191"/>
      <c r="DVU23" s="191"/>
      <c r="DVV23" s="191"/>
      <c r="DVW23" s="191"/>
      <c r="DVX23" s="191"/>
      <c r="DVY23" s="191"/>
      <c r="DVZ23" s="191"/>
      <c r="DWA23" s="191"/>
      <c r="DWB23" s="191"/>
      <c r="DWC23" s="191"/>
      <c r="DWD23" s="191"/>
      <c r="DWE23" s="191"/>
      <c r="DWF23" s="191"/>
      <c r="DWG23" s="191"/>
      <c r="DWH23" s="191"/>
      <c r="DWI23" s="191"/>
      <c r="DWJ23" s="191"/>
      <c r="DWK23" s="191"/>
      <c r="DWL23" s="191"/>
      <c r="DWM23" s="191"/>
      <c r="DWN23" s="191"/>
      <c r="DWO23" s="191"/>
      <c r="DWP23" s="191"/>
      <c r="DWQ23" s="191"/>
      <c r="DWR23" s="191"/>
      <c r="DWS23" s="191"/>
      <c r="DWT23" s="191"/>
      <c r="DWU23" s="191"/>
      <c r="DWV23" s="191"/>
      <c r="DWW23" s="191"/>
      <c r="DWX23" s="191"/>
      <c r="DWY23" s="191"/>
      <c r="DWZ23" s="191"/>
      <c r="DXA23" s="191"/>
      <c r="DXB23" s="191"/>
      <c r="DXC23" s="191"/>
      <c r="DXD23" s="191"/>
      <c r="DXE23" s="191"/>
      <c r="DXF23" s="191"/>
      <c r="DXG23" s="191"/>
      <c r="DXH23" s="191"/>
      <c r="DXI23" s="191"/>
      <c r="DXJ23" s="191"/>
      <c r="DXK23" s="191"/>
      <c r="DXL23" s="191"/>
      <c r="DXM23" s="191"/>
      <c r="DXN23" s="191"/>
      <c r="DXO23" s="191"/>
      <c r="DXP23" s="191"/>
      <c r="DXQ23" s="191"/>
      <c r="DXR23" s="191"/>
      <c r="DXS23" s="191"/>
      <c r="DXT23" s="191"/>
      <c r="DXU23" s="191"/>
      <c r="DXV23" s="191"/>
      <c r="DXW23" s="191"/>
      <c r="DXX23" s="191"/>
      <c r="DXY23" s="191"/>
      <c r="DXZ23" s="191"/>
      <c r="DYA23" s="191"/>
      <c r="DYB23" s="191"/>
      <c r="DYC23" s="191"/>
      <c r="DYD23" s="191"/>
      <c r="DYE23" s="191"/>
      <c r="DYF23" s="191"/>
      <c r="DYG23" s="191"/>
      <c r="DYH23" s="191"/>
      <c r="DYI23" s="191"/>
      <c r="DYJ23" s="191"/>
      <c r="DYK23" s="191"/>
      <c r="DYL23" s="191"/>
      <c r="DYM23" s="191"/>
      <c r="DYN23" s="191"/>
      <c r="DYO23" s="191"/>
      <c r="DYP23" s="191"/>
      <c r="DYQ23" s="191"/>
      <c r="DYR23" s="191"/>
      <c r="DYS23" s="191"/>
      <c r="DYT23" s="191"/>
      <c r="DYU23" s="191"/>
      <c r="DYV23" s="191"/>
      <c r="DYW23" s="191"/>
      <c r="DYX23" s="191"/>
      <c r="DYY23" s="191"/>
      <c r="DYZ23" s="191"/>
      <c r="DZA23" s="191"/>
      <c r="DZB23" s="191"/>
      <c r="DZC23" s="191"/>
      <c r="DZD23" s="191"/>
      <c r="DZE23" s="191"/>
      <c r="DZF23" s="191"/>
      <c r="DZG23" s="191"/>
      <c r="DZH23" s="191"/>
      <c r="DZI23" s="191"/>
      <c r="DZJ23" s="191"/>
      <c r="DZK23" s="191"/>
      <c r="DZL23" s="191"/>
      <c r="DZM23" s="191"/>
      <c r="DZN23" s="191"/>
      <c r="DZO23" s="191"/>
      <c r="DZP23" s="191"/>
      <c r="DZQ23" s="191"/>
      <c r="DZR23" s="191"/>
      <c r="DZS23" s="191"/>
      <c r="DZT23" s="191"/>
      <c r="DZU23" s="191"/>
      <c r="DZV23" s="191"/>
      <c r="DZW23" s="191"/>
      <c r="DZX23" s="191"/>
      <c r="DZY23" s="191"/>
      <c r="DZZ23" s="191"/>
      <c r="EAA23" s="191"/>
      <c r="EAB23" s="191"/>
      <c r="EAC23" s="191"/>
      <c r="EAD23" s="191"/>
      <c r="EAE23" s="191"/>
      <c r="EAF23" s="191"/>
      <c r="EAG23" s="191"/>
      <c r="EAH23" s="191"/>
      <c r="EAI23" s="191"/>
      <c r="EAJ23" s="191"/>
      <c r="EAK23" s="191"/>
      <c r="EAL23" s="191"/>
      <c r="EAM23" s="191"/>
      <c r="EAN23" s="191"/>
      <c r="EAO23" s="191"/>
      <c r="EAP23" s="191"/>
      <c r="EAQ23" s="191"/>
      <c r="EAR23" s="191"/>
      <c r="EAS23" s="191"/>
      <c r="EAT23" s="191"/>
      <c r="EAU23" s="191"/>
      <c r="EAV23" s="191"/>
      <c r="EAW23" s="191"/>
      <c r="EAX23" s="191"/>
      <c r="EAY23" s="191"/>
      <c r="EAZ23" s="191"/>
      <c r="EBA23" s="191"/>
      <c r="EBB23" s="191"/>
      <c r="EBC23" s="191"/>
      <c r="EBD23" s="191"/>
      <c r="EBE23" s="191"/>
      <c r="EBF23" s="191"/>
      <c r="EBG23" s="191"/>
      <c r="EBH23" s="191"/>
      <c r="EBI23" s="191"/>
      <c r="EBJ23" s="191"/>
      <c r="EBK23" s="191"/>
      <c r="EBL23" s="191"/>
      <c r="EBM23" s="191"/>
      <c r="EBN23" s="191"/>
      <c r="EBO23" s="191"/>
      <c r="EBP23" s="191"/>
      <c r="EBQ23" s="191"/>
      <c r="EBR23" s="191"/>
      <c r="EBS23" s="191"/>
      <c r="EBT23" s="191"/>
      <c r="EBU23" s="191"/>
      <c r="EBV23" s="191"/>
      <c r="EBW23" s="191"/>
      <c r="EBX23" s="191"/>
      <c r="EBY23" s="191"/>
      <c r="EBZ23" s="191"/>
      <c r="ECA23" s="191"/>
      <c r="ECB23" s="191"/>
      <c r="ECC23" s="191"/>
      <c r="ECD23" s="191"/>
      <c r="ECE23" s="191"/>
      <c r="ECF23" s="191"/>
      <c r="ECG23" s="191"/>
      <c r="ECH23" s="191"/>
      <c r="ECI23" s="191"/>
      <c r="ECJ23" s="191"/>
      <c r="ECK23" s="191"/>
      <c r="ECL23" s="191"/>
      <c r="ECM23" s="191"/>
      <c r="ECN23" s="191"/>
      <c r="ECO23" s="191"/>
      <c r="ECP23" s="191"/>
      <c r="ECQ23" s="191"/>
      <c r="ECR23" s="191"/>
      <c r="ECS23" s="191"/>
      <c r="ECT23" s="191"/>
      <c r="ECU23" s="191"/>
      <c r="ECV23" s="191"/>
      <c r="ECW23" s="191"/>
      <c r="ECX23" s="191"/>
      <c r="ECY23" s="191"/>
      <c r="ECZ23" s="191"/>
      <c r="EDA23" s="191"/>
      <c r="EDB23" s="191"/>
      <c r="EDC23" s="191"/>
      <c r="EDD23" s="191"/>
      <c r="EDE23" s="191"/>
      <c r="EDF23" s="191"/>
      <c r="EDG23" s="191"/>
      <c r="EDH23" s="191"/>
      <c r="EDI23" s="191"/>
      <c r="EDJ23" s="191"/>
      <c r="EDK23" s="191"/>
      <c r="EDL23" s="191"/>
      <c r="EDM23" s="191"/>
      <c r="EDN23" s="191"/>
      <c r="EDO23" s="191"/>
      <c r="EDP23" s="191"/>
      <c r="EDQ23" s="191"/>
      <c r="EDR23" s="191"/>
      <c r="EDS23" s="191"/>
      <c r="EDT23" s="191"/>
      <c r="EDU23" s="191"/>
      <c r="EDV23" s="191"/>
      <c r="EDW23" s="191"/>
      <c r="EDX23" s="191"/>
      <c r="EDY23" s="191"/>
      <c r="EDZ23" s="191"/>
      <c r="EEA23" s="191"/>
      <c r="EEB23" s="191"/>
      <c r="EEC23" s="191"/>
      <c r="EED23" s="191"/>
      <c r="EEE23" s="191"/>
      <c r="EEF23" s="191"/>
      <c r="EEG23" s="191"/>
      <c r="EEH23" s="191"/>
      <c r="EEI23" s="191"/>
      <c r="EEJ23" s="191"/>
      <c r="EEK23" s="191"/>
      <c r="EEL23" s="191"/>
      <c r="EEM23" s="191"/>
      <c r="EEN23" s="191"/>
      <c r="EEO23" s="191"/>
      <c r="EEP23" s="191"/>
      <c r="EEQ23" s="191"/>
      <c r="EER23" s="191"/>
      <c r="EES23" s="191"/>
      <c r="EET23" s="191"/>
      <c r="EEU23" s="191"/>
      <c r="EEV23" s="191"/>
      <c r="EEW23" s="191"/>
      <c r="EEX23" s="191"/>
      <c r="EEY23" s="191"/>
      <c r="EEZ23" s="191"/>
      <c r="EFA23" s="191"/>
      <c r="EFB23" s="191"/>
      <c r="EFC23" s="191"/>
      <c r="EFD23" s="191"/>
      <c r="EFE23" s="191"/>
      <c r="EFF23" s="191"/>
      <c r="EFG23" s="191"/>
      <c r="EFH23" s="191"/>
      <c r="EFI23" s="191"/>
      <c r="EFJ23" s="191"/>
      <c r="EFK23" s="191"/>
      <c r="EFL23" s="191"/>
      <c r="EFM23" s="191"/>
      <c r="EFN23" s="191"/>
      <c r="EFO23" s="191"/>
      <c r="EFP23" s="191"/>
      <c r="EFQ23" s="191"/>
      <c r="EFR23" s="191"/>
      <c r="EFS23" s="191"/>
      <c r="EFT23" s="191"/>
      <c r="EFU23" s="191"/>
      <c r="EFV23" s="191"/>
      <c r="EFW23" s="191"/>
      <c r="EFX23" s="191"/>
      <c r="EFY23" s="191"/>
      <c r="EFZ23" s="191"/>
      <c r="EGA23" s="191"/>
      <c r="EGB23" s="191"/>
      <c r="EGC23" s="191"/>
      <c r="EGD23" s="191"/>
      <c r="EGE23" s="191"/>
      <c r="EGF23" s="191"/>
      <c r="EGG23" s="191"/>
      <c r="EGH23" s="191"/>
      <c r="EGI23" s="191"/>
      <c r="EGJ23" s="191"/>
      <c r="EGK23" s="191"/>
      <c r="EGL23" s="191"/>
      <c r="EGM23" s="191"/>
      <c r="EGN23" s="191"/>
      <c r="EGO23" s="191"/>
      <c r="EGP23" s="191"/>
      <c r="EGQ23" s="191"/>
      <c r="EGR23" s="191"/>
      <c r="EGS23" s="191"/>
      <c r="EGT23" s="191"/>
      <c r="EGU23" s="191"/>
      <c r="EGV23" s="191"/>
      <c r="EGW23" s="191"/>
      <c r="EGX23" s="191"/>
      <c r="EGY23" s="191"/>
      <c r="EGZ23" s="191"/>
      <c r="EHA23" s="191"/>
      <c r="EHB23" s="191"/>
      <c r="EHC23" s="191"/>
      <c r="EHD23" s="191"/>
      <c r="EHE23" s="191"/>
      <c r="EHF23" s="191"/>
      <c r="EHG23" s="191"/>
      <c r="EHH23" s="191"/>
      <c r="EHI23" s="191"/>
      <c r="EHJ23" s="191"/>
      <c r="EHK23" s="191"/>
      <c r="EHL23" s="191"/>
      <c r="EHM23" s="191"/>
      <c r="EHN23" s="191"/>
      <c r="EHO23" s="191"/>
      <c r="EHP23" s="191"/>
      <c r="EHQ23" s="191"/>
      <c r="EHR23" s="191"/>
      <c r="EHS23" s="191"/>
      <c r="EHT23" s="191"/>
      <c r="EHU23" s="191"/>
      <c r="EHV23" s="191"/>
      <c r="EHW23" s="191"/>
      <c r="EHX23" s="191"/>
      <c r="EHY23" s="191"/>
      <c r="EHZ23" s="191"/>
      <c r="EIA23" s="191"/>
      <c r="EIB23" s="191"/>
      <c r="EIC23" s="191"/>
      <c r="EID23" s="191"/>
      <c r="EIE23" s="191"/>
      <c r="EIF23" s="191"/>
      <c r="EIG23" s="191"/>
      <c r="EIH23" s="191"/>
      <c r="EII23" s="191"/>
      <c r="EIJ23" s="191"/>
      <c r="EIK23" s="191"/>
      <c r="EIL23" s="191"/>
      <c r="EIM23" s="191"/>
      <c r="EIN23" s="191"/>
      <c r="EIO23" s="191"/>
      <c r="EIP23" s="191"/>
      <c r="EIQ23" s="191"/>
      <c r="EIR23" s="191"/>
      <c r="EIS23" s="191"/>
      <c r="EIT23" s="191"/>
      <c r="EIU23" s="191"/>
      <c r="EIV23" s="191"/>
      <c r="EIW23" s="191"/>
      <c r="EIX23" s="191"/>
      <c r="EIY23" s="191"/>
      <c r="EIZ23" s="191"/>
      <c r="EJA23" s="191"/>
      <c r="EJB23" s="191"/>
      <c r="EJC23" s="191"/>
      <c r="EJD23" s="191"/>
      <c r="EJE23" s="191"/>
      <c r="EJF23" s="191"/>
      <c r="EJG23" s="191"/>
      <c r="EJH23" s="191"/>
      <c r="EJI23" s="191"/>
      <c r="EJJ23" s="191"/>
      <c r="EJK23" s="191"/>
      <c r="EJL23" s="191"/>
      <c r="EJM23" s="191"/>
      <c r="EJN23" s="191"/>
      <c r="EJO23" s="191"/>
      <c r="EJP23" s="191"/>
      <c r="EJQ23" s="191"/>
      <c r="EJR23" s="191"/>
      <c r="EJS23" s="191"/>
      <c r="EJT23" s="191"/>
      <c r="EJU23" s="191"/>
      <c r="EJV23" s="191"/>
      <c r="EJW23" s="191"/>
      <c r="EJX23" s="191"/>
      <c r="EJY23" s="191"/>
      <c r="EJZ23" s="191"/>
      <c r="EKA23" s="191"/>
      <c r="EKB23" s="191"/>
      <c r="EKC23" s="191"/>
      <c r="EKD23" s="191"/>
      <c r="EKE23" s="191"/>
      <c r="EKF23" s="191"/>
      <c r="EKG23" s="191"/>
      <c r="EKH23" s="191"/>
      <c r="EKI23" s="191"/>
      <c r="EKJ23" s="191"/>
      <c r="EKK23" s="191"/>
      <c r="EKL23" s="191"/>
      <c r="EKM23" s="191"/>
      <c r="EKN23" s="191"/>
      <c r="EKO23" s="191"/>
      <c r="EKP23" s="191"/>
      <c r="EKQ23" s="191"/>
      <c r="EKR23" s="191"/>
      <c r="EKS23" s="191"/>
      <c r="EKT23" s="191"/>
      <c r="EKU23" s="191"/>
      <c r="EKV23" s="191"/>
      <c r="EKW23" s="191"/>
      <c r="EKX23" s="191"/>
      <c r="EKY23" s="191"/>
      <c r="EKZ23" s="191"/>
      <c r="ELA23" s="191"/>
      <c r="ELB23" s="191"/>
      <c r="ELC23" s="191"/>
      <c r="ELD23" s="191"/>
      <c r="ELE23" s="191"/>
      <c r="ELF23" s="191"/>
      <c r="ELG23" s="191"/>
      <c r="ELH23" s="191"/>
      <c r="ELI23" s="191"/>
      <c r="ELJ23" s="191"/>
      <c r="ELK23" s="191"/>
      <c r="ELL23" s="191"/>
      <c r="ELM23" s="191"/>
      <c r="ELN23" s="191"/>
      <c r="ELO23" s="191"/>
      <c r="ELP23" s="191"/>
      <c r="ELQ23" s="191"/>
      <c r="ELR23" s="191"/>
      <c r="ELS23" s="191"/>
      <c r="ELT23" s="191"/>
      <c r="ELU23" s="191"/>
      <c r="ELV23" s="191"/>
      <c r="ELW23" s="191"/>
      <c r="ELX23" s="191"/>
      <c r="ELY23" s="191"/>
      <c r="ELZ23" s="191"/>
      <c r="EMA23" s="191"/>
      <c r="EMB23" s="191"/>
      <c r="EMC23" s="191"/>
      <c r="EMD23" s="191"/>
      <c r="EME23" s="191"/>
      <c r="EMF23" s="191"/>
      <c r="EMG23" s="191"/>
      <c r="EMH23" s="191"/>
      <c r="EMI23" s="191"/>
      <c r="EMJ23" s="191"/>
      <c r="EMK23" s="191"/>
      <c r="EML23" s="191"/>
      <c r="EMM23" s="191"/>
      <c r="EMN23" s="191"/>
      <c r="EMO23" s="191"/>
      <c r="EMP23" s="191"/>
      <c r="EMQ23" s="191"/>
      <c r="EMR23" s="191"/>
      <c r="EMS23" s="191"/>
      <c r="EMT23" s="191"/>
      <c r="EMU23" s="191"/>
      <c r="EMV23" s="191"/>
      <c r="EMW23" s="191"/>
      <c r="EMX23" s="191"/>
      <c r="EMY23" s="191"/>
      <c r="EMZ23" s="191"/>
      <c r="ENA23" s="191"/>
      <c r="ENB23" s="191"/>
      <c r="ENC23" s="191"/>
      <c r="END23" s="191"/>
      <c r="ENE23" s="191"/>
      <c r="ENF23" s="191"/>
      <c r="ENG23" s="191"/>
      <c r="ENH23" s="191"/>
      <c r="ENI23" s="191"/>
      <c r="ENJ23" s="191"/>
      <c r="ENK23" s="191"/>
      <c r="ENL23" s="191"/>
      <c r="ENM23" s="191"/>
      <c r="ENN23" s="191"/>
      <c r="ENO23" s="191"/>
      <c r="ENP23" s="191"/>
      <c r="ENQ23" s="191"/>
      <c r="ENR23" s="191"/>
      <c r="ENS23" s="191"/>
      <c r="ENT23" s="191"/>
      <c r="ENU23" s="191"/>
      <c r="ENV23" s="191"/>
      <c r="ENW23" s="191"/>
      <c r="ENX23" s="191"/>
      <c r="ENY23" s="191"/>
      <c r="ENZ23" s="191"/>
      <c r="EOA23" s="191"/>
      <c r="EOB23" s="191"/>
      <c r="EOC23" s="191"/>
      <c r="EOD23" s="191"/>
      <c r="EOE23" s="191"/>
      <c r="EOF23" s="191"/>
      <c r="EOG23" s="191"/>
      <c r="EOH23" s="191"/>
      <c r="EOI23" s="191"/>
      <c r="EOJ23" s="191"/>
      <c r="EOK23" s="191"/>
      <c r="EOL23" s="191"/>
      <c r="EOM23" s="191"/>
      <c r="EON23" s="191"/>
      <c r="EOO23" s="191"/>
      <c r="EOP23" s="191"/>
      <c r="EOQ23" s="191"/>
      <c r="EOR23" s="191"/>
      <c r="EOS23" s="191"/>
      <c r="EOT23" s="191"/>
      <c r="EOU23" s="191"/>
      <c r="EOV23" s="191"/>
      <c r="EOW23" s="191"/>
      <c r="EOX23" s="191"/>
      <c r="EOY23" s="191"/>
      <c r="EOZ23" s="191"/>
      <c r="EPA23" s="191"/>
      <c r="EPB23" s="191"/>
      <c r="EPC23" s="191"/>
      <c r="EPD23" s="191"/>
      <c r="EPE23" s="191"/>
      <c r="EPF23" s="191"/>
      <c r="EPG23" s="191"/>
      <c r="EPH23" s="191"/>
      <c r="EPI23" s="191"/>
      <c r="EPJ23" s="191"/>
      <c r="EPK23" s="191"/>
      <c r="EPL23" s="191"/>
      <c r="EPM23" s="191"/>
      <c r="EPN23" s="191"/>
      <c r="EPO23" s="191"/>
      <c r="EPP23" s="191"/>
      <c r="EPQ23" s="191"/>
      <c r="EPR23" s="191"/>
      <c r="EPS23" s="191"/>
      <c r="EPT23" s="191"/>
      <c r="EPU23" s="191"/>
      <c r="EPV23" s="191"/>
      <c r="EPW23" s="191"/>
      <c r="EPX23" s="191"/>
      <c r="EPY23" s="191"/>
      <c r="EPZ23" s="191"/>
      <c r="EQA23" s="191"/>
      <c r="EQB23" s="191"/>
      <c r="EQC23" s="191"/>
      <c r="EQD23" s="191"/>
      <c r="EQE23" s="191"/>
      <c r="EQF23" s="191"/>
      <c r="EQG23" s="191"/>
      <c r="EQH23" s="191"/>
      <c r="EQI23" s="191"/>
      <c r="EQJ23" s="191"/>
      <c r="EQK23" s="191"/>
      <c r="EQL23" s="191"/>
      <c r="EQM23" s="191"/>
      <c r="EQN23" s="191"/>
      <c r="EQO23" s="191"/>
      <c r="EQP23" s="191"/>
      <c r="EQQ23" s="191"/>
      <c r="EQR23" s="191"/>
      <c r="EQS23" s="191"/>
      <c r="EQT23" s="191"/>
      <c r="EQU23" s="191"/>
      <c r="EQV23" s="191"/>
      <c r="EQW23" s="191"/>
      <c r="EQX23" s="191"/>
      <c r="EQY23" s="191"/>
      <c r="EQZ23" s="191"/>
      <c r="ERA23" s="191"/>
      <c r="ERB23" s="191"/>
      <c r="ERC23" s="191"/>
      <c r="ERD23" s="191"/>
      <c r="ERE23" s="191"/>
      <c r="ERF23" s="191"/>
      <c r="ERG23" s="191"/>
      <c r="ERH23" s="191"/>
      <c r="ERI23" s="191"/>
      <c r="ERJ23" s="191"/>
      <c r="ERK23" s="191"/>
      <c r="ERL23" s="191"/>
      <c r="ERM23" s="191"/>
      <c r="ERN23" s="191"/>
      <c r="ERO23" s="191"/>
      <c r="ERP23" s="191"/>
      <c r="ERQ23" s="191"/>
      <c r="ERR23" s="191"/>
      <c r="ERS23" s="191"/>
      <c r="ERT23" s="191"/>
      <c r="ERU23" s="191"/>
      <c r="ERV23" s="191"/>
      <c r="ERW23" s="191"/>
      <c r="ERX23" s="191"/>
      <c r="ERY23" s="191"/>
      <c r="ERZ23" s="191"/>
      <c r="ESA23" s="191"/>
      <c r="ESB23" s="191"/>
      <c r="ESC23" s="191"/>
      <c r="ESD23" s="191"/>
      <c r="ESE23" s="191"/>
      <c r="ESF23" s="191"/>
      <c r="ESG23" s="191"/>
      <c r="ESH23" s="191"/>
      <c r="ESI23" s="191"/>
      <c r="ESJ23" s="191"/>
      <c r="ESK23" s="191"/>
      <c r="ESL23" s="191"/>
      <c r="ESM23" s="191"/>
      <c r="ESN23" s="191"/>
      <c r="ESO23" s="191"/>
      <c r="ESP23" s="191"/>
      <c r="ESQ23" s="191"/>
      <c r="ESR23" s="191"/>
      <c r="ESS23" s="191"/>
      <c r="EST23" s="191"/>
      <c r="ESU23" s="191"/>
      <c r="ESV23" s="191"/>
      <c r="ESW23" s="191"/>
      <c r="ESX23" s="191"/>
      <c r="ESY23" s="191"/>
      <c r="ESZ23" s="191"/>
      <c r="ETA23" s="191"/>
      <c r="ETB23" s="191"/>
      <c r="ETC23" s="191"/>
      <c r="ETD23" s="191"/>
      <c r="ETE23" s="191"/>
      <c r="ETF23" s="191"/>
      <c r="ETG23" s="191"/>
      <c r="ETH23" s="191"/>
      <c r="ETI23" s="191"/>
      <c r="ETJ23" s="191"/>
      <c r="ETK23" s="191"/>
      <c r="ETL23" s="191"/>
      <c r="ETM23" s="191"/>
      <c r="ETN23" s="191"/>
      <c r="ETO23" s="191"/>
      <c r="ETP23" s="191"/>
      <c r="ETQ23" s="191"/>
      <c r="ETR23" s="191"/>
      <c r="ETS23" s="191"/>
      <c r="ETT23" s="191"/>
      <c r="ETU23" s="191"/>
      <c r="ETV23" s="191"/>
      <c r="ETW23" s="191"/>
      <c r="ETX23" s="191"/>
      <c r="ETY23" s="191"/>
      <c r="ETZ23" s="191"/>
      <c r="EUA23" s="191"/>
      <c r="EUB23" s="191"/>
      <c r="EUC23" s="191"/>
      <c r="EUD23" s="191"/>
      <c r="EUE23" s="191"/>
      <c r="EUF23" s="191"/>
      <c r="EUG23" s="191"/>
      <c r="EUH23" s="191"/>
      <c r="EUI23" s="191"/>
      <c r="EUJ23" s="191"/>
      <c r="EUK23" s="191"/>
      <c r="EUL23" s="191"/>
      <c r="EUM23" s="191"/>
      <c r="EUN23" s="191"/>
      <c r="EUO23" s="191"/>
      <c r="EUP23" s="191"/>
      <c r="EUQ23" s="191"/>
      <c r="EUR23" s="191"/>
      <c r="EUS23" s="191"/>
      <c r="EUT23" s="191"/>
      <c r="EUU23" s="191"/>
      <c r="EUV23" s="191"/>
      <c r="EUW23" s="191"/>
      <c r="EUX23" s="191"/>
      <c r="EUY23" s="191"/>
      <c r="EUZ23" s="191"/>
      <c r="EVA23" s="191"/>
      <c r="EVB23" s="191"/>
      <c r="EVC23" s="191"/>
      <c r="EVD23" s="191"/>
      <c r="EVE23" s="191"/>
      <c r="EVF23" s="191"/>
      <c r="EVG23" s="191"/>
      <c r="EVH23" s="191"/>
      <c r="EVI23" s="191"/>
      <c r="EVJ23" s="191"/>
      <c r="EVK23" s="191"/>
      <c r="EVL23" s="191"/>
      <c r="EVM23" s="191"/>
      <c r="EVN23" s="191"/>
      <c r="EVO23" s="191"/>
      <c r="EVP23" s="191"/>
      <c r="EVQ23" s="191"/>
      <c r="EVR23" s="191"/>
      <c r="EVS23" s="191"/>
      <c r="EVT23" s="191"/>
      <c r="EVU23" s="191"/>
      <c r="EVV23" s="191"/>
      <c r="EVW23" s="191"/>
      <c r="EVX23" s="191"/>
      <c r="EVY23" s="191"/>
      <c r="EVZ23" s="191"/>
      <c r="EWA23" s="191"/>
      <c r="EWB23" s="191"/>
      <c r="EWC23" s="191"/>
      <c r="EWD23" s="191"/>
      <c r="EWE23" s="191"/>
      <c r="EWF23" s="191"/>
      <c r="EWG23" s="191"/>
      <c r="EWH23" s="191"/>
      <c r="EWI23" s="191"/>
      <c r="EWJ23" s="191"/>
      <c r="EWK23" s="191"/>
      <c r="EWL23" s="191"/>
      <c r="EWM23" s="191"/>
      <c r="EWN23" s="191"/>
      <c r="EWO23" s="191"/>
      <c r="EWP23" s="191"/>
      <c r="EWQ23" s="191"/>
      <c r="EWR23" s="191"/>
      <c r="EWS23" s="191"/>
      <c r="EWT23" s="191"/>
      <c r="EWU23" s="191"/>
      <c r="EWV23" s="191"/>
      <c r="EWW23" s="191"/>
      <c r="EWX23" s="191"/>
      <c r="EWY23" s="191"/>
      <c r="EWZ23" s="191"/>
      <c r="EXA23" s="191"/>
      <c r="EXB23" s="191"/>
      <c r="EXC23" s="191"/>
      <c r="EXD23" s="191"/>
      <c r="EXE23" s="191"/>
      <c r="EXF23" s="191"/>
      <c r="EXG23" s="191"/>
      <c r="EXH23" s="191"/>
      <c r="EXI23" s="191"/>
      <c r="EXJ23" s="191"/>
      <c r="EXK23" s="191"/>
      <c r="EXL23" s="191"/>
      <c r="EXM23" s="191"/>
      <c r="EXN23" s="191"/>
      <c r="EXO23" s="191"/>
      <c r="EXP23" s="191"/>
      <c r="EXQ23" s="191"/>
      <c r="EXR23" s="191"/>
      <c r="EXS23" s="191"/>
      <c r="EXT23" s="191"/>
      <c r="EXU23" s="191"/>
      <c r="EXV23" s="191"/>
      <c r="EXW23" s="191"/>
      <c r="EXX23" s="191"/>
      <c r="EXY23" s="191"/>
      <c r="EXZ23" s="191"/>
      <c r="EYA23" s="191"/>
      <c r="EYB23" s="191"/>
      <c r="EYC23" s="191"/>
      <c r="EYD23" s="191"/>
      <c r="EYE23" s="191"/>
      <c r="EYF23" s="191"/>
      <c r="EYG23" s="191"/>
      <c r="EYH23" s="191"/>
      <c r="EYI23" s="191"/>
      <c r="EYJ23" s="191"/>
      <c r="EYK23" s="191"/>
      <c r="EYL23" s="191"/>
      <c r="EYM23" s="191"/>
      <c r="EYN23" s="191"/>
      <c r="EYO23" s="191"/>
      <c r="EYP23" s="191"/>
      <c r="EYQ23" s="191"/>
      <c r="EYR23" s="191"/>
      <c r="EYS23" s="191"/>
      <c r="EYT23" s="191"/>
      <c r="EYU23" s="191"/>
      <c r="EYV23" s="191"/>
      <c r="EYW23" s="191"/>
      <c r="EYX23" s="191"/>
      <c r="EYY23" s="191"/>
      <c r="EYZ23" s="191"/>
      <c r="EZA23" s="191"/>
      <c r="EZB23" s="191"/>
      <c r="EZC23" s="191"/>
      <c r="EZD23" s="191"/>
      <c r="EZE23" s="191"/>
      <c r="EZF23" s="191"/>
      <c r="EZG23" s="191"/>
      <c r="EZH23" s="191"/>
      <c r="EZI23" s="191"/>
      <c r="EZJ23" s="191"/>
      <c r="EZK23" s="191"/>
      <c r="EZL23" s="191"/>
      <c r="EZM23" s="191"/>
      <c r="EZN23" s="191"/>
      <c r="EZO23" s="191"/>
      <c r="EZP23" s="191"/>
      <c r="EZQ23" s="191"/>
      <c r="EZR23" s="191"/>
      <c r="EZS23" s="191"/>
      <c r="EZT23" s="191"/>
      <c r="EZU23" s="191"/>
      <c r="EZV23" s="191"/>
      <c r="EZW23" s="191"/>
      <c r="EZX23" s="191"/>
      <c r="EZY23" s="191"/>
      <c r="EZZ23" s="191"/>
      <c r="FAA23" s="191"/>
      <c r="FAB23" s="191"/>
      <c r="FAC23" s="191"/>
      <c r="FAD23" s="191"/>
      <c r="FAE23" s="191"/>
      <c r="FAF23" s="191"/>
      <c r="FAG23" s="191"/>
      <c r="FAH23" s="191"/>
      <c r="FAI23" s="191"/>
      <c r="FAJ23" s="191"/>
      <c r="FAK23" s="191"/>
      <c r="FAL23" s="191"/>
      <c r="FAM23" s="191"/>
      <c r="FAN23" s="191"/>
      <c r="FAO23" s="191"/>
      <c r="FAP23" s="191"/>
      <c r="FAQ23" s="191"/>
      <c r="FAR23" s="191"/>
      <c r="FAS23" s="191"/>
      <c r="FAT23" s="191"/>
      <c r="FAU23" s="191"/>
      <c r="FAV23" s="191"/>
      <c r="FAW23" s="191"/>
      <c r="FAX23" s="191"/>
      <c r="FAY23" s="191"/>
      <c r="FAZ23" s="191"/>
      <c r="FBA23" s="191"/>
      <c r="FBB23" s="191"/>
      <c r="FBC23" s="191"/>
      <c r="FBD23" s="191"/>
      <c r="FBE23" s="191"/>
      <c r="FBF23" s="191"/>
      <c r="FBG23" s="191"/>
      <c r="FBH23" s="191"/>
      <c r="FBI23" s="191"/>
      <c r="FBJ23" s="191"/>
      <c r="FBK23" s="191"/>
      <c r="FBL23" s="191"/>
      <c r="FBM23" s="191"/>
      <c r="FBN23" s="191"/>
      <c r="FBO23" s="191"/>
      <c r="FBP23" s="191"/>
      <c r="FBQ23" s="191"/>
      <c r="FBR23" s="191"/>
      <c r="FBS23" s="191"/>
      <c r="FBT23" s="191"/>
      <c r="FBU23" s="191"/>
      <c r="FBV23" s="191"/>
      <c r="FBW23" s="191"/>
      <c r="FBX23" s="191"/>
      <c r="FBY23" s="191"/>
      <c r="FBZ23" s="191"/>
      <c r="FCA23" s="191"/>
      <c r="FCB23" s="191"/>
      <c r="FCC23" s="191"/>
      <c r="FCD23" s="191"/>
      <c r="FCE23" s="191"/>
      <c r="FCF23" s="191"/>
      <c r="FCG23" s="191"/>
      <c r="FCH23" s="191"/>
      <c r="FCI23" s="191"/>
      <c r="FCJ23" s="191"/>
      <c r="FCK23" s="191"/>
      <c r="FCL23" s="191"/>
      <c r="FCM23" s="191"/>
      <c r="FCN23" s="191"/>
      <c r="FCO23" s="191"/>
      <c r="FCP23" s="191"/>
      <c r="FCQ23" s="191"/>
      <c r="FCR23" s="191"/>
      <c r="FCS23" s="191"/>
      <c r="FCT23" s="191"/>
      <c r="FCU23" s="191"/>
      <c r="FCV23" s="191"/>
      <c r="FCW23" s="191"/>
      <c r="FCX23" s="191"/>
      <c r="FCY23" s="191"/>
      <c r="FCZ23" s="191"/>
      <c r="FDA23" s="191"/>
      <c r="FDB23" s="191"/>
      <c r="FDC23" s="191"/>
      <c r="FDD23" s="191"/>
      <c r="FDE23" s="191"/>
      <c r="FDF23" s="191"/>
      <c r="FDG23" s="191"/>
      <c r="FDH23" s="191"/>
      <c r="FDI23" s="191"/>
      <c r="FDJ23" s="191"/>
      <c r="FDK23" s="191"/>
      <c r="FDL23" s="191"/>
      <c r="FDM23" s="191"/>
      <c r="FDN23" s="191"/>
      <c r="FDO23" s="191"/>
      <c r="FDP23" s="191"/>
      <c r="FDQ23" s="191"/>
      <c r="FDR23" s="191"/>
      <c r="FDS23" s="191"/>
      <c r="FDT23" s="191"/>
      <c r="FDU23" s="191"/>
      <c r="FDV23" s="191"/>
      <c r="FDW23" s="191"/>
      <c r="FDX23" s="191"/>
      <c r="FDY23" s="191"/>
      <c r="FDZ23" s="191"/>
      <c r="FEA23" s="191"/>
      <c r="FEB23" s="191"/>
      <c r="FEC23" s="191"/>
      <c r="FED23" s="191"/>
      <c r="FEE23" s="191"/>
      <c r="FEF23" s="191"/>
      <c r="FEG23" s="191"/>
      <c r="FEH23" s="191"/>
      <c r="FEI23" s="191"/>
      <c r="FEJ23" s="191"/>
      <c r="FEK23" s="191"/>
      <c r="FEL23" s="191"/>
      <c r="FEM23" s="191"/>
      <c r="FEN23" s="191"/>
      <c r="FEO23" s="191"/>
      <c r="FEP23" s="191"/>
      <c r="FEQ23" s="191"/>
      <c r="FER23" s="191"/>
      <c r="FES23" s="191"/>
      <c r="FET23" s="191"/>
      <c r="FEU23" s="191"/>
      <c r="FEV23" s="191"/>
      <c r="FEW23" s="191"/>
      <c r="FEX23" s="191"/>
      <c r="FEY23" s="191"/>
      <c r="FEZ23" s="191"/>
      <c r="FFA23" s="191"/>
      <c r="FFB23" s="191"/>
      <c r="FFC23" s="191"/>
      <c r="FFD23" s="191"/>
      <c r="FFE23" s="191"/>
      <c r="FFF23" s="191"/>
      <c r="FFG23" s="191"/>
      <c r="FFH23" s="191"/>
      <c r="FFI23" s="191"/>
      <c r="FFJ23" s="191"/>
      <c r="FFK23" s="191"/>
      <c r="FFL23" s="191"/>
      <c r="FFM23" s="191"/>
      <c r="FFN23" s="191"/>
      <c r="FFO23" s="191"/>
      <c r="FFP23" s="191"/>
      <c r="FFQ23" s="191"/>
      <c r="FFR23" s="191"/>
      <c r="FFS23" s="191"/>
      <c r="FFT23" s="191"/>
      <c r="FFU23" s="191"/>
      <c r="FFV23" s="191"/>
      <c r="FFW23" s="191"/>
      <c r="FFX23" s="191"/>
      <c r="FFY23" s="191"/>
      <c r="FFZ23" s="191"/>
      <c r="FGA23" s="191"/>
      <c r="FGB23" s="191"/>
      <c r="FGC23" s="191"/>
      <c r="FGD23" s="191"/>
      <c r="FGE23" s="191"/>
      <c r="FGF23" s="191"/>
      <c r="FGG23" s="191"/>
      <c r="FGH23" s="191"/>
      <c r="FGI23" s="191"/>
      <c r="FGJ23" s="191"/>
      <c r="FGK23" s="191"/>
      <c r="FGL23" s="191"/>
      <c r="FGM23" s="191"/>
      <c r="FGN23" s="191"/>
      <c r="FGO23" s="191"/>
      <c r="FGP23" s="191"/>
      <c r="FGQ23" s="191"/>
      <c r="FGR23" s="191"/>
      <c r="FGS23" s="191"/>
      <c r="FGT23" s="191"/>
      <c r="FGU23" s="191"/>
      <c r="FGV23" s="191"/>
      <c r="FGW23" s="191"/>
      <c r="FGX23" s="191"/>
      <c r="FGY23" s="191"/>
      <c r="FGZ23" s="191"/>
      <c r="FHA23" s="191"/>
      <c r="FHB23" s="191"/>
      <c r="FHC23" s="191"/>
      <c r="FHD23" s="191"/>
      <c r="FHE23" s="191"/>
      <c r="FHF23" s="191"/>
      <c r="FHG23" s="191"/>
      <c r="FHH23" s="191"/>
      <c r="FHI23" s="191"/>
      <c r="FHJ23" s="191"/>
      <c r="FHK23" s="191"/>
      <c r="FHL23" s="191"/>
      <c r="FHM23" s="191"/>
      <c r="FHN23" s="191"/>
      <c r="FHO23" s="191"/>
      <c r="FHP23" s="191"/>
      <c r="FHQ23" s="191"/>
      <c r="FHR23" s="191"/>
      <c r="FHS23" s="191"/>
      <c r="FHT23" s="191"/>
      <c r="FHU23" s="191"/>
      <c r="FHV23" s="191"/>
      <c r="FHW23" s="191"/>
      <c r="FHX23" s="191"/>
      <c r="FHY23" s="191"/>
      <c r="FHZ23" s="191"/>
      <c r="FIA23" s="191"/>
      <c r="FIB23" s="191"/>
      <c r="FIC23" s="191"/>
      <c r="FID23" s="191"/>
      <c r="FIE23" s="191"/>
      <c r="FIF23" s="191"/>
      <c r="FIG23" s="191"/>
      <c r="FIH23" s="191"/>
      <c r="FII23" s="191"/>
      <c r="FIJ23" s="191"/>
      <c r="FIK23" s="191"/>
      <c r="FIL23" s="191"/>
      <c r="FIM23" s="191"/>
      <c r="FIN23" s="191"/>
      <c r="FIO23" s="191"/>
      <c r="FIP23" s="191"/>
      <c r="FIQ23" s="191"/>
      <c r="FIR23" s="191"/>
      <c r="FIS23" s="191"/>
      <c r="FIT23" s="191"/>
      <c r="FIU23" s="191"/>
      <c r="FIV23" s="191"/>
      <c r="FIW23" s="191"/>
      <c r="FIX23" s="191"/>
      <c r="FIY23" s="191"/>
      <c r="FIZ23" s="191"/>
      <c r="FJA23" s="191"/>
      <c r="FJB23" s="191"/>
      <c r="FJC23" s="191"/>
      <c r="FJD23" s="191"/>
      <c r="FJE23" s="191"/>
      <c r="FJF23" s="191"/>
      <c r="FJG23" s="191"/>
      <c r="FJH23" s="191"/>
      <c r="FJI23" s="191"/>
      <c r="FJJ23" s="191"/>
      <c r="FJK23" s="191"/>
      <c r="FJL23" s="191"/>
      <c r="FJM23" s="191"/>
      <c r="FJN23" s="191"/>
      <c r="FJO23" s="191"/>
      <c r="FJP23" s="191"/>
      <c r="FJQ23" s="191"/>
      <c r="FJR23" s="191"/>
      <c r="FJS23" s="191"/>
      <c r="FJT23" s="191"/>
      <c r="FJU23" s="191"/>
      <c r="FJV23" s="191"/>
      <c r="FJW23" s="191"/>
      <c r="FJX23" s="191"/>
      <c r="FJY23" s="191"/>
      <c r="FJZ23" s="191"/>
      <c r="FKA23" s="191"/>
      <c r="FKB23" s="191"/>
      <c r="FKC23" s="191"/>
      <c r="FKD23" s="191"/>
      <c r="FKE23" s="191"/>
      <c r="FKF23" s="191"/>
      <c r="FKG23" s="191"/>
      <c r="FKH23" s="191"/>
      <c r="FKI23" s="191"/>
      <c r="FKJ23" s="191"/>
      <c r="FKK23" s="191"/>
      <c r="FKL23" s="191"/>
      <c r="FKM23" s="191"/>
      <c r="FKN23" s="191"/>
      <c r="FKO23" s="191"/>
      <c r="FKP23" s="191"/>
      <c r="FKQ23" s="191"/>
      <c r="FKR23" s="191"/>
      <c r="FKS23" s="191"/>
      <c r="FKT23" s="191"/>
      <c r="FKU23" s="191"/>
      <c r="FKV23" s="191"/>
      <c r="FKW23" s="191"/>
      <c r="FKX23" s="191"/>
      <c r="FKY23" s="191"/>
      <c r="FKZ23" s="191"/>
      <c r="FLA23" s="191"/>
      <c r="FLB23" s="191"/>
      <c r="FLC23" s="191"/>
      <c r="FLD23" s="191"/>
      <c r="FLE23" s="191"/>
      <c r="FLF23" s="191"/>
      <c r="FLG23" s="191"/>
      <c r="FLH23" s="191"/>
      <c r="FLI23" s="191"/>
      <c r="FLJ23" s="191"/>
      <c r="FLK23" s="191"/>
      <c r="FLL23" s="191"/>
      <c r="FLM23" s="191"/>
      <c r="FLN23" s="191"/>
      <c r="FLO23" s="191"/>
      <c r="FLP23" s="191"/>
      <c r="FLQ23" s="191"/>
      <c r="FLR23" s="191"/>
      <c r="FLS23" s="191"/>
      <c r="FLT23" s="191"/>
      <c r="FLU23" s="191"/>
      <c r="FLV23" s="191"/>
      <c r="FLW23" s="191"/>
      <c r="FLX23" s="191"/>
      <c r="FLY23" s="191"/>
      <c r="FLZ23" s="191"/>
      <c r="FMA23" s="191"/>
      <c r="FMB23" s="191"/>
      <c r="FMC23" s="191"/>
      <c r="FMD23" s="191"/>
      <c r="FME23" s="191"/>
      <c r="FMF23" s="191"/>
      <c r="FMG23" s="191"/>
      <c r="FMH23" s="191"/>
      <c r="FMI23" s="191"/>
      <c r="FMJ23" s="191"/>
      <c r="FMK23" s="191"/>
      <c r="FML23" s="191"/>
      <c r="FMM23" s="191"/>
      <c r="FMN23" s="191"/>
      <c r="FMO23" s="191"/>
      <c r="FMP23" s="191"/>
      <c r="FMQ23" s="191"/>
      <c r="FMR23" s="191"/>
      <c r="FMS23" s="191"/>
      <c r="FMT23" s="191"/>
      <c r="FMU23" s="191"/>
      <c r="FMV23" s="191"/>
      <c r="FMW23" s="191"/>
      <c r="FMX23" s="191"/>
      <c r="FMY23" s="191"/>
      <c r="FMZ23" s="191"/>
      <c r="FNA23" s="191"/>
      <c r="FNB23" s="191"/>
      <c r="FNC23" s="191"/>
      <c r="FND23" s="191"/>
      <c r="FNE23" s="191"/>
      <c r="FNF23" s="191"/>
      <c r="FNG23" s="191"/>
      <c r="FNH23" s="191"/>
      <c r="FNI23" s="191"/>
      <c r="FNJ23" s="191"/>
      <c r="FNK23" s="191"/>
      <c r="FNL23" s="191"/>
      <c r="FNM23" s="191"/>
      <c r="FNN23" s="191"/>
      <c r="FNO23" s="191"/>
      <c r="FNP23" s="191"/>
      <c r="FNQ23" s="191"/>
      <c r="FNR23" s="191"/>
      <c r="FNS23" s="191"/>
      <c r="FNT23" s="191"/>
      <c r="FNU23" s="191"/>
      <c r="FNV23" s="191"/>
      <c r="FNW23" s="191"/>
      <c r="FNX23" s="191"/>
      <c r="FNY23" s="191"/>
      <c r="FNZ23" s="191"/>
      <c r="FOA23" s="191"/>
      <c r="FOB23" s="191"/>
      <c r="FOC23" s="191"/>
      <c r="FOD23" s="191"/>
      <c r="FOE23" s="191"/>
      <c r="FOF23" s="191"/>
      <c r="FOG23" s="191"/>
      <c r="FOH23" s="191"/>
      <c r="FOI23" s="191"/>
      <c r="FOJ23" s="191"/>
      <c r="FOK23" s="191"/>
      <c r="FOL23" s="191"/>
      <c r="FOM23" s="191"/>
      <c r="FON23" s="191"/>
      <c r="FOO23" s="191"/>
      <c r="FOP23" s="191"/>
      <c r="FOQ23" s="191"/>
      <c r="FOR23" s="191"/>
      <c r="FOS23" s="191"/>
      <c r="FOT23" s="191"/>
      <c r="FOU23" s="191"/>
      <c r="FOV23" s="191"/>
      <c r="FOW23" s="191"/>
      <c r="FOX23" s="191"/>
      <c r="FOY23" s="191"/>
      <c r="FOZ23" s="191"/>
      <c r="FPA23" s="191"/>
      <c r="FPB23" s="191"/>
      <c r="FPC23" s="191"/>
      <c r="FPD23" s="191"/>
      <c r="FPE23" s="191"/>
      <c r="FPF23" s="191"/>
      <c r="FPG23" s="191"/>
      <c r="FPH23" s="191"/>
      <c r="FPI23" s="191"/>
      <c r="FPJ23" s="191"/>
      <c r="FPK23" s="191"/>
      <c r="FPL23" s="191"/>
      <c r="FPM23" s="191"/>
      <c r="FPN23" s="191"/>
      <c r="FPO23" s="191"/>
      <c r="FPP23" s="191"/>
      <c r="FPQ23" s="191"/>
      <c r="FPR23" s="191"/>
      <c r="FPS23" s="191"/>
      <c r="FPT23" s="191"/>
      <c r="FPU23" s="191"/>
      <c r="FPV23" s="191"/>
      <c r="FPW23" s="191"/>
      <c r="FPX23" s="191"/>
      <c r="FPY23" s="191"/>
      <c r="FPZ23" s="191"/>
      <c r="FQA23" s="191"/>
      <c r="FQB23" s="191"/>
      <c r="FQC23" s="191"/>
      <c r="FQD23" s="191"/>
      <c r="FQE23" s="191"/>
      <c r="FQF23" s="191"/>
      <c r="FQG23" s="191"/>
      <c r="FQH23" s="191"/>
      <c r="FQI23" s="191"/>
      <c r="FQJ23" s="191"/>
      <c r="FQK23" s="191"/>
      <c r="FQL23" s="191"/>
      <c r="FQM23" s="191"/>
      <c r="FQN23" s="191"/>
      <c r="FQO23" s="191"/>
      <c r="FQP23" s="191"/>
      <c r="FQQ23" s="191"/>
      <c r="FQR23" s="191"/>
      <c r="FQS23" s="191"/>
      <c r="FQT23" s="191"/>
      <c r="FQU23" s="191"/>
      <c r="FQV23" s="191"/>
      <c r="FQW23" s="191"/>
      <c r="FQX23" s="191"/>
      <c r="FQY23" s="191"/>
      <c r="FQZ23" s="191"/>
      <c r="FRA23" s="191"/>
      <c r="FRB23" s="191"/>
      <c r="FRC23" s="191"/>
      <c r="FRD23" s="191"/>
      <c r="FRE23" s="191"/>
      <c r="FRF23" s="191"/>
      <c r="FRG23" s="191"/>
      <c r="FRH23" s="191"/>
      <c r="FRI23" s="191"/>
      <c r="FRJ23" s="191"/>
      <c r="FRK23" s="191"/>
      <c r="FRL23" s="191"/>
      <c r="FRM23" s="191"/>
      <c r="FRN23" s="191"/>
      <c r="FRO23" s="191"/>
      <c r="FRP23" s="191"/>
      <c r="FRQ23" s="191"/>
      <c r="FRR23" s="191"/>
      <c r="FRS23" s="191"/>
      <c r="FRT23" s="191"/>
      <c r="FRU23" s="191"/>
      <c r="FRV23" s="191"/>
      <c r="FRW23" s="191"/>
      <c r="FRX23" s="191"/>
      <c r="FRY23" s="191"/>
      <c r="FRZ23" s="191"/>
      <c r="FSA23" s="191"/>
      <c r="FSB23" s="191"/>
      <c r="FSC23" s="191"/>
      <c r="FSD23" s="191"/>
      <c r="FSE23" s="191"/>
      <c r="FSF23" s="191"/>
      <c r="FSG23" s="191"/>
      <c r="FSH23" s="191"/>
      <c r="FSI23" s="191"/>
      <c r="FSJ23" s="191"/>
      <c r="FSK23" s="191"/>
      <c r="FSL23" s="191"/>
      <c r="FSM23" s="191"/>
      <c r="FSN23" s="191"/>
      <c r="FSO23" s="191"/>
      <c r="FSP23" s="191"/>
      <c r="FSQ23" s="191"/>
      <c r="FSR23" s="191"/>
      <c r="FSS23" s="191"/>
      <c r="FST23" s="191"/>
      <c r="FSU23" s="191"/>
      <c r="FSV23" s="191"/>
      <c r="FSW23" s="191"/>
      <c r="FSX23" s="191"/>
      <c r="FSY23" s="191"/>
      <c r="FSZ23" s="191"/>
      <c r="FTA23" s="191"/>
      <c r="FTB23" s="191"/>
      <c r="FTC23" s="191"/>
      <c r="FTD23" s="191"/>
      <c r="FTE23" s="191"/>
      <c r="FTF23" s="191"/>
      <c r="FTG23" s="191"/>
      <c r="FTH23" s="191"/>
      <c r="FTI23" s="191"/>
      <c r="FTJ23" s="191"/>
      <c r="FTK23" s="191"/>
      <c r="FTL23" s="191"/>
      <c r="FTM23" s="191"/>
      <c r="FTN23" s="191"/>
      <c r="FTO23" s="191"/>
      <c r="FTP23" s="191"/>
      <c r="FTQ23" s="191"/>
      <c r="FTR23" s="191"/>
      <c r="FTS23" s="191"/>
      <c r="FTT23" s="191"/>
      <c r="FTU23" s="191"/>
      <c r="FTV23" s="191"/>
      <c r="FTW23" s="191"/>
      <c r="FTX23" s="191"/>
      <c r="FTY23" s="191"/>
      <c r="FTZ23" s="191"/>
      <c r="FUA23" s="191"/>
      <c r="FUB23" s="191"/>
      <c r="FUC23" s="191"/>
      <c r="FUD23" s="191"/>
      <c r="FUE23" s="191"/>
      <c r="FUF23" s="191"/>
      <c r="FUG23" s="191"/>
      <c r="FUH23" s="191"/>
      <c r="FUI23" s="191"/>
      <c r="FUJ23" s="191"/>
      <c r="FUK23" s="191"/>
      <c r="FUL23" s="191"/>
      <c r="FUM23" s="191"/>
      <c r="FUN23" s="191"/>
      <c r="FUO23" s="191"/>
      <c r="FUP23" s="191"/>
      <c r="FUQ23" s="191"/>
      <c r="FUR23" s="191"/>
      <c r="FUS23" s="191"/>
      <c r="FUT23" s="191"/>
      <c r="FUU23" s="191"/>
      <c r="FUV23" s="191"/>
      <c r="FUW23" s="191"/>
      <c r="FUX23" s="191"/>
      <c r="FUY23" s="191"/>
      <c r="FUZ23" s="191"/>
      <c r="FVA23" s="191"/>
      <c r="FVB23" s="191"/>
      <c r="FVC23" s="191"/>
      <c r="FVD23" s="191"/>
      <c r="FVE23" s="191"/>
      <c r="FVF23" s="191"/>
      <c r="FVG23" s="191"/>
      <c r="FVH23" s="191"/>
      <c r="FVI23" s="191"/>
      <c r="FVJ23" s="191"/>
      <c r="FVK23" s="191"/>
      <c r="FVL23" s="191"/>
      <c r="FVM23" s="191"/>
      <c r="FVN23" s="191"/>
      <c r="FVO23" s="191"/>
      <c r="FVP23" s="191"/>
      <c r="FVQ23" s="191"/>
      <c r="FVR23" s="191"/>
      <c r="FVS23" s="191"/>
      <c r="FVT23" s="191"/>
      <c r="FVU23" s="191"/>
      <c r="FVV23" s="191"/>
      <c r="FVW23" s="191"/>
      <c r="FVX23" s="191"/>
      <c r="FVY23" s="191"/>
      <c r="FVZ23" s="191"/>
      <c r="FWA23" s="191"/>
      <c r="FWB23" s="191"/>
      <c r="FWC23" s="191"/>
      <c r="FWD23" s="191"/>
      <c r="FWE23" s="191"/>
      <c r="FWF23" s="191"/>
      <c r="FWG23" s="191"/>
      <c r="FWH23" s="191"/>
      <c r="FWI23" s="191"/>
      <c r="FWJ23" s="191"/>
      <c r="FWK23" s="191"/>
      <c r="FWL23" s="191"/>
      <c r="FWM23" s="191"/>
      <c r="FWN23" s="191"/>
      <c r="FWO23" s="191"/>
      <c r="FWP23" s="191"/>
      <c r="FWQ23" s="191"/>
      <c r="FWR23" s="191"/>
      <c r="FWS23" s="191"/>
      <c r="FWT23" s="191"/>
      <c r="FWU23" s="191"/>
      <c r="FWV23" s="191"/>
      <c r="FWW23" s="191"/>
      <c r="FWX23" s="191"/>
      <c r="FWY23" s="191"/>
      <c r="FWZ23" s="191"/>
      <c r="FXA23" s="191"/>
      <c r="FXB23" s="191"/>
      <c r="FXC23" s="191"/>
      <c r="FXD23" s="191"/>
      <c r="FXE23" s="191"/>
      <c r="FXF23" s="191"/>
      <c r="FXG23" s="191"/>
      <c r="FXH23" s="191"/>
      <c r="FXI23" s="191"/>
      <c r="FXJ23" s="191"/>
      <c r="FXK23" s="191"/>
      <c r="FXL23" s="191"/>
      <c r="FXM23" s="191"/>
      <c r="FXN23" s="191"/>
      <c r="FXO23" s="191"/>
      <c r="FXP23" s="191"/>
      <c r="FXQ23" s="191"/>
      <c r="FXR23" s="191"/>
      <c r="FXS23" s="191"/>
      <c r="FXT23" s="191"/>
      <c r="FXU23" s="191"/>
      <c r="FXV23" s="191"/>
      <c r="FXW23" s="191"/>
      <c r="FXX23" s="191"/>
      <c r="FXY23" s="191"/>
      <c r="FXZ23" s="191"/>
      <c r="FYA23" s="191"/>
      <c r="FYB23" s="191"/>
      <c r="FYC23" s="191"/>
      <c r="FYD23" s="191"/>
      <c r="FYE23" s="191"/>
      <c r="FYF23" s="191"/>
      <c r="FYG23" s="191"/>
      <c r="FYH23" s="191"/>
      <c r="FYI23" s="191"/>
      <c r="FYJ23" s="191"/>
      <c r="FYK23" s="191"/>
      <c r="FYL23" s="191"/>
      <c r="FYM23" s="191"/>
      <c r="FYN23" s="191"/>
      <c r="FYO23" s="191"/>
      <c r="FYP23" s="191"/>
      <c r="FYQ23" s="191"/>
      <c r="FYR23" s="191"/>
      <c r="FYS23" s="191"/>
      <c r="FYT23" s="191"/>
      <c r="FYU23" s="191"/>
      <c r="FYV23" s="191"/>
      <c r="FYW23" s="191"/>
      <c r="FYX23" s="191"/>
      <c r="FYY23" s="191"/>
      <c r="FYZ23" s="191"/>
      <c r="FZA23" s="191"/>
      <c r="FZB23" s="191"/>
      <c r="FZC23" s="191"/>
      <c r="FZD23" s="191"/>
      <c r="FZE23" s="191"/>
      <c r="FZF23" s="191"/>
      <c r="FZG23" s="191"/>
      <c r="FZH23" s="191"/>
      <c r="FZI23" s="191"/>
      <c r="FZJ23" s="191"/>
      <c r="FZK23" s="191"/>
      <c r="FZL23" s="191"/>
      <c r="FZM23" s="191"/>
      <c r="FZN23" s="191"/>
      <c r="FZO23" s="191"/>
      <c r="FZP23" s="191"/>
      <c r="FZQ23" s="191"/>
      <c r="FZR23" s="191"/>
      <c r="FZS23" s="191"/>
      <c r="FZT23" s="191"/>
      <c r="FZU23" s="191"/>
      <c r="FZV23" s="191"/>
      <c r="FZW23" s="191"/>
      <c r="FZX23" s="191"/>
      <c r="FZY23" s="191"/>
      <c r="FZZ23" s="191"/>
      <c r="GAA23" s="191"/>
      <c r="GAB23" s="191"/>
      <c r="GAC23" s="191"/>
      <c r="GAD23" s="191"/>
      <c r="GAE23" s="191"/>
      <c r="GAF23" s="191"/>
      <c r="GAG23" s="191"/>
      <c r="GAH23" s="191"/>
      <c r="GAI23" s="191"/>
      <c r="GAJ23" s="191"/>
      <c r="GAK23" s="191"/>
      <c r="GAL23" s="191"/>
      <c r="GAM23" s="191"/>
      <c r="GAN23" s="191"/>
      <c r="GAO23" s="191"/>
      <c r="GAP23" s="191"/>
      <c r="GAQ23" s="191"/>
      <c r="GAR23" s="191"/>
      <c r="GAS23" s="191"/>
      <c r="GAT23" s="191"/>
      <c r="GAU23" s="191"/>
      <c r="GAV23" s="191"/>
      <c r="GAW23" s="191"/>
      <c r="GAX23" s="191"/>
      <c r="GAY23" s="191"/>
      <c r="GAZ23" s="191"/>
      <c r="GBA23" s="191"/>
      <c r="GBB23" s="191"/>
      <c r="GBC23" s="191"/>
      <c r="GBD23" s="191"/>
      <c r="GBE23" s="191"/>
      <c r="GBF23" s="191"/>
      <c r="GBG23" s="191"/>
      <c r="GBH23" s="191"/>
      <c r="GBI23" s="191"/>
      <c r="GBJ23" s="191"/>
      <c r="GBK23" s="191"/>
      <c r="GBL23" s="191"/>
      <c r="GBM23" s="191"/>
      <c r="GBN23" s="191"/>
      <c r="GBO23" s="191"/>
      <c r="GBP23" s="191"/>
      <c r="GBQ23" s="191"/>
      <c r="GBR23" s="191"/>
      <c r="GBS23" s="191"/>
      <c r="GBT23" s="191"/>
      <c r="GBU23" s="191"/>
      <c r="GBV23" s="191"/>
      <c r="GBW23" s="191"/>
      <c r="GBX23" s="191"/>
      <c r="GBY23" s="191"/>
      <c r="GBZ23" s="191"/>
      <c r="GCA23" s="191"/>
      <c r="GCB23" s="191"/>
      <c r="GCC23" s="191"/>
      <c r="GCD23" s="191"/>
      <c r="GCE23" s="191"/>
      <c r="GCF23" s="191"/>
      <c r="GCG23" s="191"/>
      <c r="GCH23" s="191"/>
      <c r="GCI23" s="191"/>
      <c r="GCJ23" s="191"/>
      <c r="GCK23" s="191"/>
      <c r="GCL23" s="191"/>
      <c r="GCM23" s="191"/>
      <c r="GCN23" s="191"/>
      <c r="GCO23" s="191"/>
      <c r="GCP23" s="191"/>
      <c r="GCQ23" s="191"/>
      <c r="GCR23" s="191"/>
      <c r="GCS23" s="191"/>
      <c r="GCT23" s="191"/>
      <c r="GCU23" s="191"/>
      <c r="GCV23" s="191"/>
      <c r="GCW23" s="191"/>
      <c r="GCX23" s="191"/>
      <c r="GCY23" s="191"/>
      <c r="GCZ23" s="191"/>
      <c r="GDA23" s="191"/>
      <c r="GDB23" s="191"/>
      <c r="GDC23" s="191"/>
      <c r="GDD23" s="191"/>
      <c r="GDE23" s="191"/>
      <c r="GDF23" s="191"/>
      <c r="GDG23" s="191"/>
      <c r="GDH23" s="191"/>
      <c r="GDI23" s="191"/>
      <c r="GDJ23" s="191"/>
      <c r="GDK23" s="191"/>
      <c r="GDL23" s="191"/>
      <c r="GDM23" s="191"/>
      <c r="GDN23" s="191"/>
      <c r="GDO23" s="191"/>
      <c r="GDP23" s="191"/>
      <c r="GDQ23" s="191"/>
      <c r="GDR23" s="191"/>
      <c r="GDS23" s="191"/>
      <c r="GDT23" s="191"/>
      <c r="GDU23" s="191"/>
      <c r="GDV23" s="191"/>
      <c r="GDW23" s="191"/>
      <c r="GDX23" s="191"/>
      <c r="GDY23" s="191"/>
      <c r="GDZ23" s="191"/>
      <c r="GEA23" s="191"/>
      <c r="GEB23" s="191"/>
      <c r="GEC23" s="191"/>
      <c r="GED23" s="191"/>
      <c r="GEE23" s="191"/>
      <c r="GEF23" s="191"/>
      <c r="GEG23" s="191"/>
      <c r="GEH23" s="191"/>
      <c r="GEI23" s="191"/>
      <c r="GEJ23" s="191"/>
      <c r="GEK23" s="191"/>
      <c r="GEL23" s="191"/>
      <c r="GEM23" s="191"/>
      <c r="GEN23" s="191"/>
      <c r="GEO23" s="191"/>
      <c r="GEP23" s="191"/>
      <c r="GEQ23" s="191"/>
      <c r="GER23" s="191"/>
      <c r="GES23" s="191"/>
      <c r="GET23" s="191"/>
      <c r="GEU23" s="191"/>
      <c r="GEV23" s="191"/>
      <c r="GEW23" s="191"/>
      <c r="GEX23" s="191"/>
      <c r="GEY23" s="191"/>
      <c r="GEZ23" s="191"/>
      <c r="GFA23" s="191"/>
      <c r="GFB23" s="191"/>
      <c r="GFC23" s="191"/>
      <c r="GFD23" s="191"/>
      <c r="GFE23" s="191"/>
      <c r="GFF23" s="191"/>
      <c r="GFG23" s="191"/>
      <c r="GFH23" s="191"/>
      <c r="GFI23" s="191"/>
      <c r="GFJ23" s="191"/>
      <c r="GFK23" s="191"/>
      <c r="GFL23" s="191"/>
      <c r="GFM23" s="191"/>
      <c r="GFN23" s="191"/>
      <c r="GFO23" s="191"/>
      <c r="GFP23" s="191"/>
      <c r="GFQ23" s="191"/>
      <c r="GFR23" s="191"/>
      <c r="GFS23" s="191"/>
      <c r="GFT23" s="191"/>
      <c r="GFU23" s="191"/>
      <c r="GFV23" s="191"/>
      <c r="GFW23" s="191"/>
      <c r="GFX23" s="191"/>
      <c r="GFY23" s="191"/>
      <c r="GFZ23" s="191"/>
      <c r="GGA23" s="191"/>
      <c r="GGB23" s="191"/>
      <c r="GGC23" s="191"/>
      <c r="GGD23" s="191"/>
      <c r="GGE23" s="191"/>
      <c r="GGF23" s="191"/>
      <c r="GGG23" s="191"/>
      <c r="GGH23" s="191"/>
      <c r="GGI23" s="191"/>
      <c r="GGJ23" s="191"/>
      <c r="GGK23" s="191"/>
      <c r="GGL23" s="191"/>
      <c r="GGM23" s="191"/>
      <c r="GGN23" s="191"/>
      <c r="GGO23" s="191"/>
      <c r="GGP23" s="191"/>
      <c r="GGQ23" s="191"/>
      <c r="GGR23" s="191"/>
      <c r="GGS23" s="191"/>
      <c r="GGT23" s="191"/>
      <c r="GGU23" s="191"/>
      <c r="GGV23" s="191"/>
      <c r="GGW23" s="191"/>
      <c r="GGX23" s="191"/>
      <c r="GGY23" s="191"/>
      <c r="GGZ23" s="191"/>
      <c r="GHA23" s="191"/>
      <c r="GHB23" s="191"/>
      <c r="GHC23" s="191"/>
      <c r="GHD23" s="191"/>
      <c r="GHE23" s="191"/>
      <c r="GHF23" s="191"/>
      <c r="GHG23" s="191"/>
      <c r="GHH23" s="191"/>
      <c r="GHI23" s="191"/>
      <c r="GHJ23" s="191"/>
      <c r="GHK23" s="191"/>
      <c r="GHL23" s="191"/>
      <c r="GHM23" s="191"/>
      <c r="GHN23" s="191"/>
      <c r="GHO23" s="191"/>
      <c r="GHP23" s="191"/>
      <c r="GHQ23" s="191"/>
      <c r="GHR23" s="191"/>
      <c r="GHS23" s="191"/>
      <c r="GHT23" s="191"/>
      <c r="GHU23" s="191"/>
      <c r="GHV23" s="191"/>
      <c r="GHW23" s="191"/>
      <c r="GHX23" s="191"/>
      <c r="GHY23" s="191"/>
      <c r="GHZ23" s="191"/>
      <c r="GIA23" s="191"/>
      <c r="GIB23" s="191"/>
      <c r="GIC23" s="191"/>
      <c r="GID23" s="191"/>
      <c r="GIE23" s="191"/>
      <c r="GIF23" s="191"/>
      <c r="GIG23" s="191"/>
      <c r="GIH23" s="191"/>
      <c r="GII23" s="191"/>
      <c r="GIJ23" s="191"/>
      <c r="GIK23" s="191"/>
      <c r="GIL23" s="191"/>
      <c r="GIM23" s="191"/>
      <c r="GIN23" s="191"/>
      <c r="GIO23" s="191"/>
      <c r="GIP23" s="191"/>
      <c r="GIQ23" s="191"/>
      <c r="GIR23" s="191"/>
      <c r="GIS23" s="191"/>
      <c r="GIT23" s="191"/>
      <c r="GIU23" s="191"/>
      <c r="GIV23" s="191"/>
      <c r="GIW23" s="191"/>
      <c r="GIX23" s="191"/>
      <c r="GIY23" s="191"/>
      <c r="GIZ23" s="191"/>
      <c r="GJA23" s="191"/>
      <c r="GJB23" s="191"/>
      <c r="GJC23" s="191"/>
      <c r="GJD23" s="191"/>
      <c r="GJE23" s="191"/>
      <c r="GJF23" s="191"/>
      <c r="GJG23" s="191"/>
      <c r="GJH23" s="191"/>
      <c r="GJI23" s="191"/>
      <c r="GJJ23" s="191"/>
      <c r="GJK23" s="191"/>
      <c r="GJL23" s="191"/>
      <c r="GJM23" s="191"/>
      <c r="GJN23" s="191"/>
      <c r="GJO23" s="191"/>
      <c r="GJP23" s="191"/>
      <c r="GJQ23" s="191"/>
      <c r="GJR23" s="191"/>
      <c r="GJS23" s="191"/>
      <c r="GJT23" s="191"/>
      <c r="GJU23" s="191"/>
      <c r="GJV23" s="191"/>
      <c r="GJW23" s="191"/>
      <c r="GJX23" s="191"/>
      <c r="GJY23" s="191"/>
      <c r="GJZ23" s="191"/>
      <c r="GKA23" s="191"/>
      <c r="GKB23" s="191"/>
      <c r="GKC23" s="191"/>
      <c r="GKD23" s="191"/>
      <c r="GKE23" s="191"/>
      <c r="GKF23" s="191"/>
      <c r="GKG23" s="191"/>
      <c r="GKH23" s="191"/>
      <c r="GKI23" s="191"/>
      <c r="GKJ23" s="191"/>
      <c r="GKK23" s="191"/>
      <c r="GKL23" s="191"/>
      <c r="GKM23" s="191"/>
      <c r="GKN23" s="191"/>
      <c r="GKO23" s="191"/>
      <c r="GKP23" s="191"/>
      <c r="GKQ23" s="191"/>
      <c r="GKR23" s="191"/>
      <c r="GKS23" s="191"/>
      <c r="GKT23" s="191"/>
      <c r="GKU23" s="191"/>
      <c r="GKV23" s="191"/>
      <c r="GKW23" s="191"/>
      <c r="GKX23" s="191"/>
      <c r="GKY23" s="191"/>
      <c r="GKZ23" s="191"/>
      <c r="GLA23" s="191"/>
      <c r="GLB23" s="191"/>
      <c r="GLC23" s="191"/>
      <c r="GLD23" s="191"/>
      <c r="GLE23" s="191"/>
      <c r="GLF23" s="191"/>
      <c r="GLG23" s="191"/>
      <c r="GLH23" s="191"/>
      <c r="GLI23" s="191"/>
      <c r="GLJ23" s="191"/>
      <c r="GLK23" s="191"/>
      <c r="GLL23" s="191"/>
      <c r="GLM23" s="191"/>
      <c r="GLN23" s="191"/>
      <c r="GLO23" s="191"/>
      <c r="GLP23" s="191"/>
      <c r="GLQ23" s="191"/>
      <c r="GLR23" s="191"/>
      <c r="GLS23" s="191"/>
      <c r="GLT23" s="191"/>
      <c r="GLU23" s="191"/>
      <c r="GLV23" s="191"/>
      <c r="GLW23" s="191"/>
      <c r="GLX23" s="191"/>
      <c r="GLY23" s="191"/>
      <c r="GLZ23" s="191"/>
      <c r="GMA23" s="191"/>
      <c r="GMB23" s="191"/>
      <c r="GMC23" s="191"/>
      <c r="GMD23" s="191"/>
      <c r="GME23" s="191"/>
      <c r="GMF23" s="191"/>
      <c r="GMG23" s="191"/>
      <c r="GMH23" s="191"/>
      <c r="GMI23" s="191"/>
      <c r="GMJ23" s="191"/>
      <c r="GMK23" s="191"/>
      <c r="GML23" s="191"/>
      <c r="GMM23" s="191"/>
      <c r="GMN23" s="191"/>
      <c r="GMO23" s="191"/>
      <c r="GMP23" s="191"/>
      <c r="GMQ23" s="191"/>
      <c r="GMR23" s="191"/>
      <c r="GMS23" s="191"/>
      <c r="GMT23" s="191"/>
      <c r="GMU23" s="191"/>
      <c r="GMV23" s="191"/>
      <c r="GMW23" s="191"/>
      <c r="GMX23" s="191"/>
      <c r="GMY23" s="191"/>
      <c r="GMZ23" s="191"/>
      <c r="GNA23" s="191"/>
      <c r="GNB23" s="191"/>
      <c r="GNC23" s="191"/>
      <c r="GND23" s="191"/>
      <c r="GNE23" s="191"/>
      <c r="GNF23" s="191"/>
      <c r="GNG23" s="191"/>
      <c r="GNH23" s="191"/>
      <c r="GNI23" s="191"/>
      <c r="GNJ23" s="191"/>
      <c r="GNK23" s="191"/>
      <c r="GNL23" s="191"/>
      <c r="GNM23" s="191"/>
      <c r="GNN23" s="191"/>
      <c r="GNO23" s="191"/>
      <c r="GNP23" s="191"/>
      <c r="GNQ23" s="191"/>
      <c r="GNR23" s="191"/>
      <c r="GNS23" s="191"/>
      <c r="GNT23" s="191"/>
      <c r="GNU23" s="191"/>
      <c r="GNV23" s="191"/>
      <c r="GNW23" s="191"/>
      <c r="GNX23" s="191"/>
      <c r="GNY23" s="191"/>
      <c r="GNZ23" s="191"/>
      <c r="GOA23" s="191"/>
      <c r="GOB23" s="191"/>
      <c r="GOC23" s="191"/>
      <c r="GOD23" s="191"/>
      <c r="GOE23" s="191"/>
      <c r="GOF23" s="191"/>
      <c r="GOG23" s="191"/>
      <c r="GOH23" s="191"/>
      <c r="GOI23" s="191"/>
      <c r="GOJ23" s="191"/>
      <c r="GOK23" s="191"/>
      <c r="GOL23" s="191"/>
      <c r="GOM23" s="191"/>
      <c r="GON23" s="191"/>
      <c r="GOO23" s="191"/>
      <c r="GOP23" s="191"/>
      <c r="GOQ23" s="191"/>
      <c r="GOR23" s="191"/>
      <c r="GOS23" s="191"/>
      <c r="GOT23" s="191"/>
      <c r="GOU23" s="191"/>
      <c r="GOV23" s="191"/>
      <c r="GOW23" s="191"/>
      <c r="GOX23" s="191"/>
      <c r="GOY23" s="191"/>
      <c r="GOZ23" s="191"/>
      <c r="GPA23" s="191"/>
      <c r="GPB23" s="191"/>
      <c r="GPC23" s="191"/>
      <c r="GPD23" s="191"/>
      <c r="GPE23" s="191"/>
      <c r="GPF23" s="191"/>
      <c r="GPG23" s="191"/>
      <c r="GPH23" s="191"/>
      <c r="GPI23" s="191"/>
      <c r="GPJ23" s="191"/>
      <c r="GPK23" s="191"/>
      <c r="GPL23" s="191"/>
      <c r="GPM23" s="191"/>
      <c r="GPN23" s="191"/>
      <c r="GPO23" s="191"/>
      <c r="GPP23" s="191"/>
      <c r="GPQ23" s="191"/>
      <c r="GPR23" s="191"/>
      <c r="GPS23" s="191"/>
      <c r="GPT23" s="191"/>
      <c r="GPU23" s="191"/>
      <c r="GPV23" s="191"/>
      <c r="GPW23" s="191"/>
      <c r="GPX23" s="191"/>
      <c r="GPY23" s="191"/>
      <c r="GPZ23" s="191"/>
      <c r="GQA23" s="191"/>
      <c r="GQB23" s="191"/>
      <c r="GQC23" s="191"/>
      <c r="GQD23" s="191"/>
      <c r="GQE23" s="191"/>
      <c r="GQF23" s="191"/>
      <c r="GQG23" s="191"/>
      <c r="GQH23" s="191"/>
      <c r="GQI23" s="191"/>
      <c r="GQJ23" s="191"/>
      <c r="GQK23" s="191"/>
      <c r="GQL23" s="191"/>
      <c r="GQM23" s="191"/>
      <c r="GQN23" s="191"/>
      <c r="GQO23" s="191"/>
      <c r="GQP23" s="191"/>
      <c r="GQQ23" s="191"/>
      <c r="GQR23" s="191"/>
      <c r="GQS23" s="191"/>
      <c r="GQT23" s="191"/>
      <c r="GQU23" s="191"/>
      <c r="GQV23" s="191"/>
      <c r="GQW23" s="191"/>
      <c r="GQX23" s="191"/>
      <c r="GQY23" s="191"/>
      <c r="GQZ23" s="191"/>
      <c r="GRA23" s="191"/>
      <c r="GRB23" s="191"/>
      <c r="GRC23" s="191"/>
      <c r="GRD23" s="191"/>
      <c r="GRE23" s="191"/>
      <c r="GRF23" s="191"/>
      <c r="GRG23" s="191"/>
      <c r="GRH23" s="191"/>
      <c r="GRI23" s="191"/>
      <c r="GRJ23" s="191"/>
      <c r="GRK23" s="191"/>
      <c r="GRL23" s="191"/>
      <c r="GRM23" s="191"/>
      <c r="GRN23" s="191"/>
      <c r="GRO23" s="191"/>
      <c r="GRP23" s="191"/>
      <c r="GRQ23" s="191"/>
      <c r="GRR23" s="191"/>
      <c r="GRS23" s="191"/>
      <c r="GRT23" s="191"/>
      <c r="GRU23" s="191"/>
      <c r="GRV23" s="191"/>
      <c r="GRW23" s="191"/>
      <c r="GRX23" s="191"/>
      <c r="GRY23" s="191"/>
      <c r="GRZ23" s="191"/>
      <c r="GSA23" s="191"/>
      <c r="GSB23" s="191"/>
      <c r="GSC23" s="191"/>
      <c r="GSD23" s="191"/>
      <c r="GSE23" s="191"/>
      <c r="GSF23" s="191"/>
      <c r="GSG23" s="191"/>
      <c r="GSH23" s="191"/>
      <c r="GSI23" s="191"/>
      <c r="GSJ23" s="191"/>
      <c r="GSK23" s="191"/>
      <c r="GSL23" s="191"/>
      <c r="GSM23" s="191"/>
      <c r="GSN23" s="191"/>
      <c r="GSO23" s="191"/>
      <c r="GSP23" s="191"/>
      <c r="GSQ23" s="191"/>
      <c r="GSR23" s="191"/>
      <c r="GSS23" s="191"/>
      <c r="GST23" s="191"/>
      <c r="GSU23" s="191"/>
      <c r="GSV23" s="191"/>
      <c r="GSW23" s="191"/>
      <c r="GSX23" s="191"/>
      <c r="GSY23" s="191"/>
      <c r="GSZ23" s="191"/>
      <c r="GTA23" s="191"/>
      <c r="GTB23" s="191"/>
      <c r="GTC23" s="191"/>
      <c r="GTD23" s="191"/>
      <c r="GTE23" s="191"/>
      <c r="GTF23" s="191"/>
      <c r="GTG23" s="191"/>
      <c r="GTH23" s="191"/>
      <c r="GTI23" s="191"/>
      <c r="GTJ23" s="191"/>
      <c r="GTK23" s="191"/>
      <c r="GTL23" s="191"/>
      <c r="GTM23" s="191"/>
      <c r="GTN23" s="191"/>
      <c r="GTO23" s="191"/>
      <c r="GTP23" s="191"/>
      <c r="GTQ23" s="191"/>
      <c r="GTR23" s="191"/>
      <c r="GTS23" s="191"/>
      <c r="GTT23" s="191"/>
      <c r="GTU23" s="191"/>
      <c r="GTV23" s="191"/>
      <c r="GTW23" s="191"/>
      <c r="GTX23" s="191"/>
      <c r="GTY23" s="191"/>
      <c r="GTZ23" s="191"/>
      <c r="GUA23" s="191"/>
      <c r="GUB23" s="191"/>
      <c r="GUC23" s="191"/>
      <c r="GUD23" s="191"/>
      <c r="GUE23" s="191"/>
      <c r="GUF23" s="191"/>
      <c r="GUG23" s="191"/>
      <c r="GUH23" s="191"/>
      <c r="GUI23" s="191"/>
      <c r="GUJ23" s="191"/>
      <c r="GUK23" s="191"/>
      <c r="GUL23" s="191"/>
      <c r="GUM23" s="191"/>
      <c r="GUN23" s="191"/>
      <c r="GUO23" s="191"/>
      <c r="GUP23" s="191"/>
      <c r="GUQ23" s="191"/>
      <c r="GUR23" s="191"/>
      <c r="GUS23" s="191"/>
      <c r="GUT23" s="191"/>
      <c r="GUU23" s="191"/>
      <c r="GUV23" s="191"/>
      <c r="GUW23" s="191"/>
      <c r="GUX23" s="191"/>
      <c r="GUY23" s="191"/>
      <c r="GUZ23" s="191"/>
      <c r="GVA23" s="191"/>
      <c r="GVB23" s="191"/>
      <c r="GVC23" s="191"/>
      <c r="GVD23" s="191"/>
      <c r="GVE23" s="191"/>
      <c r="GVF23" s="191"/>
      <c r="GVG23" s="191"/>
      <c r="GVH23" s="191"/>
      <c r="GVI23" s="191"/>
      <c r="GVJ23" s="191"/>
      <c r="GVK23" s="191"/>
      <c r="GVL23" s="191"/>
      <c r="GVM23" s="191"/>
      <c r="GVN23" s="191"/>
      <c r="GVO23" s="191"/>
      <c r="GVP23" s="191"/>
      <c r="GVQ23" s="191"/>
      <c r="GVR23" s="191"/>
      <c r="GVS23" s="191"/>
      <c r="GVT23" s="191"/>
      <c r="GVU23" s="191"/>
      <c r="GVV23" s="191"/>
      <c r="GVW23" s="191"/>
      <c r="GVX23" s="191"/>
      <c r="GVY23" s="191"/>
      <c r="GVZ23" s="191"/>
      <c r="GWA23" s="191"/>
      <c r="GWB23" s="191"/>
      <c r="GWC23" s="191"/>
      <c r="GWD23" s="191"/>
      <c r="GWE23" s="191"/>
      <c r="GWF23" s="191"/>
      <c r="GWG23" s="191"/>
      <c r="GWH23" s="191"/>
      <c r="GWI23" s="191"/>
      <c r="GWJ23" s="191"/>
      <c r="GWK23" s="191"/>
      <c r="GWL23" s="191"/>
      <c r="GWM23" s="191"/>
      <c r="GWN23" s="191"/>
      <c r="GWO23" s="191"/>
      <c r="GWP23" s="191"/>
      <c r="GWQ23" s="191"/>
      <c r="GWR23" s="191"/>
      <c r="GWS23" s="191"/>
      <c r="GWT23" s="191"/>
      <c r="GWU23" s="191"/>
      <c r="GWV23" s="191"/>
      <c r="GWW23" s="191"/>
      <c r="GWX23" s="191"/>
      <c r="GWY23" s="191"/>
      <c r="GWZ23" s="191"/>
      <c r="GXA23" s="191"/>
      <c r="GXB23" s="191"/>
      <c r="GXC23" s="191"/>
      <c r="GXD23" s="191"/>
      <c r="GXE23" s="191"/>
      <c r="GXF23" s="191"/>
      <c r="GXG23" s="191"/>
      <c r="GXH23" s="191"/>
      <c r="GXI23" s="191"/>
      <c r="GXJ23" s="191"/>
      <c r="GXK23" s="191"/>
      <c r="GXL23" s="191"/>
      <c r="GXM23" s="191"/>
      <c r="GXN23" s="191"/>
      <c r="GXO23" s="191"/>
      <c r="GXP23" s="191"/>
      <c r="GXQ23" s="191"/>
      <c r="GXR23" s="191"/>
      <c r="GXS23" s="191"/>
      <c r="GXT23" s="191"/>
      <c r="GXU23" s="191"/>
      <c r="GXV23" s="191"/>
      <c r="GXW23" s="191"/>
      <c r="GXX23" s="191"/>
      <c r="GXY23" s="191"/>
      <c r="GXZ23" s="191"/>
      <c r="GYA23" s="191"/>
      <c r="GYB23" s="191"/>
      <c r="GYC23" s="191"/>
      <c r="GYD23" s="191"/>
      <c r="GYE23" s="191"/>
      <c r="GYF23" s="191"/>
      <c r="GYG23" s="191"/>
      <c r="GYH23" s="191"/>
      <c r="GYI23" s="191"/>
      <c r="GYJ23" s="191"/>
      <c r="GYK23" s="191"/>
      <c r="GYL23" s="191"/>
      <c r="GYM23" s="191"/>
      <c r="GYN23" s="191"/>
      <c r="GYO23" s="191"/>
      <c r="GYP23" s="191"/>
      <c r="GYQ23" s="191"/>
      <c r="GYR23" s="191"/>
      <c r="GYS23" s="191"/>
      <c r="GYT23" s="191"/>
      <c r="GYU23" s="191"/>
      <c r="GYV23" s="191"/>
      <c r="GYW23" s="191"/>
      <c r="GYX23" s="191"/>
      <c r="GYY23" s="191"/>
      <c r="GYZ23" s="191"/>
      <c r="GZA23" s="191"/>
      <c r="GZB23" s="191"/>
      <c r="GZC23" s="191"/>
      <c r="GZD23" s="191"/>
      <c r="GZE23" s="191"/>
      <c r="GZF23" s="191"/>
      <c r="GZG23" s="191"/>
      <c r="GZH23" s="191"/>
      <c r="GZI23" s="191"/>
      <c r="GZJ23" s="191"/>
      <c r="GZK23" s="191"/>
      <c r="GZL23" s="191"/>
      <c r="GZM23" s="191"/>
      <c r="GZN23" s="191"/>
      <c r="GZO23" s="191"/>
      <c r="GZP23" s="191"/>
      <c r="GZQ23" s="191"/>
      <c r="GZR23" s="191"/>
      <c r="GZS23" s="191"/>
      <c r="GZT23" s="191"/>
      <c r="GZU23" s="191"/>
      <c r="GZV23" s="191"/>
      <c r="GZW23" s="191"/>
      <c r="GZX23" s="191"/>
      <c r="GZY23" s="191"/>
      <c r="GZZ23" s="191"/>
      <c r="HAA23" s="191"/>
      <c r="HAB23" s="191"/>
      <c r="HAC23" s="191"/>
      <c r="HAD23" s="191"/>
      <c r="HAE23" s="191"/>
      <c r="HAF23" s="191"/>
      <c r="HAG23" s="191"/>
      <c r="HAH23" s="191"/>
      <c r="HAI23" s="191"/>
      <c r="HAJ23" s="191"/>
      <c r="HAK23" s="191"/>
      <c r="HAL23" s="191"/>
      <c r="HAM23" s="191"/>
      <c r="HAN23" s="191"/>
      <c r="HAO23" s="191"/>
      <c r="HAP23" s="191"/>
      <c r="HAQ23" s="191"/>
      <c r="HAR23" s="191"/>
      <c r="HAS23" s="191"/>
      <c r="HAT23" s="191"/>
      <c r="HAU23" s="191"/>
      <c r="HAV23" s="191"/>
      <c r="HAW23" s="191"/>
      <c r="HAX23" s="191"/>
      <c r="HAY23" s="191"/>
      <c r="HAZ23" s="191"/>
      <c r="HBA23" s="191"/>
      <c r="HBB23" s="191"/>
      <c r="HBC23" s="191"/>
      <c r="HBD23" s="191"/>
      <c r="HBE23" s="191"/>
      <c r="HBF23" s="191"/>
      <c r="HBG23" s="191"/>
      <c r="HBH23" s="191"/>
      <c r="HBI23" s="191"/>
      <c r="HBJ23" s="191"/>
      <c r="HBK23" s="191"/>
      <c r="HBL23" s="191"/>
      <c r="HBM23" s="191"/>
      <c r="HBN23" s="191"/>
      <c r="HBO23" s="191"/>
      <c r="HBP23" s="191"/>
      <c r="HBQ23" s="191"/>
      <c r="HBR23" s="191"/>
      <c r="HBS23" s="191"/>
      <c r="HBT23" s="191"/>
      <c r="HBU23" s="191"/>
      <c r="HBV23" s="191"/>
      <c r="HBW23" s="191"/>
      <c r="HBX23" s="191"/>
      <c r="HBY23" s="191"/>
      <c r="HBZ23" s="191"/>
      <c r="HCA23" s="191"/>
      <c r="HCB23" s="191"/>
      <c r="HCC23" s="191"/>
      <c r="HCD23" s="191"/>
      <c r="HCE23" s="191"/>
      <c r="HCF23" s="191"/>
      <c r="HCG23" s="191"/>
      <c r="HCH23" s="191"/>
      <c r="HCI23" s="191"/>
      <c r="HCJ23" s="191"/>
      <c r="HCK23" s="191"/>
      <c r="HCL23" s="191"/>
      <c r="HCM23" s="191"/>
      <c r="HCN23" s="191"/>
      <c r="HCO23" s="191"/>
      <c r="HCP23" s="191"/>
      <c r="HCQ23" s="191"/>
      <c r="HCR23" s="191"/>
      <c r="HCS23" s="191"/>
      <c r="HCT23" s="191"/>
      <c r="HCU23" s="191"/>
      <c r="HCV23" s="191"/>
      <c r="HCW23" s="191"/>
      <c r="HCX23" s="191"/>
      <c r="HCY23" s="191"/>
      <c r="HCZ23" s="191"/>
      <c r="HDA23" s="191"/>
      <c r="HDB23" s="191"/>
      <c r="HDC23" s="191"/>
      <c r="HDD23" s="191"/>
      <c r="HDE23" s="191"/>
      <c r="HDF23" s="191"/>
      <c r="HDG23" s="191"/>
      <c r="HDH23" s="191"/>
      <c r="HDI23" s="191"/>
      <c r="HDJ23" s="191"/>
      <c r="HDK23" s="191"/>
      <c r="HDL23" s="191"/>
      <c r="HDM23" s="191"/>
      <c r="HDN23" s="191"/>
      <c r="HDO23" s="191"/>
      <c r="HDP23" s="191"/>
      <c r="HDQ23" s="191"/>
      <c r="HDR23" s="191"/>
      <c r="HDS23" s="191"/>
      <c r="HDT23" s="191"/>
      <c r="HDU23" s="191"/>
      <c r="HDV23" s="191"/>
      <c r="HDW23" s="191"/>
      <c r="HDX23" s="191"/>
      <c r="HDY23" s="191"/>
      <c r="HDZ23" s="191"/>
      <c r="HEA23" s="191"/>
      <c r="HEB23" s="191"/>
      <c r="HEC23" s="191"/>
      <c r="HED23" s="191"/>
      <c r="HEE23" s="191"/>
      <c r="HEF23" s="191"/>
      <c r="HEG23" s="191"/>
      <c r="HEH23" s="191"/>
      <c r="HEI23" s="191"/>
      <c r="HEJ23" s="191"/>
      <c r="HEK23" s="191"/>
      <c r="HEL23" s="191"/>
      <c r="HEM23" s="191"/>
      <c r="HEN23" s="191"/>
      <c r="HEO23" s="191"/>
      <c r="HEP23" s="191"/>
      <c r="HEQ23" s="191"/>
      <c r="HER23" s="191"/>
      <c r="HES23" s="191"/>
      <c r="HET23" s="191"/>
      <c r="HEU23" s="191"/>
      <c r="HEV23" s="191"/>
      <c r="HEW23" s="191"/>
      <c r="HEX23" s="191"/>
      <c r="HEY23" s="191"/>
      <c r="HEZ23" s="191"/>
      <c r="HFA23" s="191"/>
      <c r="HFB23" s="191"/>
      <c r="HFC23" s="191"/>
      <c r="HFD23" s="191"/>
      <c r="HFE23" s="191"/>
      <c r="HFF23" s="191"/>
      <c r="HFG23" s="191"/>
      <c r="HFH23" s="191"/>
      <c r="HFI23" s="191"/>
      <c r="HFJ23" s="191"/>
      <c r="HFK23" s="191"/>
      <c r="HFL23" s="191"/>
      <c r="HFM23" s="191"/>
      <c r="HFN23" s="191"/>
      <c r="HFO23" s="191"/>
      <c r="HFP23" s="191"/>
      <c r="HFQ23" s="191"/>
      <c r="HFR23" s="191"/>
      <c r="HFS23" s="191"/>
      <c r="HFT23" s="191"/>
      <c r="HFU23" s="191"/>
      <c r="HFV23" s="191"/>
      <c r="HFW23" s="191"/>
      <c r="HFX23" s="191"/>
      <c r="HFY23" s="191"/>
      <c r="HFZ23" s="191"/>
      <c r="HGA23" s="191"/>
      <c r="HGB23" s="191"/>
      <c r="HGC23" s="191"/>
      <c r="HGD23" s="191"/>
      <c r="HGE23" s="191"/>
      <c r="HGF23" s="191"/>
      <c r="HGG23" s="191"/>
      <c r="HGH23" s="191"/>
      <c r="HGI23" s="191"/>
      <c r="HGJ23" s="191"/>
      <c r="HGK23" s="191"/>
      <c r="HGL23" s="191"/>
      <c r="HGM23" s="191"/>
      <c r="HGN23" s="191"/>
      <c r="HGO23" s="191"/>
      <c r="HGP23" s="191"/>
      <c r="HGQ23" s="191"/>
      <c r="HGR23" s="191"/>
      <c r="HGS23" s="191"/>
      <c r="HGT23" s="191"/>
      <c r="HGU23" s="191"/>
      <c r="HGV23" s="191"/>
      <c r="HGW23" s="191"/>
      <c r="HGX23" s="191"/>
      <c r="HGY23" s="191"/>
      <c r="HGZ23" s="191"/>
      <c r="HHA23" s="191"/>
      <c r="HHB23" s="191"/>
      <c r="HHC23" s="191"/>
      <c r="HHD23" s="191"/>
      <c r="HHE23" s="191"/>
      <c r="HHF23" s="191"/>
      <c r="HHG23" s="191"/>
      <c r="HHH23" s="191"/>
      <c r="HHI23" s="191"/>
      <c r="HHJ23" s="191"/>
      <c r="HHK23" s="191"/>
      <c r="HHL23" s="191"/>
      <c r="HHM23" s="191"/>
      <c r="HHN23" s="191"/>
      <c r="HHO23" s="191"/>
      <c r="HHP23" s="191"/>
      <c r="HHQ23" s="191"/>
      <c r="HHR23" s="191"/>
      <c r="HHS23" s="191"/>
      <c r="HHT23" s="191"/>
      <c r="HHU23" s="191"/>
      <c r="HHV23" s="191"/>
      <c r="HHW23" s="191"/>
      <c r="HHX23" s="191"/>
      <c r="HHY23" s="191"/>
      <c r="HHZ23" s="191"/>
      <c r="HIA23" s="191"/>
      <c r="HIB23" s="191"/>
      <c r="HIC23" s="191"/>
      <c r="HID23" s="191"/>
      <c r="HIE23" s="191"/>
      <c r="HIF23" s="191"/>
      <c r="HIG23" s="191"/>
      <c r="HIH23" s="191"/>
      <c r="HII23" s="191"/>
      <c r="HIJ23" s="191"/>
      <c r="HIK23" s="191"/>
      <c r="HIL23" s="191"/>
      <c r="HIM23" s="191"/>
      <c r="HIN23" s="191"/>
      <c r="HIO23" s="191"/>
      <c r="HIP23" s="191"/>
      <c r="HIQ23" s="191"/>
      <c r="HIR23" s="191"/>
      <c r="HIS23" s="191"/>
      <c r="HIT23" s="191"/>
      <c r="HIU23" s="191"/>
      <c r="HIV23" s="191"/>
      <c r="HIW23" s="191"/>
      <c r="HIX23" s="191"/>
      <c r="HIY23" s="191"/>
      <c r="HIZ23" s="191"/>
      <c r="HJA23" s="191"/>
      <c r="HJB23" s="191"/>
      <c r="HJC23" s="191"/>
      <c r="HJD23" s="191"/>
      <c r="HJE23" s="191"/>
      <c r="HJF23" s="191"/>
      <c r="HJG23" s="191"/>
      <c r="HJH23" s="191"/>
      <c r="HJI23" s="191"/>
      <c r="HJJ23" s="191"/>
      <c r="HJK23" s="191"/>
      <c r="HJL23" s="191"/>
      <c r="HJM23" s="191"/>
      <c r="HJN23" s="191"/>
      <c r="HJO23" s="191"/>
      <c r="HJP23" s="191"/>
      <c r="HJQ23" s="191"/>
      <c r="HJR23" s="191"/>
      <c r="HJS23" s="191"/>
      <c r="HJT23" s="191"/>
      <c r="HJU23" s="191"/>
      <c r="HJV23" s="191"/>
      <c r="HJW23" s="191"/>
      <c r="HJX23" s="191"/>
      <c r="HJY23" s="191"/>
      <c r="HJZ23" s="191"/>
      <c r="HKA23" s="191"/>
      <c r="HKB23" s="191"/>
      <c r="HKC23" s="191"/>
      <c r="HKD23" s="191"/>
      <c r="HKE23" s="191"/>
      <c r="HKF23" s="191"/>
      <c r="HKG23" s="191"/>
      <c r="HKH23" s="191"/>
      <c r="HKI23" s="191"/>
      <c r="HKJ23" s="191"/>
      <c r="HKK23" s="191"/>
      <c r="HKL23" s="191"/>
      <c r="HKM23" s="191"/>
      <c r="HKN23" s="191"/>
      <c r="HKO23" s="191"/>
      <c r="HKP23" s="191"/>
      <c r="HKQ23" s="191"/>
      <c r="HKR23" s="191"/>
      <c r="HKS23" s="191"/>
      <c r="HKT23" s="191"/>
      <c r="HKU23" s="191"/>
      <c r="HKV23" s="191"/>
      <c r="HKW23" s="191"/>
      <c r="HKX23" s="191"/>
      <c r="HKY23" s="191"/>
      <c r="HKZ23" s="191"/>
      <c r="HLA23" s="191"/>
      <c r="HLB23" s="191"/>
      <c r="HLC23" s="191"/>
      <c r="HLD23" s="191"/>
      <c r="HLE23" s="191"/>
      <c r="HLF23" s="191"/>
      <c r="HLG23" s="191"/>
      <c r="HLH23" s="191"/>
      <c r="HLI23" s="191"/>
      <c r="HLJ23" s="191"/>
      <c r="HLK23" s="191"/>
      <c r="HLL23" s="191"/>
      <c r="HLM23" s="191"/>
      <c r="HLN23" s="191"/>
      <c r="HLO23" s="191"/>
      <c r="HLP23" s="191"/>
      <c r="HLQ23" s="191"/>
      <c r="HLR23" s="191"/>
      <c r="HLS23" s="191"/>
      <c r="HLT23" s="191"/>
      <c r="HLU23" s="191"/>
      <c r="HLV23" s="191"/>
      <c r="HLW23" s="191"/>
      <c r="HLX23" s="191"/>
      <c r="HLY23" s="191"/>
      <c r="HLZ23" s="191"/>
      <c r="HMA23" s="191"/>
      <c r="HMB23" s="191"/>
      <c r="HMC23" s="191"/>
      <c r="HMD23" s="191"/>
      <c r="HME23" s="191"/>
      <c r="HMF23" s="191"/>
      <c r="HMG23" s="191"/>
      <c r="HMH23" s="191"/>
      <c r="HMI23" s="191"/>
      <c r="HMJ23" s="191"/>
      <c r="HMK23" s="191"/>
      <c r="HML23" s="191"/>
      <c r="HMM23" s="191"/>
      <c r="HMN23" s="191"/>
      <c r="HMO23" s="191"/>
      <c r="HMP23" s="191"/>
      <c r="HMQ23" s="191"/>
      <c r="HMR23" s="191"/>
      <c r="HMS23" s="191"/>
      <c r="HMT23" s="191"/>
      <c r="HMU23" s="191"/>
      <c r="HMV23" s="191"/>
      <c r="HMW23" s="191"/>
      <c r="HMX23" s="191"/>
      <c r="HMY23" s="191"/>
      <c r="HMZ23" s="191"/>
      <c r="HNA23" s="191"/>
      <c r="HNB23" s="191"/>
      <c r="HNC23" s="191"/>
      <c r="HND23" s="191"/>
      <c r="HNE23" s="191"/>
      <c r="HNF23" s="191"/>
      <c r="HNG23" s="191"/>
      <c r="HNH23" s="191"/>
      <c r="HNI23" s="191"/>
      <c r="HNJ23" s="191"/>
      <c r="HNK23" s="191"/>
      <c r="HNL23" s="191"/>
      <c r="HNM23" s="191"/>
      <c r="HNN23" s="191"/>
      <c r="HNO23" s="191"/>
      <c r="HNP23" s="191"/>
      <c r="HNQ23" s="191"/>
      <c r="HNR23" s="191"/>
      <c r="HNS23" s="191"/>
      <c r="HNT23" s="191"/>
      <c r="HNU23" s="191"/>
      <c r="HNV23" s="191"/>
      <c r="HNW23" s="191"/>
      <c r="HNX23" s="191"/>
      <c r="HNY23" s="191"/>
      <c r="HNZ23" s="191"/>
      <c r="HOA23" s="191"/>
      <c r="HOB23" s="191"/>
      <c r="HOC23" s="191"/>
      <c r="HOD23" s="191"/>
      <c r="HOE23" s="191"/>
      <c r="HOF23" s="191"/>
      <c r="HOG23" s="191"/>
      <c r="HOH23" s="191"/>
      <c r="HOI23" s="191"/>
      <c r="HOJ23" s="191"/>
      <c r="HOK23" s="191"/>
      <c r="HOL23" s="191"/>
      <c r="HOM23" s="191"/>
      <c r="HON23" s="191"/>
      <c r="HOO23" s="191"/>
      <c r="HOP23" s="191"/>
      <c r="HOQ23" s="191"/>
      <c r="HOR23" s="191"/>
      <c r="HOS23" s="191"/>
      <c r="HOT23" s="191"/>
      <c r="HOU23" s="191"/>
      <c r="HOV23" s="191"/>
      <c r="HOW23" s="191"/>
      <c r="HOX23" s="191"/>
      <c r="HOY23" s="191"/>
      <c r="HOZ23" s="191"/>
      <c r="HPA23" s="191"/>
      <c r="HPB23" s="191"/>
      <c r="HPC23" s="191"/>
      <c r="HPD23" s="191"/>
      <c r="HPE23" s="191"/>
      <c r="HPF23" s="191"/>
      <c r="HPG23" s="191"/>
      <c r="HPH23" s="191"/>
      <c r="HPI23" s="191"/>
      <c r="HPJ23" s="191"/>
      <c r="HPK23" s="191"/>
      <c r="HPL23" s="191"/>
      <c r="HPM23" s="191"/>
      <c r="HPN23" s="191"/>
      <c r="HPO23" s="191"/>
      <c r="HPP23" s="191"/>
      <c r="HPQ23" s="191"/>
      <c r="HPR23" s="191"/>
      <c r="HPS23" s="191"/>
      <c r="HPT23" s="191"/>
      <c r="HPU23" s="191"/>
      <c r="HPV23" s="191"/>
      <c r="HPW23" s="191"/>
      <c r="HPX23" s="191"/>
      <c r="HPY23" s="191"/>
      <c r="HPZ23" s="191"/>
      <c r="HQA23" s="191"/>
      <c r="HQB23" s="191"/>
      <c r="HQC23" s="191"/>
      <c r="HQD23" s="191"/>
      <c r="HQE23" s="191"/>
      <c r="HQF23" s="191"/>
      <c r="HQG23" s="191"/>
      <c r="HQH23" s="191"/>
      <c r="HQI23" s="191"/>
      <c r="HQJ23" s="191"/>
      <c r="HQK23" s="191"/>
      <c r="HQL23" s="191"/>
      <c r="HQM23" s="191"/>
      <c r="HQN23" s="191"/>
      <c r="HQO23" s="191"/>
      <c r="HQP23" s="191"/>
      <c r="HQQ23" s="191"/>
      <c r="HQR23" s="191"/>
      <c r="HQS23" s="191"/>
      <c r="HQT23" s="191"/>
      <c r="HQU23" s="191"/>
      <c r="HQV23" s="191"/>
      <c r="HQW23" s="191"/>
      <c r="HQX23" s="191"/>
      <c r="HQY23" s="191"/>
      <c r="HQZ23" s="191"/>
      <c r="HRA23" s="191"/>
      <c r="HRB23" s="191"/>
      <c r="HRC23" s="191"/>
      <c r="HRD23" s="191"/>
      <c r="HRE23" s="191"/>
      <c r="HRF23" s="191"/>
      <c r="HRG23" s="191"/>
      <c r="HRH23" s="191"/>
      <c r="HRI23" s="191"/>
      <c r="HRJ23" s="191"/>
      <c r="HRK23" s="191"/>
      <c r="HRL23" s="191"/>
      <c r="HRM23" s="191"/>
      <c r="HRN23" s="191"/>
      <c r="HRO23" s="191"/>
      <c r="HRP23" s="191"/>
      <c r="HRQ23" s="191"/>
      <c r="HRR23" s="191"/>
      <c r="HRS23" s="191"/>
      <c r="HRT23" s="191"/>
      <c r="HRU23" s="191"/>
      <c r="HRV23" s="191"/>
      <c r="HRW23" s="191"/>
      <c r="HRX23" s="191"/>
      <c r="HRY23" s="191"/>
      <c r="HRZ23" s="191"/>
      <c r="HSA23" s="191"/>
      <c r="HSB23" s="191"/>
      <c r="HSC23" s="191"/>
      <c r="HSD23" s="191"/>
      <c r="HSE23" s="191"/>
      <c r="HSF23" s="191"/>
      <c r="HSG23" s="191"/>
      <c r="HSH23" s="191"/>
      <c r="HSI23" s="191"/>
      <c r="HSJ23" s="191"/>
      <c r="HSK23" s="191"/>
      <c r="HSL23" s="191"/>
      <c r="HSM23" s="191"/>
      <c r="HSN23" s="191"/>
      <c r="HSO23" s="191"/>
      <c r="HSP23" s="191"/>
      <c r="HSQ23" s="191"/>
      <c r="HSR23" s="191"/>
      <c r="HSS23" s="191"/>
      <c r="HST23" s="191"/>
      <c r="HSU23" s="191"/>
      <c r="HSV23" s="191"/>
      <c r="HSW23" s="191"/>
      <c r="HSX23" s="191"/>
      <c r="HSY23" s="191"/>
      <c r="HSZ23" s="191"/>
      <c r="HTA23" s="191"/>
      <c r="HTB23" s="191"/>
      <c r="HTC23" s="191"/>
      <c r="HTD23" s="191"/>
      <c r="HTE23" s="191"/>
      <c r="HTF23" s="191"/>
      <c r="HTG23" s="191"/>
      <c r="HTH23" s="191"/>
      <c r="HTI23" s="191"/>
      <c r="HTJ23" s="191"/>
      <c r="HTK23" s="191"/>
      <c r="HTL23" s="191"/>
      <c r="HTM23" s="191"/>
      <c r="HTN23" s="191"/>
      <c r="HTO23" s="191"/>
      <c r="HTP23" s="191"/>
      <c r="HTQ23" s="191"/>
      <c r="HTR23" s="191"/>
      <c r="HTS23" s="191"/>
      <c r="HTT23" s="191"/>
      <c r="HTU23" s="191"/>
      <c r="HTV23" s="191"/>
      <c r="HTW23" s="191"/>
      <c r="HTX23" s="191"/>
      <c r="HTY23" s="191"/>
      <c r="HTZ23" s="191"/>
      <c r="HUA23" s="191"/>
      <c r="HUB23" s="191"/>
      <c r="HUC23" s="191"/>
      <c r="HUD23" s="191"/>
      <c r="HUE23" s="191"/>
      <c r="HUF23" s="191"/>
      <c r="HUG23" s="191"/>
      <c r="HUH23" s="191"/>
      <c r="HUI23" s="191"/>
      <c r="HUJ23" s="191"/>
      <c r="HUK23" s="191"/>
      <c r="HUL23" s="191"/>
      <c r="HUM23" s="191"/>
      <c r="HUN23" s="191"/>
      <c r="HUO23" s="191"/>
      <c r="HUP23" s="191"/>
      <c r="HUQ23" s="191"/>
      <c r="HUR23" s="191"/>
      <c r="HUS23" s="191"/>
      <c r="HUT23" s="191"/>
      <c r="HUU23" s="191"/>
      <c r="HUV23" s="191"/>
      <c r="HUW23" s="191"/>
      <c r="HUX23" s="191"/>
      <c r="HUY23" s="191"/>
      <c r="HUZ23" s="191"/>
      <c r="HVA23" s="191"/>
      <c r="HVB23" s="191"/>
      <c r="HVC23" s="191"/>
      <c r="HVD23" s="191"/>
      <c r="HVE23" s="191"/>
      <c r="HVF23" s="191"/>
      <c r="HVG23" s="191"/>
      <c r="HVH23" s="191"/>
      <c r="HVI23" s="191"/>
      <c r="HVJ23" s="191"/>
      <c r="HVK23" s="191"/>
      <c r="HVL23" s="191"/>
      <c r="HVM23" s="191"/>
      <c r="HVN23" s="191"/>
      <c r="HVO23" s="191"/>
      <c r="HVP23" s="191"/>
      <c r="HVQ23" s="191"/>
      <c r="HVR23" s="191"/>
      <c r="HVS23" s="191"/>
      <c r="HVT23" s="191"/>
      <c r="HVU23" s="191"/>
      <c r="HVV23" s="191"/>
      <c r="HVW23" s="191"/>
      <c r="HVX23" s="191"/>
      <c r="HVY23" s="191"/>
      <c r="HVZ23" s="191"/>
      <c r="HWA23" s="191"/>
      <c r="HWB23" s="191"/>
      <c r="HWC23" s="191"/>
      <c r="HWD23" s="191"/>
      <c r="HWE23" s="191"/>
      <c r="HWF23" s="191"/>
      <c r="HWG23" s="191"/>
      <c r="HWH23" s="191"/>
      <c r="HWI23" s="191"/>
      <c r="HWJ23" s="191"/>
      <c r="HWK23" s="191"/>
      <c r="HWL23" s="191"/>
      <c r="HWM23" s="191"/>
      <c r="HWN23" s="191"/>
      <c r="HWO23" s="191"/>
      <c r="HWP23" s="191"/>
      <c r="HWQ23" s="191"/>
      <c r="HWR23" s="191"/>
      <c r="HWS23" s="191"/>
      <c r="HWT23" s="191"/>
      <c r="HWU23" s="191"/>
      <c r="HWV23" s="191"/>
      <c r="HWW23" s="191"/>
      <c r="HWX23" s="191"/>
      <c r="HWY23" s="191"/>
      <c r="HWZ23" s="191"/>
      <c r="HXA23" s="191"/>
      <c r="HXB23" s="191"/>
      <c r="HXC23" s="191"/>
      <c r="HXD23" s="191"/>
      <c r="HXE23" s="191"/>
      <c r="HXF23" s="191"/>
      <c r="HXG23" s="191"/>
      <c r="HXH23" s="191"/>
      <c r="HXI23" s="191"/>
      <c r="HXJ23" s="191"/>
      <c r="HXK23" s="191"/>
      <c r="HXL23" s="191"/>
      <c r="HXM23" s="191"/>
      <c r="HXN23" s="191"/>
      <c r="HXO23" s="191"/>
      <c r="HXP23" s="191"/>
      <c r="HXQ23" s="191"/>
      <c r="HXR23" s="191"/>
      <c r="HXS23" s="191"/>
      <c r="HXT23" s="191"/>
      <c r="HXU23" s="191"/>
      <c r="HXV23" s="191"/>
      <c r="HXW23" s="191"/>
      <c r="HXX23" s="191"/>
      <c r="HXY23" s="191"/>
      <c r="HXZ23" s="191"/>
      <c r="HYA23" s="191"/>
      <c r="HYB23" s="191"/>
      <c r="HYC23" s="191"/>
      <c r="HYD23" s="191"/>
      <c r="HYE23" s="191"/>
      <c r="HYF23" s="191"/>
      <c r="HYG23" s="191"/>
      <c r="HYH23" s="191"/>
      <c r="HYI23" s="191"/>
      <c r="HYJ23" s="191"/>
      <c r="HYK23" s="191"/>
      <c r="HYL23" s="191"/>
      <c r="HYM23" s="191"/>
      <c r="HYN23" s="191"/>
      <c r="HYO23" s="191"/>
      <c r="HYP23" s="191"/>
      <c r="HYQ23" s="191"/>
      <c r="HYR23" s="191"/>
      <c r="HYS23" s="191"/>
      <c r="HYT23" s="191"/>
      <c r="HYU23" s="191"/>
      <c r="HYV23" s="191"/>
      <c r="HYW23" s="191"/>
      <c r="HYX23" s="191"/>
      <c r="HYY23" s="191"/>
      <c r="HYZ23" s="191"/>
      <c r="HZA23" s="191"/>
      <c r="HZB23" s="191"/>
      <c r="HZC23" s="191"/>
      <c r="HZD23" s="191"/>
      <c r="HZE23" s="191"/>
      <c r="HZF23" s="191"/>
      <c r="HZG23" s="191"/>
      <c r="HZH23" s="191"/>
      <c r="HZI23" s="191"/>
      <c r="HZJ23" s="191"/>
      <c r="HZK23" s="191"/>
      <c r="HZL23" s="191"/>
      <c r="HZM23" s="191"/>
      <c r="HZN23" s="191"/>
      <c r="HZO23" s="191"/>
      <c r="HZP23" s="191"/>
      <c r="HZQ23" s="191"/>
      <c r="HZR23" s="191"/>
      <c r="HZS23" s="191"/>
      <c r="HZT23" s="191"/>
      <c r="HZU23" s="191"/>
      <c r="HZV23" s="191"/>
      <c r="HZW23" s="191"/>
      <c r="HZX23" s="191"/>
      <c r="HZY23" s="191"/>
      <c r="HZZ23" s="191"/>
      <c r="IAA23" s="191"/>
      <c r="IAB23" s="191"/>
      <c r="IAC23" s="191"/>
      <c r="IAD23" s="191"/>
      <c r="IAE23" s="191"/>
      <c r="IAF23" s="191"/>
      <c r="IAG23" s="191"/>
      <c r="IAH23" s="191"/>
      <c r="IAI23" s="191"/>
      <c r="IAJ23" s="191"/>
      <c r="IAK23" s="191"/>
      <c r="IAL23" s="191"/>
      <c r="IAM23" s="191"/>
      <c r="IAN23" s="191"/>
      <c r="IAO23" s="191"/>
      <c r="IAP23" s="191"/>
      <c r="IAQ23" s="191"/>
      <c r="IAR23" s="191"/>
      <c r="IAS23" s="191"/>
      <c r="IAT23" s="191"/>
      <c r="IAU23" s="191"/>
      <c r="IAV23" s="191"/>
      <c r="IAW23" s="191"/>
      <c r="IAX23" s="191"/>
      <c r="IAY23" s="191"/>
      <c r="IAZ23" s="191"/>
      <c r="IBA23" s="191"/>
      <c r="IBB23" s="191"/>
      <c r="IBC23" s="191"/>
      <c r="IBD23" s="191"/>
      <c r="IBE23" s="191"/>
      <c r="IBF23" s="191"/>
      <c r="IBG23" s="191"/>
      <c r="IBH23" s="191"/>
      <c r="IBI23" s="191"/>
      <c r="IBJ23" s="191"/>
      <c r="IBK23" s="191"/>
      <c r="IBL23" s="191"/>
      <c r="IBM23" s="191"/>
      <c r="IBN23" s="191"/>
      <c r="IBO23" s="191"/>
      <c r="IBP23" s="191"/>
      <c r="IBQ23" s="191"/>
      <c r="IBR23" s="191"/>
      <c r="IBS23" s="191"/>
      <c r="IBT23" s="191"/>
      <c r="IBU23" s="191"/>
      <c r="IBV23" s="191"/>
      <c r="IBW23" s="191"/>
      <c r="IBX23" s="191"/>
      <c r="IBY23" s="191"/>
      <c r="IBZ23" s="191"/>
      <c r="ICA23" s="191"/>
      <c r="ICB23" s="191"/>
      <c r="ICC23" s="191"/>
      <c r="ICD23" s="191"/>
      <c r="ICE23" s="191"/>
      <c r="ICF23" s="191"/>
      <c r="ICG23" s="191"/>
      <c r="ICH23" s="191"/>
      <c r="ICI23" s="191"/>
      <c r="ICJ23" s="191"/>
      <c r="ICK23" s="191"/>
      <c r="ICL23" s="191"/>
      <c r="ICM23" s="191"/>
      <c r="ICN23" s="191"/>
      <c r="ICO23" s="191"/>
      <c r="ICP23" s="191"/>
      <c r="ICQ23" s="191"/>
      <c r="ICR23" s="191"/>
      <c r="ICS23" s="191"/>
      <c r="ICT23" s="191"/>
      <c r="ICU23" s="191"/>
      <c r="ICV23" s="191"/>
      <c r="ICW23" s="191"/>
      <c r="ICX23" s="191"/>
      <c r="ICY23" s="191"/>
      <c r="ICZ23" s="191"/>
      <c r="IDA23" s="191"/>
      <c r="IDB23" s="191"/>
      <c r="IDC23" s="191"/>
      <c r="IDD23" s="191"/>
      <c r="IDE23" s="191"/>
      <c r="IDF23" s="191"/>
      <c r="IDG23" s="191"/>
      <c r="IDH23" s="191"/>
      <c r="IDI23" s="191"/>
      <c r="IDJ23" s="191"/>
      <c r="IDK23" s="191"/>
      <c r="IDL23" s="191"/>
      <c r="IDM23" s="191"/>
      <c r="IDN23" s="191"/>
      <c r="IDO23" s="191"/>
      <c r="IDP23" s="191"/>
      <c r="IDQ23" s="191"/>
      <c r="IDR23" s="191"/>
      <c r="IDS23" s="191"/>
      <c r="IDT23" s="191"/>
      <c r="IDU23" s="191"/>
      <c r="IDV23" s="191"/>
      <c r="IDW23" s="191"/>
      <c r="IDX23" s="191"/>
      <c r="IDY23" s="191"/>
      <c r="IDZ23" s="191"/>
      <c r="IEA23" s="191"/>
      <c r="IEB23" s="191"/>
      <c r="IEC23" s="191"/>
      <c r="IED23" s="191"/>
      <c r="IEE23" s="191"/>
      <c r="IEF23" s="191"/>
      <c r="IEG23" s="191"/>
      <c r="IEH23" s="191"/>
      <c r="IEI23" s="191"/>
      <c r="IEJ23" s="191"/>
      <c r="IEK23" s="191"/>
      <c r="IEL23" s="191"/>
      <c r="IEM23" s="191"/>
      <c r="IEN23" s="191"/>
      <c r="IEO23" s="191"/>
      <c r="IEP23" s="191"/>
      <c r="IEQ23" s="191"/>
      <c r="IER23" s="191"/>
      <c r="IES23" s="191"/>
      <c r="IET23" s="191"/>
      <c r="IEU23" s="191"/>
      <c r="IEV23" s="191"/>
      <c r="IEW23" s="191"/>
      <c r="IEX23" s="191"/>
      <c r="IEY23" s="191"/>
      <c r="IEZ23" s="191"/>
      <c r="IFA23" s="191"/>
      <c r="IFB23" s="191"/>
      <c r="IFC23" s="191"/>
      <c r="IFD23" s="191"/>
      <c r="IFE23" s="191"/>
      <c r="IFF23" s="191"/>
      <c r="IFG23" s="191"/>
      <c r="IFH23" s="191"/>
      <c r="IFI23" s="191"/>
      <c r="IFJ23" s="191"/>
      <c r="IFK23" s="191"/>
      <c r="IFL23" s="191"/>
      <c r="IFM23" s="191"/>
      <c r="IFN23" s="191"/>
      <c r="IFO23" s="191"/>
      <c r="IFP23" s="191"/>
      <c r="IFQ23" s="191"/>
      <c r="IFR23" s="191"/>
      <c r="IFS23" s="191"/>
      <c r="IFT23" s="191"/>
      <c r="IFU23" s="191"/>
      <c r="IFV23" s="191"/>
      <c r="IFW23" s="191"/>
      <c r="IFX23" s="191"/>
      <c r="IFY23" s="191"/>
      <c r="IFZ23" s="191"/>
      <c r="IGA23" s="191"/>
      <c r="IGB23" s="191"/>
      <c r="IGC23" s="191"/>
      <c r="IGD23" s="191"/>
      <c r="IGE23" s="191"/>
      <c r="IGF23" s="191"/>
      <c r="IGG23" s="191"/>
      <c r="IGH23" s="191"/>
      <c r="IGI23" s="191"/>
      <c r="IGJ23" s="191"/>
      <c r="IGK23" s="191"/>
      <c r="IGL23" s="191"/>
      <c r="IGM23" s="191"/>
      <c r="IGN23" s="191"/>
      <c r="IGO23" s="191"/>
      <c r="IGP23" s="191"/>
      <c r="IGQ23" s="191"/>
      <c r="IGR23" s="191"/>
      <c r="IGS23" s="191"/>
      <c r="IGT23" s="191"/>
      <c r="IGU23" s="191"/>
      <c r="IGV23" s="191"/>
      <c r="IGW23" s="191"/>
      <c r="IGX23" s="191"/>
      <c r="IGY23" s="191"/>
      <c r="IGZ23" s="191"/>
      <c r="IHA23" s="191"/>
      <c r="IHB23" s="191"/>
      <c r="IHC23" s="191"/>
      <c r="IHD23" s="191"/>
      <c r="IHE23" s="191"/>
      <c r="IHF23" s="191"/>
      <c r="IHG23" s="191"/>
      <c r="IHH23" s="191"/>
      <c r="IHI23" s="191"/>
      <c r="IHJ23" s="191"/>
      <c r="IHK23" s="191"/>
      <c r="IHL23" s="191"/>
      <c r="IHM23" s="191"/>
      <c r="IHN23" s="191"/>
      <c r="IHO23" s="191"/>
      <c r="IHP23" s="191"/>
      <c r="IHQ23" s="191"/>
      <c r="IHR23" s="191"/>
      <c r="IHS23" s="191"/>
      <c r="IHT23" s="191"/>
      <c r="IHU23" s="191"/>
      <c r="IHV23" s="191"/>
      <c r="IHW23" s="191"/>
      <c r="IHX23" s="191"/>
      <c r="IHY23" s="191"/>
      <c r="IHZ23" s="191"/>
      <c r="IIA23" s="191"/>
      <c r="IIB23" s="191"/>
      <c r="IIC23" s="191"/>
      <c r="IID23" s="191"/>
      <c r="IIE23" s="191"/>
      <c r="IIF23" s="191"/>
      <c r="IIG23" s="191"/>
      <c r="IIH23" s="191"/>
      <c r="III23" s="191"/>
      <c r="IIJ23" s="191"/>
      <c r="IIK23" s="191"/>
      <c r="IIL23" s="191"/>
      <c r="IIM23" s="191"/>
      <c r="IIN23" s="191"/>
      <c r="IIO23" s="191"/>
      <c r="IIP23" s="191"/>
      <c r="IIQ23" s="191"/>
      <c r="IIR23" s="191"/>
      <c r="IIS23" s="191"/>
      <c r="IIT23" s="191"/>
      <c r="IIU23" s="191"/>
      <c r="IIV23" s="191"/>
      <c r="IIW23" s="191"/>
      <c r="IIX23" s="191"/>
      <c r="IIY23" s="191"/>
      <c r="IIZ23" s="191"/>
      <c r="IJA23" s="191"/>
      <c r="IJB23" s="191"/>
      <c r="IJC23" s="191"/>
      <c r="IJD23" s="191"/>
      <c r="IJE23" s="191"/>
      <c r="IJF23" s="191"/>
      <c r="IJG23" s="191"/>
      <c r="IJH23" s="191"/>
      <c r="IJI23" s="191"/>
      <c r="IJJ23" s="191"/>
      <c r="IJK23" s="191"/>
      <c r="IJL23" s="191"/>
      <c r="IJM23" s="191"/>
      <c r="IJN23" s="191"/>
      <c r="IJO23" s="191"/>
      <c r="IJP23" s="191"/>
      <c r="IJQ23" s="191"/>
      <c r="IJR23" s="191"/>
      <c r="IJS23" s="191"/>
      <c r="IJT23" s="191"/>
      <c r="IJU23" s="191"/>
      <c r="IJV23" s="191"/>
      <c r="IJW23" s="191"/>
      <c r="IJX23" s="191"/>
      <c r="IJY23" s="191"/>
      <c r="IJZ23" s="191"/>
      <c r="IKA23" s="191"/>
      <c r="IKB23" s="191"/>
      <c r="IKC23" s="191"/>
      <c r="IKD23" s="191"/>
      <c r="IKE23" s="191"/>
      <c r="IKF23" s="191"/>
      <c r="IKG23" s="191"/>
      <c r="IKH23" s="191"/>
      <c r="IKI23" s="191"/>
      <c r="IKJ23" s="191"/>
      <c r="IKK23" s="191"/>
      <c r="IKL23" s="191"/>
      <c r="IKM23" s="191"/>
      <c r="IKN23" s="191"/>
      <c r="IKO23" s="191"/>
      <c r="IKP23" s="191"/>
      <c r="IKQ23" s="191"/>
      <c r="IKR23" s="191"/>
      <c r="IKS23" s="191"/>
      <c r="IKT23" s="191"/>
      <c r="IKU23" s="191"/>
      <c r="IKV23" s="191"/>
      <c r="IKW23" s="191"/>
      <c r="IKX23" s="191"/>
      <c r="IKY23" s="191"/>
      <c r="IKZ23" s="191"/>
      <c r="ILA23" s="191"/>
      <c r="ILB23" s="191"/>
      <c r="ILC23" s="191"/>
      <c r="ILD23" s="191"/>
      <c r="ILE23" s="191"/>
      <c r="ILF23" s="191"/>
      <c r="ILG23" s="191"/>
      <c r="ILH23" s="191"/>
      <c r="ILI23" s="191"/>
      <c r="ILJ23" s="191"/>
      <c r="ILK23" s="191"/>
      <c r="ILL23" s="191"/>
      <c r="ILM23" s="191"/>
      <c r="ILN23" s="191"/>
      <c r="ILO23" s="191"/>
      <c r="ILP23" s="191"/>
      <c r="ILQ23" s="191"/>
      <c r="ILR23" s="191"/>
      <c r="ILS23" s="191"/>
      <c r="ILT23" s="191"/>
      <c r="ILU23" s="191"/>
      <c r="ILV23" s="191"/>
      <c r="ILW23" s="191"/>
      <c r="ILX23" s="191"/>
      <c r="ILY23" s="191"/>
      <c r="ILZ23" s="191"/>
      <c r="IMA23" s="191"/>
      <c r="IMB23" s="191"/>
      <c r="IMC23" s="191"/>
      <c r="IMD23" s="191"/>
      <c r="IME23" s="191"/>
      <c r="IMF23" s="191"/>
      <c r="IMG23" s="191"/>
      <c r="IMH23" s="191"/>
      <c r="IMI23" s="191"/>
      <c r="IMJ23" s="191"/>
      <c r="IMK23" s="191"/>
      <c r="IML23" s="191"/>
      <c r="IMM23" s="191"/>
      <c r="IMN23" s="191"/>
      <c r="IMO23" s="191"/>
      <c r="IMP23" s="191"/>
      <c r="IMQ23" s="191"/>
      <c r="IMR23" s="191"/>
      <c r="IMS23" s="191"/>
      <c r="IMT23" s="191"/>
      <c r="IMU23" s="191"/>
      <c r="IMV23" s="191"/>
      <c r="IMW23" s="191"/>
      <c r="IMX23" s="191"/>
      <c r="IMY23" s="191"/>
      <c r="IMZ23" s="191"/>
      <c r="INA23" s="191"/>
      <c r="INB23" s="191"/>
      <c r="INC23" s="191"/>
      <c r="IND23" s="191"/>
      <c r="INE23" s="191"/>
      <c r="INF23" s="191"/>
      <c r="ING23" s="191"/>
      <c r="INH23" s="191"/>
      <c r="INI23" s="191"/>
      <c r="INJ23" s="191"/>
      <c r="INK23" s="191"/>
      <c r="INL23" s="191"/>
      <c r="INM23" s="191"/>
      <c r="INN23" s="191"/>
      <c r="INO23" s="191"/>
      <c r="INP23" s="191"/>
      <c r="INQ23" s="191"/>
      <c r="INR23" s="191"/>
      <c r="INS23" s="191"/>
      <c r="INT23" s="191"/>
      <c r="INU23" s="191"/>
      <c r="INV23" s="191"/>
      <c r="INW23" s="191"/>
      <c r="INX23" s="191"/>
      <c r="INY23" s="191"/>
      <c r="INZ23" s="191"/>
      <c r="IOA23" s="191"/>
      <c r="IOB23" s="191"/>
      <c r="IOC23" s="191"/>
      <c r="IOD23" s="191"/>
      <c r="IOE23" s="191"/>
      <c r="IOF23" s="191"/>
      <c r="IOG23" s="191"/>
      <c r="IOH23" s="191"/>
      <c r="IOI23" s="191"/>
      <c r="IOJ23" s="191"/>
      <c r="IOK23" s="191"/>
      <c r="IOL23" s="191"/>
      <c r="IOM23" s="191"/>
      <c r="ION23" s="191"/>
      <c r="IOO23" s="191"/>
      <c r="IOP23" s="191"/>
      <c r="IOQ23" s="191"/>
      <c r="IOR23" s="191"/>
      <c r="IOS23" s="191"/>
      <c r="IOT23" s="191"/>
      <c r="IOU23" s="191"/>
      <c r="IOV23" s="191"/>
      <c r="IOW23" s="191"/>
      <c r="IOX23" s="191"/>
      <c r="IOY23" s="191"/>
      <c r="IOZ23" s="191"/>
      <c r="IPA23" s="191"/>
      <c r="IPB23" s="191"/>
      <c r="IPC23" s="191"/>
      <c r="IPD23" s="191"/>
      <c r="IPE23" s="191"/>
      <c r="IPF23" s="191"/>
      <c r="IPG23" s="191"/>
      <c r="IPH23" s="191"/>
      <c r="IPI23" s="191"/>
      <c r="IPJ23" s="191"/>
      <c r="IPK23" s="191"/>
      <c r="IPL23" s="191"/>
      <c r="IPM23" s="191"/>
      <c r="IPN23" s="191"/>
      <c r="IPO23" s="191"/>
      <c r="IPP23" s="191"/>
      <c r="IPQ23" s="191"/>
      <c r="IPR23" s="191"/>
      <c r="IPS23" s="191"/>
      <c r="IPT23" s="191"/>
      <c r="IPU23" s="191"/>
      <c r="IPV23" s="191"/>
      <c r="IPW23" s="191"/>
      <c r="IPX23" s="191"/>
      <c r="IPY23" s="191"/>
      <c r="IPZ23" s="191"/>
      <c r="IQA23" s="191"/>
      <c r="IQB23" s="191"/>
      <c r="IQC23" s="191"/>
      <c r="IQD23" s="191"/>
      <c r="IQE23" s="191"/>
      <c r="IQF23" s="191"/>
      <c r="IQG23" s="191"/>
      <c r="IQH23" s="191"/>
      <c r="IQI23" s="191"/>
      <c r="IQJ23" s="191"/>
      <c r="IQK23" s="191"/>
      <c r="IQL23" s="191"/>
      <c r="IQM23" s="191"/>
      <c r="IQN23" s="191"/>
      <c r="IQO23" s="191"/>
      <c r="IQP23" s="191"/>
      <c r="IQQ23" s="191"/>
      <c r="IQR23" s="191"/>
      <c r="IQS23" s="191"/>
      <c r="IQT23" s="191"/>
      <c r="IQU23" s="191"/>
      <c r="IQV23" s="191"/>
      <c r="IQW23" s="191"/>
      <c r="IQX23" s="191"/>
      <c r="IQY23" s="191"/>
      <c r="IQZ23" s="191"/>
      <c r="IRA23" s="191"/>
      <c r="IRB23" s="191"/>
      <c r="IRC23" s="191"/>
      <c r="IRD23" s="191"/>
      <c r="IRE23" s="191"/>
      <c r="IRF23" s="191"/>
      <c r="IRG23" s="191"/>
      <c r="IRH23" s="191"/>
      <c r="IRI23" s="191"/>
      <c r="IRJ23" s="191"/>
      <c r="IRK23" s="191"/>
      <c r="IRL23" s="191"/>
      <c r="IRM23" s="191"/>
      <c r="IRN23" s="191"/>
      <c r="IRO23" s="191"/>
      <c r="IRP23" s="191"/>
      <c r="IRQ23" s="191"/>
      <c r="IRR23" s="191"/>
      <c r="IRS23" s="191"/>
      <c r="IRT23" s="191"/>
      <c r="IRU23" s="191"/>
      <c r="IRV23" s="191"/>
      <c r="IRW23" s="191"/>
      <c r="IRX23" s="191"/>
      <c r="IRY23" s="191"/>
      <c r="IRZ23" s="191"/>
      <c r="ISA23" s="191"/>
      <c r="ISB23" s="191"/>
      <c r="ISC23" s="191"/>
      <c r="ISD23" s="191"/>
      <c r="ISE23" s="191"/>
      <c r="ISF23" s="191"/>
      <c r="ISG23" s="191"/>
      <c r="ISH23" s="191"/>
      <c r="ISI23" s="191"/>
      <c r="ISJ23" s="191"/>
      <c r="ISK23" s="191"/>
      <c r="ISL23" s="191"/>
      <c r="ISM23" s="191"/>
      <c r="ISN23" s="191"/>
      <c r="ISO23" s="191"/>
      <c r="ISP23" s="191"/>
      <c r="ISQ23" s="191"/>
      <c r="ISR23" s="191"/>
      <c r="ISS23" s="191"/>
      <c r="IST23" s="191"/>
      <c r="ISU23" s="191"/>
      <c r="ISV23" s="191"/>
      <c r="ISW23" s="191"/>
      <c r="ISX23" s="191"/>
      <c r="ISY23" s="191"/>
      <c r="ISZ23" s="191"/>
      <c r="ITA23" s="191"/>
      <c r="ITB23" s="191"/>
      <c r="ITC23" s="191"/>
      <c r="ITD23" s="191"/>
      <c r="ITE23" s="191"/>
      <c r="ITF23" s="191"/>
      <c r="ITG23" s="191"/>
      <c r="ITH23" s="191"/>
      <c r="ITI23" s="191"/>
      <c r="ITJ23" s="191"/>
      <c r="ITK23" s="191"/>
      <c r="ITL23" s="191"/>
      <c r="ITM23" s="191"/>
      <c r="ITN23" s="191"/>
      <c r="ITO23" s="191"/>
      <c r="ITP23" s="191"/>
      <c r="ITQ23" s="191"/>
      <c r="ITR23" s="191"/>
      <c r="ITS23" s="191"/>
      <c r="ITT23" s="191"/>
      <c r="ITU23" s="191"/>
      <c r="ITV23" s="191"/>
      <c r="ITW23" s="191"/>
      <c r="ITX23" s="191"/>
      <c r="ITY23" s="191"/>
      <c r="ITZ23" s="191"/>
      <c r="IUA23" s="191"/>
      <c r="IUB23" s="191"/>
      <c r="IUC23" s="191"/>
      <c r="IUD23" s="191"/>
      <c r="IUE23" s="191"/>
      <c r="IUF23" s="191"/>
      <c r="IUG23" s="191"/>
      <c r="IUH23" s="191"/>
      <c r="IUI23" s="191"/>
      <c r="IUJ23" s="191"/>
      <c r="IUK23" s="191"/>
      <c r="IUL23" s="191"/>
      <c r="IUM23" s="191"/>
      <c r="IUN23" s="191"/>
      <c r="IUO23" s="191"/>
      <c r="IUP23" s="191"/>
      <c r="IUQ23" s="191"/>
      <c r="IUR23" s="191"/>
      <c r="IUS23" s="191"/>
      <c r="IUT23" s="191"/>
      <c r="IUU23" s="191"/>
      <c r="IUV23" s="191"/>
      <c r="IUW23" s="191"/>
      <c r="IUX23" s="191"/>
      <c r="IUY23" s="191"/>
      <c r="IUZ23" s="191"/>
      <c r="IVA23" s="191"/>
      <c r="IVB23" s="191"/>
      <c r="IVC23" s="191"/>
      <c r="IVD23" s="191"/>
      <c r="IVE23" s="191"/>
      <c r="IVF23" s="191"/>
      <c r="IVG23" s="191"/>
      <c r="IVH23" s="191"/>
      <c r="IVI23" s="191"/>
      <c r="IVJ23" s="191"/>
      <c r="IVK23" s="191"/>
      <c r="IVL23" s="191"/>
      <c r="IVM23" s="191"/>
      <c r="IVN23" s="191"/>
      <c r="IVO23" s="191"/>
      <c r="IVP23" s="191"/>
      <c r="IVQ23" s="191"/>
      <c r="IVR23" s="191"/>
      <c r="IVS23" s="191"/>
      <c r="IVT23" s="191"/>
      <c r="IVU23" s="191"/>
      <c r="IVV23" s="191"/>
      <c r="IVW23" s="191"/>
      <c r="IVX23" s="191"/>
      <c r="IVY23" s="191"/>
      <c r="IVZ23" s="191"/>
      <c r="IWA23" s="191"/>
      <c r="IWB23" s="191"/>
      <c r="IWC23" s="191"/>
      <c r="IWD23" s="191"/>
      <c r="IWE23" s="191"/>
      <c r="IWF23" s="191"/>
      <c r="IWG23" s="191"/>
      <c r="IWH23" s="191"/>
      <c r="IWI23" s="191"/>
      <c r="IWJ23" s="191"/>
      <c r="IWK23" s="191"/>
      <c r="IWL23" s="191"/>
      <c r="IWM23" s="191"/>
      <c r="IWN23" s="191"/>
      <c r="IWO23" s="191"/>
      <c r="IWP23" s="191"/>
      <c r="IWQ23" s="191"/>
      <c r="IWR23" s="191"/>
      <c r="IWS23" s="191"/>
      <c r="IWT23" s="191"/>
      <c r="IWU23" s="191"/>
      <c r="IWV23" s="191"/>
      <c r="IWW23" s="191"/>
      <c r="IWX23" s="191"/>
      <c r="IWY23" s="191"/>
      <c r="IWZ23" s="191"/>
      <c r="IXA23" s="191"/>
      <c r="IXB23" s="191"/>
      <c r="IXC23" s="191"/>
      <c r="IXD23" s="191"/>
      <c r="IXE23" s="191"/>
      <c r="IXF23" s="191"/>
      <c r="IXG23" s="191"/>
      <c r="IXH23" s="191"/>
      <c r="IXI23" s="191"/>
      <c r="IXJ23" s="191"/>
      <c r="IXK23" s="191"/>
      <c r="IXL23" s="191"/>
      <c r="IXM23" s="191"/>
      <c r="IXN23" s="191"/>
      <c r="IXO23" s="191"/>
      <c r="IXP23" s="191"/>
      <c r="IXQ23" s="191"/>
      <c r="IXR23" s="191"/>
      <c r="IXS23" s="191"/>
      <c r="IXT23" s="191"/>
      <c r="IXU23" s="191"/>
      <c r="IXV23" s="191"/>
      <c r="IXW23" s="191"/>
      <c r="IXX23" s="191"/>
      <c r="IXY23" s="191"/>
      <c r="IXZ23" s="191"/>
      <c r="IYA23" s="191"/>
      <c r="IYB23" s="191"/>
      <c r="IYC23" s="191"/>
      <c r="IYD23" s="191"/>
      <c r="IYE23" s="191"/>
      <c r="IYF23" s="191"/>
      <c r="IYG23" s="191"/>
      <c r="IYH23" s="191"/>
      <c r="IYI23" s="191"/>
      <c r="IYJ23" s="191"/>
      <c r="IYK23" s="191"/>
      <c r="IYL23" s="191"/>
      <c r="IYM23" s="191"/>
      <c r="IYN23" s="191"/>
      <c r="IYO23" s="191"/>
      <c r="IYP23" s="191"/>
      <c r="IYQ23" s="191"/>
      <c r="IYR23" s="191"/>
      <c r="IYS23" s="191"/>
      <c r="IYT23" s="191"/>
      <c r="IYU23" s="191"/>
      <c r="IYV23" s="191"/>
      <c r="IYW23" s="191"/>
      <c r="IYX23" s="191"/>
      <c r="IYY23" s="191"/>
      <c r="IYZ23" s="191"/>
      <c r="IZA23" s="191"/>
      <c r="IZB23" s="191"/>
      <c r="IZC23" s="191"/>
      <c r="IZD23" s="191"/>
      <c r="IZE23" s="191"/>
      <c r="IZF23" s="191"/>
      <c r="IZG23" s="191"/>
      <c r="IZH23" s="191"/>
      <c r="IZI23" s="191"/>
      <c r="IZJ23" s="191"/>
      <c r="IZK23" s="191"/>
      <c r="IZL23" s="191"/>
      <c r="IZM23" s="191"/>
      <c r="IZN23" s="191"/>
      <c r="IZO23" s="191"/>
      <c r="IZP23" s="191"/>
      <c r="IZQ23" s="191"/>
      <c r="IZR23" s="191"/>
      <c r="IZS23" s="191"/>
      <c r="IZT23" s="191"/>
      <c r="IZU23" s="191"/>
      <c r="IZV23" s="191"/>
      <c r="IZW23" s="191"/>
      <c r="IZX23" s="191"/>
      <c r="IZY23" s="191"/>
      <c r="IZZ23" s="191"/>
      <c r="JAA23" s="191"/>
      <c r="JAB23" s="191"/>
      <c r="JAC23" s="191"/>
      <c r="JAD23" s="191"/>
      <c r="JAE23" s="191"/>
      <c r="JAF23" s="191"/>
      <c r="JAG23" s="191"/>
      <c r="JAH23" s="191"/>
      <c r="JAI23" s="191"/>
      <c r="JAJ23" s="191"/>
      <c r="JAK23" s="191"/>
      <c r="JAL23" s="191"/>
      <c r="JAM23" s="191"/>
      <c r="JAN23" s="191"/>
      <c r="JAO23" s="191"/>
      <c r="JAP23" s="191"/>
      <c r="JAQ23" s="191"/>
      <c r="JAR23" s="191"/>
      <c r="JAS23" s="191"/>
      <c r="JAT23" s="191"/>
      <c r="JAU23" s="191"/>
      <c r="JAV23" s="191"/>
      <c r="JAW23" s="191"/>
      <c r="JAX23" s="191"/>
      <c r="JAY23" s="191"/>
      <c r="JAZ23" s="191"/>
      <c r="JBA23" s="191"/>
      <c r="JBB23" s="191"/>
      <c r="JBC23" s="191"/>
      <c r="JBD23" s="191"/>
      <c r="JBE23" s="191"/>
      <c r="JBF23" s="191"/>
      <c r="JBG23" s="191"/>
      <c r="JBH23" s="191"/>
      <c r="JBI23" s="191"/>
      <c r="JBJ23" s="191"/>
      <c r="JBK23" s="191"/>
      <c r="JBL23" s="191"/>
      <c r="JBM23" s="191"/>
      <c r="JBN23" s="191"/>
      <c r="JBO23" s="191"/>
      <c r="JBP23" s="191"/>
      <c r="JBQ23" s="191"/>
      <c r="JBR23" s="191"/>
      <c r="JBS23" s="191"/>
      <c r="JBT23" s="191"/>
      <c r="JBU23" s="191"/>
      <c r="JBV23" s="191"/>
      <c r="JBW23" s="191"/>
      <c r="JBX23" s="191"/>
      <c r="JBY23" s="191"/>
      <c r="JBZ23" s="191"/>
      <c r="JCA23" s="191"/>
      <c r="JCB23" s="191"/>
      <c r="JCC23" s="191"/>
      <c r="JCD23" s="191"/>
      <c r="JCE23" s="191"/>
      <c r="JCF23" s="191"/>
      <c r="JCG23" s="191"/>
      <c r="JCH23" s="191"/>
      <c r="JCI23" s="191"/>
      <c r="JCJ23" s="191"/>
      <c r="JCK23" s="191"/>
      <c r="JCL23" s="191"/>
      <c r="JCM23" s="191"/>
      <c r="JCN23" s="191"/>
      <c r="JCO23" s="191"/>
      <c r="JCP23" s="191"/>
      <c r="JCQ23" s="191"/>
      <c r="JCR23" s="191"/>
      <c r="JCS23" s="191"/>
      <c r="JCT23" s="191"/>
      <c r="JCU23" s="191"/>
      <c r="JCV23" s="191"/>
      <c r="JCW23" s="191"/>
      <c r="JCX23" s="191"/>
      <c r="JCY23" s="191"/>
      <c r="JCZ23" s="191"/>
      <c r="JDA23" s="191"/>
      <c r="JDB23" s="191"/>
      <c r="JDC23" s="191"/>
      <c r="JDD23" s="191"/>
      <c r="JDE23" s="191"/>
      <c r="JDF23" s="191"/>
      <c r="JDG23" s="191"/>
      <c r="JDH23" s="191"/>
      <c r="JDI23" s="191"/>
      <c r="JDJ23" s="191"/>
      <c r="JDK23" s="191"/>
      <c r="JDL23" s="191"/>
      <c r="JDM23" s="191"/>
      <c r="JDN23" s="191"/>
      <c r="JDO23" s="191"/>
      <c r="JDP23" s="191"/>
      <c r="JDQ23" s="191"/>
      <c r="JDR23" s="191"/>
      <c r="JDS23" s="191"/>
      <c r="JDT23" s="191"/>
      <c r="JDU23" s="191"/>
      <c r="JDV23" s="191"/>
      <c r="JDW23" s="191"/>
      <c r="JDX23" s="191"/>
      <c r="JDY23" s="191"/>
      <c r="JDZ23" s="191"/>
      <c r="JEA23" s="191"/>
      <c r="JEB23" s="191"/>
      <c r="JEC23" s="191"/>
      <c r="JED23" s="191"/>
      <c r="JEE23" s="191"/>
      <c r="JEF23" s="191"/>
      <c r="JEG23" s="191"/>
      <c r="JEH23" s="191"/>
      <c r="JEI23" s="191"/>
      <c r="JEJ23" s="191"/>
      <c r="JEK23" s="191"/>
      <c r="JEL23" s="191"/>
      <c r="JEM23" s="191"/>
      <c r="JEN23" s="191"/>
      <c r="JEO23" s="191"/>
      <c r="JEP23" s="191"/>
      <c r="JEQ23" s="191"/>
      <c r="JER23" s="191"/>
      <c r="JES23" s="191"/>
      <c r="JET23" s="191"/>
      <c r="JEU23" s="191"/>
      <c r="JEV23" s="191"/>
      <c r="JEW23" s="191"/>
      <c r="JEX23" s="191"/>
      <c r="JEY23" s="191"/>
      <c r="JEZ23" s="191"/>
      <c r="JFA23" s="191"/>
      <c r="JFB23" s="191"/>
      <c r="JFC23" s="191"/>
      <c r="JFD23" s="191"/>
      <c r="JFE23" s="191"/>
      <c r="JFF23" s="191"/>
      <c r="JFG23" s="191"/>
      <c r="JFH23" s="191"/>
      <c r="JFI23" s="191"/>
      <c r="JFJ23" s="191"/>
      <c r="JFK23" s="191"/>
      <c r="JFL23" s="191"/>
      <c r="JFM23" s="191"/>
      <c r="JFN23" s="191"/>
      <c r="JFO23" s="191"/>
      <c r="JFP23" s="191"/>
      <c r="JFQ23" s="191"/>
      <c r="JFR23" s="191"/>
      <c r="JFS23" s="191"/>
      <c r="JFT23" s="191"/>
      <c r="JFU23" s="191"/>
      <c r="JFV23" s="191"/>
      <c r="JFW23" s="191"/>
      <c r="JFX23" s="191"/>
      <c r="JFY23" s="191"/>
      <c r="JFZ23" s="191"/>
      <c r="JGA23" s="191"/>
      <c r="JGB23" s="191"/>
      <c r="JGC23" s="191"/>
      <c r="JGD23" s="191"/>
      <c r="JGE23" s="191"/>
      <c r="JGF23" s="191"/>
      <c r="JGG23" s="191"/>
      <c r="JGH23" s="191"/>
      <c r="JGI23" s="191"/>
      <c r="JGJ23" s="191"/>
      <c r="JGK23" s="191"/>
      <c r="JGL23" s="191"/>
      <c r="JGM23" s="191"/>
      <c r="JGN23" s="191"/>
      <c r="JGO23" s="191"/>
      <c r="JGP23" s="191"/>
      <c r="JGQ23" s="191"/>
      <c r="JGR23" s="191"/>
      <c r="JGS23" s="191"/>
      <c r="JGT23" s="191"/>
      <c r="JGU23" s="191"/>
      <c r="JGV23" s="191"/>
      <c r="JGW23" s="191"/>
      <c r="JGX23" s="191"/>
      <c r="JGY23" s="191"/>
      <c r="JGZ23" s="191"/>
      <c r="JHA23" s="191"/>
      <c r="JHB23" s="191"/>
      <c r="JHC23" s="191"/>
      <c r="JHD23" s="191"/>
      <c r="JHE23" s="191"/>
      <c r="JHF23" s="191"/>
      <c r="JHG23" s="191"/>
      <c r="JHH23" s="191"/>
      <c r="JHI23" s="191"/>
      <c r="JHJ23" s="191"/>
      <c r="JHK23" s="191"/>
      <c r="JHL23" s="191"/>
      <c r="JHM23" s="191"/>
      <c r="JHN23" s="191"/>
      <c r="JHO23" s="191"/>
      <c r="JHP23" s="191"/>
      <c r="JHQ23" s="191"/>
      <c r="JHR23" s="191"/>
      <c r="JHS23" s="191"/>
      <c r="JHT23" s="191"/>
      <c r="JHU23" s="191"/>
      <c r="JHV23" s="191"/>
      <c r="JHW23" s="191"/>
      <c r="JHX23" s="191"/>
      <c r="JHY23" s="191"/>
      <c r="JHZ23" s="191"/>
      <c r="JIA23" s="191"/>
      <c r="JIB23" s="191"/>
      <c r="JIC23" s="191"/>
      <c r="JID23" s="191"/>
      <c r="JIE23" s="191"/>
      <c r="JIF23" s="191"/>
      <c r="JIG23" s="191"/>
      <c r="JIH23" s="191"/>
      <c r="JII23" s="191"/>
      <c r="JIJ23" s="191"/>
      <c r="JIK23" s="191"/>
      <c r="JIL23" s="191"/>
      <c r="JIM23" s="191"/>
      <c r="JIN23" s="191"/>
      <c r="JIO23" s="191"/>
      <c r="JIP23" s="191"/>
      <c r="JIQ23" s="191"/>
      <c r="JIR23" s="191"/>
      <c r="JIS23" s="191"/>
      <c r="JIT23" s="191"/>
      <c r="JIU23" s="191"/>
      <c r="JIV23" s="191"/>
      <c r="JIW23" s="191"/>
      <c r="JIX23" s="191"/>
      <c r="JIY23" s="191"/>
      <c r="JIZ23" s="191"/>
      <c r="JJA23" s="191"/>
      <c r="JJB23" s="191"/>
      <c r="JJC23" s="191"/>
      <c r="JJD23" s="191"/>
      <c r="JJE23" s="191"/>
      <c r="JJF23" s="191"/>
      <c r="JJG23" s="191"/>
      <c r="JJH23" s="191"/>
      <c r="JJI23" s="191"/>
      <c r="JJJ23" s="191"/>
      <c r="JJK23" s="191"/>
      <c r="JJL23" s="191"/>
      <c r="JJM23" s="191"/>
      <c r="JJN23" s="191"/>
      <c r="JJO23" s="191"/>
      <c r="JJP23" s="191"/>
      <c r="JJQ23" s="191"/>
      <c r="JJR23" s="191"/>
      <c r="JJS23" s="191"/>
      <c r="JJT23" s="191"/>
      <c r="JJU23" s="191"/>
      <c r="JJV23" s="191"/>
      <c r="JJW23" s="191"/>
      <c r="JJX23" s="191"/>
      <c r="JJY23" s="191"/>
      <c r="JJZ23" s="191"/>
      <c r="JKA23" s="191"/>
      <c r="JKB23" s="191"/>
      <c r="JKC23" s="191"/>
      <c r="JKD23" s="191"/>
      <c r="JKE23" s="191"/>
      <c r="JKF23" s="191"/>
      <c r="JKG23" s="191"/>
      <c r="JKH23" s="191"/>
      <c r="JKI23" s="191"/>
      <c r="JKJ23" s="191"/>
      <c r="JKK23" s="191"/>
      <c r="JKL23" s="191"/>
      <c r="JKM23" s="191"/>
      <c r="JKN23" s="191"/>
      <c r="JKO23" s="191"/>
      <c r="JKP23" s="191"/>
      <c r="JKQ23" s="191"/>
      <c r="JKR23" s="191"/>
      <c r="JKS23" s="191"/>
      <c r="JKT23" s="191"/>
      <c r="JKU23" s="191"/>
      <c r="JKV23" s="191"/>
      <c r="JKW23" s="191"/>
      <c r="JKX23" s="191"/>
      <c r="JKY23" s="191"/>
      <c r="JKZ23" s="191"/>
      <c r="JLA23" s="191"/>
      <c r="JLB23" s="191"/>
      <c r="JLC23" s="191"/>
      <c r="JLD23" s="191"/>
      <c r="JLE23" s="191"/>
      <c r="JLF23" s="191"/>
      <c r="JLG23" s="191"/>
      <c r="JLH23" s="191"/>
      <c r="JLI23" s="191"/>
      <c r="JLJ23" s="191"/>
      <c r="JLK23" s="191"/>
      <c r="JLL23" s="191"/>
      <c r="JLM23" s="191"/>
      <c r="JLN23" s="191"/>
      <c r="JLO23" s="191"/>
      <c r="JLP23" s="191"/>
      <c r="JLQ23" s="191"/>
      <c r="JLR23" s="191"/>
      <c r="JLS23" s="191"/>
      <c r="JLT23" s="191"/>
      <c r="JLU23" s="191"/>
      <c r="JLV23" s="191"/>
      <c r="JLW23" s="191"/>
      <c r="JLX23" s="191"/>
      <c r="JLY23" s="191"/>
      <c r="JLZ23" s="191"/>
      <c r="JMA23" s="191"/>
      <c r="JMB23" s="191"/>
      <c r="JMC23" s="191"/>
      <c r="JMD23" s="191"/>
      <c r="JME23" s="191"/>
      <c r="JMF23" s="191"/>
      <c r="JMG23" s="191"/>
      <c r="JMH23" s="191"/>
      <c r="JMI23" s="191"/>
      <c r="JMJ23" s="191"/>
      <c r="JMK23" s="191"/>
      <c r="JML23" s="191"/>
      <c r="JMM23" s="191"/>
      <c r="JMN23" s="191"/>
      <c r="JMO23" s="191"/>
      <c r="JMP23" s="191"/>
      <c r="JMQ23" s="191"/>
      <c r="JMR23" s="191"/>
      <c r="JMS23" s="191"/>
      <c r="JMT23" s="191"/>
      <c r="JMU23" s="191"/>
      <c r="JMV23" s="191"/>
      <c r="JMW23" s="191"/>
      <c r="JMX23" s="191"/>
      <c r="JMY23" s="191"/>
      <c r="JMZ23" s="191"/>
      <c r="JNA23" s="191"/>
      <c r="JNB23" s="191"/>
      <c r="JNC23" s="191"/>
      <c r="JND23" s="191"/>
      <c r="JNE23" s="191"/>
      <c r="JNF23" s="191"/>
      <c r="JNG23" s="191"/>
      <c r="JNH23" s="191"/>
      <c r="JNI23" s="191"/>
      <c r="JNJ23" s="191"/>
      <c r="JNK23" s="191"/>
      <c r="JNL23" s="191"/>
      <c r="JNM23" s="191"/>
      <c r="JNN23" s="191"/>
      <c r="JNO23" s="191"/>
      <c r="JNP23" s="191"/>
      <c r="JNQ23" s="191"/>
      <c r="JNR23" s="191"/>
      <c r="JNS23" s="191"/>
      <c r="JNT23" s="191"/>
      <c r="JNU23" s="191"/>
      <c r="JNV23" s="191"/>
      <c r="JNW23" s="191"/>
      <c r="JNX23" s="191"/>
      <c r="JNY23" s="191"/>
      <c r="JNZ23" s="191"/>
      <c r="JOA23" s="191"/>
      <c r="JOB23" s="191"/>
      <c r="JOC23" s="191"/>
      <c r="JOD23" s="191"/>
      <c r="JOE23" s="191"/>
      <c r="JOF23" s="191"/>
      <c r="JOG23" s="191"/>
      <c r="JOH23" s="191"/>
      <c r="JOI23" s="191"/>
      <c r="JOJ23" s="191"/>
      <c r="JOK23" s="191"/>
      <c r="JOL23" s="191"/>
      <c r="JOM23" s="191"/>
      <c r="JON23" s="191"/>
      <c r="JOO23" s="191"/>
      <c r="JOP23" s="191"/>
      <c r="JOQ23" s="191"/>
      <c r="JOR23" s="191"/>
      <c r="JOS23" s="191"/>
      <c r="JOT23" s="191"/>
      <c r="JOU23" s="191"/>
      <c r="JOV23" s="191"/>
      <c r="JOW23" s="191"/>
      <c r="JOX23" s="191"/>
      <c r="JOY23" s="191"/>
      <c r="JOZ23" s="191"/>
      <c r="JPA23" s="191"/>
      <c r="JPB23" s="191"/>
      <c r="JPC23" s="191"/>
      <c r="JPD23" s="191"/>
      <c r="JPE23" s="191"/>
      <c r="JPF23" s="191"/>
      <c r="JPG23" s="191"/>
      <c r="JPH23" s="191"/>
      <c r="JPI23" s="191"/>
      <c r="JPJ23" s="191"/>
      <c r="JPK23" s="191"/>
      <c r="JPL23" s="191"/>
      <c r="JPM23" s="191"/>
      <c r="JPN23" s="191"/>
      <c r="JPO23" s="191"/>
      <c r="JPP23" s="191"/>
      <c r="JPQ23" s="191"/>
      <c r="JPR23" s="191"/>
      <c r="JPS23" s="191"/>
      <c r="JPT23" s="191"/>
      <c r="JPU23" s="191"/>
      <c r="JPV23" s="191"/>
      <c r="JPW23" s="191"/>
      <c r="JPX23" s="191"/>
      <c r="JPY23" s="191"/>
      <c r="JPZ23" s="191"/>
      <c r="JQA23" s="191"/>
      <c r="JQB23" s="191"/>
      <c r="JQC23" s="191"/>
      <c r="JQD23" s="191"/>
      <c r="JQE23" s="191"/>
      <c r="JQF23" s="191"/>
      <c r="JQG23" s="191"/>
      <c r="JQH23" s="191"/>
      <c r="JQI23" s="191"/>
      <c r="JQJ23" s="191"/>
      <c r="JQK23" s="191"/>
      <c r="JQL23" s="191"/>
      <c r="JQM23" s="191"/>
      <c r="JQN23" s="191"/>
      <c r="JQO23" s="191"/>
      <c r="JQP23" s="191"/>
      <c r="JQQ23" s="191"/>
      <c r="JQR23" s="191"/>
      <c r="JQS23" s="191"/>
      <c r="JQT23" s="191"/>
      <c r="JQU23" s="191"/>
      <c r="JQV23" s="191"/>
      <c r="JQW23" s="191"/>
      <c r="JQX23" s="191"/>
      <c r="JQY23" s="191"/>
      <c r="JQZ23" s="191"/>
      <c r="JRA23" s="191"/>
      <c r="JRB23" s="191"/>
      <c r="JRC23" s="191"/>
      <c r="JRD23" s="191"/>
      <c r="JRE23" s="191"/>
      <c r="JRF23" s="191"/>
      <c r="JRG23" s="191"/>
      <c r="JRH23" s="191"/>
      <c r="JRI23" s="191"/>
      <c r="JRJ23" s="191"/>
      <c r="JRK23" s="191"/>
      <c r="JRL23" s="191"/>
      <c r="JRM23" s="191"/>
      <c r="JRN23" s="191"/>
      <c r="JRO23" s="191"/>
      <c r="JRP23" s="191"/>
      <c r="JRQ23" s="191"/>
      <c r="JRR23" s="191"/>
      <c r="JRS23" s="191"/>
      <c r="JRT23" s="191"/>
      <c r="JRU23" s="191"/>
      <c r="JRV23" s="191"/>
      <c r="JRW23" s="191"/>
      <c r="JRX23" s="191"/>
      <c r="JRY23" s="191"/>
      <c r="JRZ23" s="191"/>
      <c r="JSA23" s="191"/>
      <c r="JSB23" s="191"/>
      <c r="JSC23" s="191"/>
      <c r="JSD23" s="191"/>
      <c r="JSE23" s="191"/>
      <c r="JSF23" s="191"/>
      <c r="JSG23" s="191"/>
      <c r="JSH23" s="191"/>
      <c r="JSI23" s="191"/>
      <c r="JSJ23" s="191"/>
      <c r="JSK23" s="191"/>
      <c r="JSL23" s="191"/>
      <c r="JSM23" s="191"/>
      <c r="JSN23" s="191"/>
      <c r="JSO23" s="191"/>
      <c r="JSP23" s="191"/>
      <c r="JSQ23" s="191"/>
      <c r="JSR23" s="191"/>
      <c r="JSS23" s="191"/>
      <c r="JST23" s="191"/>
      <c r="JSU23" s="191"/>
      <c r="JSV23" s="191"/>
      <c r="JSW23" s="191"/>
      <c r="JSX23" s="191"/>
      <c r="JSY23" s="191"/>
      <c r="JSZ23" s="191"/>
      <c r="JTA23" s="191"/>
      <c r="JTB23" s="191"/>
      <c r="JTC23" s="191"/>
      <c r="JTD23" s="191"/>
      <c r="JTE23" s="191"/>
      <c r="JTF23" s="191"/>
      <c r="JTG23" s="191"/>
      <c r="JTH23" s="191"/>
      <c r="JTI23" s="191"/>
      <c r="JTJ23" s="191"/>
      <c r="JTK23" s="191"/>
      <c r="JTL23" s="191"/>
      <c r="JTM23" s="191"/>
      <c r="JTN23" s="191"/>
      <c r="JTO23" s="191"/>
      <c r="JTP23" s="191"/>
      <c r="JTQ23" s="191"/>
      <c r="JTR23" s="191"/>
      <c r="JTS23" s="191"/>
      <c r="JTT23" s="191"/>
      <c r="JTU23" s="191"/>
      <c r="JTV23" s="191"/>
      <c r="JTW23" s="191"/>
      <c r="JTX23" s="191"/>
      <c r="JTY23" s="191"/>
      <c r="JTZ23" s="191"/>
      <c r="JUA23" s="191"/>
      <c r="JUB23" s="191"/>
      <c r="JUC23" s="191"/>
      <c r="JUD23" s="191"/>
      <c r="JUE23" s="191"/>
      <c r="JUF23" s="191"/>
      <c r="JUG23" s="191"/>
      <c r="JUH23" s="191"/>
      <c r="JUI23" s="191"/>
      <c r="JUJ23" s="191"/>
      <c r="JUK23" s="191"/>
      <c r="JUL23" s="191"/>
      <c r="JUM23" s="191"/>
      <c r="JUN23" s="191"/>
      <c r="JUO23" s="191"/>
      <c r="JUP23" s="191"/>
      <c r="JUQ23" s="191"/>
      <c r="JUR23" s="191"/>
      <c r="JUS23" s="191"/>
      <c r="JUT23" s="191"/>
      <c r="JUU23" s="191"/>
      <c r="JUV23" s="191"/>
      <c r="JUW23" s="191"/>
      <c r="JUX23" s="191"/>
      <c r="JUY23" s="191"/>
      <c r="JUZ23" s="191"/>
      <c r="JVA23" s="191"/>
      <c r="JVB23" s="191"/>
      <c r="JVC23" s="191"/>
      <c r="JVD23" s="191"/>
      <c r="JVE23" s="191"/>
      <c r="JVF23" s="191"/>
      <c r="JVG23" s="191"/>
      <c r="JVH23" s="191"/>
      <c r="JVI23" s="191"/>
      <c r="JVJ23" s="191"/>
      <c r="JVK23" s="191"/>
      <c r="JVL23" s="191"/>
      <c r="JVM23" s="191"/>
      <c r="JVN23" s="191"/>
      <c r="JVO23" s="191"/>
      <c r="JVP23" s="191"/>
      <c r="JVQ23" s="191"/>
      <c r="JVR23" s="191"/>
      <c r="JVS23" s="191"/>
      <c r="JVT23" s="191"/>
      <c r="JVU23" s="191"/>
      <c r="JVV23" s="191"/>
      <c r="JVW23" s="191"/>
      <c r="JVX23" s="191"/>
      <c r="JVY23" s="191"/>
      <c r="JVZ23" s="191"/>
      <c r="JWA23" s="191"/>
      <c r="JWB23" s="191"/>
      <c r="JWC23" s="191"/>
      <c r="JWD23" s="191"/>
      <c r="JWE23" s="191"/>
      <c r="JWF23" s="191"/>
      <c r="JWG23" s="191"/>
      <c r="JWH23" s="191"/>
      <c r="JWI23" s="191"/>
      <c r="JWJ23" s="191"/>
      <c r="JWK23" s="191"/>
      <c r="JWL23" s="191"/>
      <c r="JWM23" s="191"/>
      <c r="JWN23" s="191"/>
      <c r="JWO23" s="191"/>
      <c r="JWP23" s="191"/>
      <c r="JWQ23" s="191"/>
      <c r="JWR23" s="191"/>
      <c r="JWS23" s="191"/>
      <c r="JWT23" s="191"/>
      <c r="JWU23" s="191"/>
      <c r="JWV23" s="191"/>
      <c r="JWW23" s="191"/>
      <c r="JWX23" s="191"/>
      <c r="JWY23" s="191"/>
      <c r="JWZ23" s="191"/>
      <c r="JXA23" s="191"/>
      <c r="JXB23" s="191"/>
      <c r="JXC23" s="191"/>
      <c r="JXD23" s="191"/>
      <c r="JXE23" s="191"/>
      <c r="JXF23" s="191"/>
      <c r="JXG23" s="191"/>
      <c r="JXH23" s="191"/>
      <c r="JXI23" s="191"/>
      <c r="JXJ23" s="191"/>
      <c r="JXK23" s="191"/>
      <c r="JXL23" s="191"/>
      <c r="JXM23" s="191"/>
      <c r="JXN23" s="191"/>
      <c r="JXO23" s="191"/>
      <c r="JXP23" s="191"/>
      <c r="JXQ23" s="191"/>
      <c r="JXR23" s="191"/>
      <c r="JXS23" s="191"/>
      <c r="JXT23" s="191"/>
      <c r="JXU23" s="191"/>
      <c r="JXV23" s="191"/>
      <c r="JXW23" s="191"/>
      <c r="JXX23" s="191"/>
      <c r="JXY23" s="191"/>
      <c r="JXZ23" s="191"/>
      <c r="JYA23" s="191"/>
      <c r="JYB23" s="191"/>
      <c r="JYC23" s="191"/>
      <c r="JYD23" s="191"/>
      <c r="JYE23" s="191"/>
      <c r="JYF23" s="191"/>
      <c r="JYG23" s="191"/>
      <c r="JYH23" s="191"/>
      <c r="JYI23" s="191"/>
      <c r="JYJ23" s="191"/>
      <c r="JYK23" s="191"/>
      <c r="JYL23" s="191"/>
      <c r="JYM23" s="191"/>
      <c r="JYN23" s="191"/>
      <c r="JYO23" s="191"/>
      <c r="JYP23" s="191"/>
      <c r="JYQ23" s="191"/>
      <c r="JYR23" s="191"/>
      <c r="JYS23" s="191"/>
      <c r="JYT23" s="191"/>
      <c r="JYU23" s="191"/>
      <c r="JYV23" s="191"/>
      <c r="JYW23" s="191"/>
      <c r="JYX23" s="191"/>
      <c r="JYY23" s="191"/>
      <c r="JYZ23" s="191"/>
      <c r="JZA23" s="191"/>
      <c r="JZB23" s="191"/>
      <c r="JZC23" s="191"/>
      <c r="JZD23" s="191"/>
      <c r="JZE23" s="191"/>
      <c r="JZF23" s="191"/>
      <c r="JZG23" s="191"/>
      <c r="JZH23" s="191"/>
      <c r="JZI23" s="191"/>
      <c r="JZJ23" s="191"/>
      <c r="JZK23" s="191"/>
      <c r="JZL23" s="191"/>
      <c r="JZM23" s="191"/>
      <c r="JZN23" s="191"/>
      <c r="JZO23" s="191"/>
      <c r="JZP23" s="191"/>
      <c r="JZQ23" s="191"/>
      <c r="JZR23" s="191"/>
      <c r="JZS23" s="191"/>
      <c r="JZT23" s="191"/>
      <c r="JZU23" s="191"/>
      <c r="JZV23" s="191"/>
      <c r="JZW23" s="191"/>
      <c r="JZX23" s="191"/>
      <c r="JZY23" s="191"/>
      <c r="JZZ23" s="191"/>
      <c r="KAA23" s="191"/>
      <c r="KAB23" s="191"/>
      <c r="KAC23" s="191"/>
      <c r="KAD23" s="191"/>
      <c r="KAE23" s="191"/>
      <c r="KAF23" s="191"/>
      <c r="KAG23" s="191"/>
      <c r="KAH23" s="191"/>
      <c r="KAI23" s="191"/>
      <c r="KAJ23" s="191"/>
      <c r="KAK23" s="191"/>
      <c r="KAL23" s="191"/>
      <c r="KAM23" s="191"/>
      <c r="KAN23" s="191"/>
      <c r="KAO23" s="191"/>
      <c r="KAP23" s="191"/>
      <c r="KAQ23" s="191"/>
      <c r="KAR23" s="191"/>
      <c r="KAS23" s="191"/>
      <c r="KAT23" s="191"/>
      <c r="KAU23" s="191"/>
      <c r="KAV23" s="191"/>
      <c r="KAW23" s="191"/>
      <c r="KAX23" s="191"/>
      <c r="KAY23" s="191"/>
      <c r="KAZ23" s="191"/>
      <c r="KBA23" s="191"/>
      <c r="KBB23" s="191"/>
      <c r="KBC23" s="191"/>
      <c r="KBD23" s="191"/>
      <c r="KBE23" s="191"/>
      <c r="KBF23" s="191"/>
      <c r="KBG23" s="191"/>
      <c r="KBH23" s="191"/>
      <c r="KBI23" s="191"/>
      <c r="KBJ23" s="191"/>
      <c r="KBK23" s="191"/>
      <c r="KBL23" s="191"/>
      <c r="KBM23" s="191"/>
      <c r="KBN23" s="191"/>
      <c r="KBO23" s="191"/>
      <c r="KBP23" s="191"/>
      <c r="KBQ23" s="191"/>
      <c r="KBR23" s="191"/>
      <c r="KBS23" s="191"/>
      <c r="KBT23" s="191"/>
      <c r="KBU23" s="191"/>
      <c r="KBV23" s="191"/>
      <c r="KBW23" s="191"/>
      <c r="KBX23" s="191"/>
      <c r="KBY23" s="191"/>
      <c r="KBZ23" s="191"/>
      <c r="KCA23" s="191"/>
      <c r="KCB23" s="191"/>
      <c r="KCC23" s="191"/>
      <c r="KCD23" s="191"/>
      <c r="KCE23" s="191"/>
      <c r="KCF23" s="191"/>
      <c r="KCG23" s="191"/>
      <c r="KCH23" s="191"/>
      <c r="KCI23" s="191"/>
      <c r="KCJ23" s="191"/>
      <c r="KCK23" s="191"/>
      <c r="KCL23" s="191"/>
      <c r="KCM23" s="191"/>
      <c r="KCN23" s="191"/>
      <c r="KCO23" s="191"/>
      <c r="KCP23" s="191"/>
      <c r="KCQ23" s="191"/>
      <c r="KCR23" s="191"/>
      <c r="KCS23" s="191"/>
      <c r="KCT23" s="191"/>
      <c r="KCU23" s="191"/>
      <c r="KCV23" s="191"/>
      <c r="KCW23" s="191"/>
      <c r="KCX23" s="191"/>
      <c r="KCY23" s="191"/>
      <c r="KCZ23" s="191"/>
      <c r="KDA23" s="191"/>
      <c r="KDB23" s="191"/>
      <c r="KDC23" s="191"/>
      <c r="KDD23" s="191"/>
      <c r="KDE23" s="191"/>
      <c r="KDF23" s="191"/>
      <c r="KDG23" s="191"/>
      <c r="KDH23" s="191"/>
      <c r="KDI23" s="191"/>
      <c r="KDJ23" s="191"/>
      <c r="KDK23" s="191"/>
      <c r="KDL23" s="191"/>
      <c r="KDM23" s="191"/>
      <c r="KDN23" s="191"/>
      <c r="KDO23" s="191"/>
      <c r="KDP23" s="191"/>
      <c r="KDQ23" s="191"/>
      <c r="KDR23" s="191"/>
      <c r="KDS23" s="191"/>
      <c r="KDT23" s="191"/>
      <c r="KDU23" s="191"/>
      <c r="KDV23" s="191"/>
      <c r="KDW23" s="191"/>
      <c r="KDX23" s="191"/>
      <c r="KDY23" s="191"/>
      <c r="KDZ23" s="191"/>
      <c r="KEA23" s="191"/>
      <c r="KEB23" s="191"/>
      <c r="KEC23" s="191"/>
      <c r="KED23" s="191"/>
      <c r="KEE23" s="191"/>
      <c r="KEF23" s="191"/>
      <c r="KEG23" s="191"/>
      <c r="KEH23" s="191"/>
      <c r="KEI23" s="191"/>
      <c r="KEJ23" s="191"/>
      <c r="KEK23" s="191"/>
      <c r="KEL23" s="191"/>
      <c r="KEM23" s="191"/>
      <c r="KEN23" s="191"/>
      <c r="KEO23" s="191"/>
      <c r="KEP23" s="191"/>
      <c r="KEQ23" s="191"/>
      <c r="KER23" s="191"/>
      <c r="KES23" s="191"/>
      <c r="KET23" s="191"/>
      <c r="KEU23" s="191"/>
      <c r="KEV23" s="191"/>
      <c r="KEW23" s="191"/>
      <c r="KEX23" s="191"/>
      <c r="KEY23" s="191"/>
      <c r="KEZ23" s="191"/>
      <c r="KFA23" s="191"/>
      <c r="KFB23" s="191"/>
      <c r="KFC23" s="191"/>
      <c r="KFD23" s="191"/>
      <c r="KFE23" s="191"/>
      <c r="KFF23" s="191"/>
      <c r="KFG23" s="191"/>
      <c r="KFH23" s="191"/>
      <c r="KFI23" s="191"/>
      <c r="KFJ23" s="191"/>
      <c r="KFK23" s="191"/>
      <c r="KFL23" s="191"/>
      <c r="KFM23" s="191"/>
      <c r="KFN23" s="191"/>
      <c r="KFO23" s="191"/>
      <c r="KFP23" s="191"/>
      <c r="KFQ23" s="191"/>
      <c r="KFR23" s="191"/>
      <c r="KFS23" s="191"/>
      <c r="KFT23" s="191"/>
      <c r="KFU23" s="191"/>
      <c r="KFV23" s="191"/>
      <c r="KFW23" s="191"/>
      <c r="KFX23" s="191"/>
      <c r="KFY23" s="191"/>
      <c r="KFZ23" s="191"/>
      <c r="KGA23" s="191"/>
      <c r="KGB23" s="191"/>
      <c r="KGC23" s="191"/>
      <c r="KGD23" s="191"/>
      <c r="KGE23" s="191"/>
      <c r="KGF23" s="191"/>
      <c r="KGG23" s="191"/>
      <c r="KGH23" s="191"/>
      <c r="KGI23" s="191"/>
      <c r="KGJ23" s="191"/>
      <c r="KGK23" s="191"/>
      <c r="KGL23" s="191"/>
      <c r="KGM23" s="191"/>
      <c r="KGN23" s="191"/>
      <c r="KGO23" s="191"/>
      <c r="KGP23" s="191"/>
      <c r="KGQ23" s="191"/>
      <c r="KGR23" s="191"/>
      <c r="KGS23" s="191"/>
      <c r="KGT23" s="191"/>
      <c r="KGU23" s="191"/>
      <c r="KGV23" s="191"/>
      <c r="KGW23" s="191"/>
      <c r="KGX23" s="191"/>
      <c r="KGY23" s="191"/>
      <c r="KGZ23" s="191"/>
      <c r="KHA23" s="191"/>
      <c r="KHB23" s="191"/>
      <c r="KHC23" s="191"/>
      <c r="KHD23" s="191"/>
      <c r="KHE23" s="191"/>
      <c r="KHF23" s="191"/>
      <c r="KHG23" s="191"/>
      <c r="KHH23" s="191"/>
      <c r="KHI23" s="191"/>
      <c r="KHJ23" s="191"/>
      <c r="KHK23" s="191"/>
      <c r="KHL23" s="191"/>
      <c r="KHM23" s="191"/>
      <c r="KHN23" s="191"/>
      <c r="KHO23" s="191"/>
      <c r="KHP23" s="191"/>
      <c r="KHQ23" s="191"/>
      <c r="KHR23" s="191"/>
      <c r="KHS23" s="191"/>
      <c r="KHT23" s="191"/>
      <c r="KHU23" s="191"/>
      <c r="KHV23" s="191"/>
      <c r="KHW23" s="191"/>
      <c r="KHX23" s="191"/>
      <c r="KHY23" s="191"/>
      <c r="KHZ23" s="191"/>
      <c r="KIA23" s="191"/>
      <c r="KIB23" s="191"/>
      <c r="KIC23" s="191"/>
      <c r="KID23" s="191"/>
      <c r="KIE23" s="191"/>
      <c r="KIF23" s="191"/>
      <c r="KIG23" s="191"/>
      <c r="KIH23" s="191"/>
      <c r="KII23" s="191"/>
      <c r="KIJ23" s="191"/>
      <c r="KIK23" s="191"/>
      <c r="KIL23" s="191"/>
      <c r="KIM23" s="191"/>
      <c r="KIN23" s="191"/>
      <c r="KIO23" s="191"/>
      <c r="KIP23" s="191"/>
      <c r="KIQ23" s="191"/>
      <c r="KIR23" s="191"/>
      <c r="KIS23" s="191"/>
      <c r="KIT23" s="191"/>
      <c r="KIU23" s="191"/>
      <c r="KIV23" s="191"/>
      <c r="KIW23" s="191"/>
      <c r="KIX23" s="191"/>
      <c r="KIY23" s="191"/>
      <c r="KIZ23" s="191"/>
      <c r="KJA23" s="191"/>
      <c r="KJB23" s="191"/>
      <c r="KJC23" s="191"/>
      <c r="KJD23" s="191"/>
      <c r="KJE23" s="191"/>
      <c r="KJF23" s="191"/>
      <c r="KJG23" s="191"/>
      <c r="KJH23" s="191"/>
      <c r="KJI23" s="191"/>
      <c r="KJJ23" s="191"/>
      <c r="KJK23" s="191"/>
      <c r="KJL23" s="191"/>
      <c r="KJM23" s="191"/>
      <c r="KJN23" s="191"/>
      <c r="KJO23" s="191"/>
      <c r="KJP23" s="191"/>
      <c r="KJQ23" s="191"/>
      <c r="KJR23" s="191"/>
      <c r="KJS23" s="191"/>
      <c r="KJT23" s="191"/>
      <c r="KJU23" s="191"/>
      <c r="KJV23" s="191"/>
      <c r="KJW23" s="191"/>
      <c r="KJX23" s="191"/>
      <c r="KJY23" s="191"/>
      <c r="KJZ23" s="191"/>
      <c r="KKA23" s="191"/>
      <c r="KKB23" s="191"/>
      <c r="KKC23" s="191"/>
      <c r="KKD23" s="191"/>
      <c r="KKE23" s="191"/>
      <c r="KKF23" s="191"/>
      <c r="KKG23" s="191"/>
      <c r="KKH23" s="191"/>
      <c r="KKI23" s="191"/>
      <c r="KKJ23" s="191"/>
      <c r="KKK23" s="191"/>
      <c r="KKL23" s="191"/>
      <c r="KKM23" s="191"/>
      <c r="KKN23" s="191"/>
      <c r="KKO23" s="191"/>
      <c r="KKP23" s="191"/>
      <c r="KKQ23" s="191"/>
      <c r="KKR23" s="191"/>
      <c r="KKS23" s="191"/>
      <c r="KKT23" s="191"/>
      <c r="KKU23" s="191"/>
      <c r="KKV23" s="191"/>
      <c r="KKW23" s="191"/>
      <c r="KKX23" s="191"/>
      <c r="KKY23" s="191"/>
      <c r="KKZ23" s="191"/>
      <c r="KLA23" s="191"/>
      <c r="KLB23" s="191"/>
      <c r="KLC23" s="191"/>
      <c r="KLD23" s="191"/>
      <c r="KLE23" s="191"/>
      <c r="KLF23" s="191"/>
      <c r="KLG23" s="191"/>
      <c r="KLH23" s="191"/>
      <c r="KLI23" s="191"/>
      <c r="KLJ23" s="191"/>
      <c r="KLK23" s="191"/>
      <c r="KLL23" s="191"/>
      <c r="KLM23" s="191"/>
      <c r="KLN23" s="191"/>
      <c r="KLO23" s="191"/>
      <c r="KLP23" s="191"/>
      <c r="KLQ23" s="191"/>
      <c r="KLR23" s="191"/>
      <c r="KLS23" s="191"/>
      <c r="KLT23" s="191"/>
      <c r="KLU23" s="191"/>
      <c r="KLV23" s="191"/>
      <c r="KLW23" s="191"/>
      <c r="KLX23" s="191"/>
      <c r="KLY23" s="191"/>
      <c r="KLZ23" s="191"/>
      <c r="KMA23" s="191"/>
      <c r="KMB23" s="191"/>
      <c r="KMC23" s="191"/>
      <c r="KMD23" s="191"/>
      <c r="KME23" s="191"/>
      <c r="KMF23" s="191"/>
      <c r="KMG23" s="191"/>
      <c r="KMH23" s="191"/>
      <c r="KMI23" s="191"/>
      <c r="KMJ23" s="191"/>
      <c r="KMK23" s="191"/>
      <c r="KML23" s="191"/>
      <c r="KMM23" s="191"/>
      <c r="KMN23" s="191"/>
      <c r="KMO23" s="191"/>
      <c r="KMP23" s="191"/>
      <c r="KMQ23" s="191"/>
      <c r="KMR23" s="191"/>
      <c r="KMS23" s="191"/>
      <c r="KMT23" s="191"/>
      <c r="KMU23" s="191"/>
      <c r="KMV23" s="191"/>
      <c r="KMW23" s="191"/>
      <c r="KMX23" s="191"/>
      <c r="KMY23" s="191"/>
      <c r="KMZ23" s="191"/>
      <c r="KNA23" s="191"/>
      <c r="KNB23" s="191"/>
      <c r="KNC23" s="191"/>
      <c r="KND23" s="191"/>
      <c r="KNE23" s="191"/>
      <c r="KNF23" s="191"/>
      <c r="KNG23" s="191"/>
      <c r="KNH23" s="191"/>
      <c r="KNI23" s="191"/>
      <c r="KNJ23" s="191"/>
      <c r="KNK23" s="191"/>
      <c r="KNL23" s="191"/>
      <c r="KNM23" s="191"/>
      <c r="KNN23" s="191"/>
      <c r="KNO23" s="191"/>
      <c r="KNP23" s="191"/>
      <c r="KNQ23" s="191"/>
      <c r="KNR23" s="191"/>
      <c r="KNS23" s="191"/>
      <c r="KNT23" s="191"/>
      <c r="KNU23" s="191"/>
      <c r="KNV23" s="191"/>
      <c r="KNW23" s="191"/>
      <c r="KNX23" s="191"/>
      <c r="KNY23" s="191"/>
      <c r="KNZ23" s="191"/>
      <c r="KOA23" s="191"/>
      <c r="KOB23" s="191"/>
      <c r="KOC23" s="191"/>
      <c r="KOD23" s="191"/>
      <c r="KOE23" s="191"/>
      <c r="KOF23" s="191"/>
      <c r="KOG23" s="191"/>
      <c r="KOH23" s="191"/>
      <c r="KOI23" s="191"/>
      <c r="KOJ23" s="191"/>
      <c r="KOK23" s="191"/>
      <c r="KOL23" s="191"/>
      <c r="KOM23" s="191"/>
      <c r="KON23" s="191"/>
      <c r="KOO23" s="191"/>
      <c r="KOP23" s="191"/>
      <c r="KOQ23" s="191"/>
      <c r="KOR23" s="191"/>
      <c r="KOS23" s="191"/>
      <c r="KOT23" s="191"/>
      <c r="KOU23" s="191"/>
      <c r="KOV23" s="191"/>
      <c r="KOW23" s="191"/>
      <c r="KOX23" s="191"/>
      <c r="KOY23" s="191"/>
      <c r="KOZ23" s="191"/>
      <c r="KPA23" s="191"/>
      <c r="KPB23" s="191"/>
      <c r="KPC23" s="191"/>
      <c r="KPD23" s="191"/>
      <c r="KPE23" s="191"/>
      <c r="KPF23" s="191"/>
      <c r="KPG23" s="191"/>
      <c r="KPH23" s="191"/>
      <c r="KPI23" s="191"/>
      <c r="KPJ23" s="191"/>
      <c r="KPK23" s="191"/>
      <c r="KPL23" s="191"/>
      <c r="KPM23" s="191"/>
      <c r="KPN23" s="191"/>
      <c r="KPO23" s="191"/>
      <c r="KPP23" s="191"/>
      <c r="KPQ23" s="191"/>
      <c r="KPR23" s="191"/>
      <c r="KPS23" s="191"/>
      <c r="KPT23" s="191"/>
      <c r="KPU23" s="191"/>
      <c r="KPV23" s="191"/>
      <c r="KPW23" s="191"/>
      <c r="KPX23" s="191"/>
      <c r="KPY23" s="191"/>
      <c r="KPZ23" s="191"/>
      <c r="KQA23" s="191"/>
      <c r="KQB23" s="191"/>
      <c r="KQC23" s="191"/>
      <c r="KQD23" s="191"/>
      <c r="KQE23" s="191"/>
      <c r="KQF23" s="191"/>
      <c r="KQG23" s="191"/>
      <c r="KQH23" s="191"/>
      <c r="KQI23" s="191"/>
      <c r="KQJ23" s="191"/>
      <c r="KQK23" s="191"/>
      <c r="KQL23" s="191"/>
      <c r="KQM23" s="191"/>
      <c r="KQN23" s="191"/>
      <c r="KQO23" s="191"/>
      <c r="KQP23" s="191"/>
      <c r="KQQ23" s="191"/>
      <c r="KQR23" s="191"/>
      <c r="KQS23" s="191"/>
      <c r="KQT23" s="191"/>
      <c r="KQU23" s="191"/>
      <c r="KQV23" s="191"/>
      <c r="KQW23" s="191"/>
      <c r="KQX23" s="191"/>
      <c r="KQY23" s="191"/>
      <c r="KQZ23" s="191"/>
      <c r="KRA23" s="191"/>
      <c r="KRB23" s="191"/>
      <c r="KRC23" s="191"/>
      <c r="KRD23" s="191"/>
      <c r="KRE23" s="191"/>
      <c r="KRF23" s="191"/>
      <c r="KRG23" s="191"/>
      <c r="KRH23" s="191"/>
      <c r="KRI23" s="191"/>
      <c r="KRJ23" s="191"/>
      <c r="KRK23" s="191"/>
      <c r="KRL23" s="191"/>
      <c r="KRM23" s="191"/>
      <c r="KRN23" s="191"/>
      <c r="KRO23" s="191"/>
      <c r="KRP23" s="191"/>
      <c r="KRQ23" s="191"/>
      <c r="KRR23" s="191"/>
      <c r="KRS23" s="191"/>
      <c r="KRT23" s="191"/>
      <c r="KRU23" s="191"/>
      <c r="KRV23" s="191"/>
      <c r="KRW23" s="191"/>
      <c r="KRX23" s="191"/>
      <c r="KRY23" s="191"/>
      <c r="KRZ23" s="191"/>
      <c r="KSA23" s="191"/>
      <c r="KSB23" s="191"/>
      <c r="KSC23" s="191"/>
      <c r="KSD23" s="191"/>
      <c r="KSE23" s="191"/>
      <c r="KSF23" s="191"/>
      <c r="KSG23" s="191"/>
      <c r="KSH23" s="191"/>
      <c r="KSI23" s="191"/>
      <c r="KSJ23" s="191"/>
      <c r="KSK23" s="191"/>
      <c r="KSL23" s="191"/>
      <c r="KSM23" s="191"/>
      <c r="KSN23" s="191"/>
      <c r="KSO23" s="191"/>
      <c r="KSP23" s="191"/>
      <c r="KSQ23" s="191"/>
      <c r="KSR23" s="191"/>
      <c r="KSS23" s="191"/>
      <c r="KST23" s="191"/>
      <c r="KSU23" s="191"/>
      <c r="KSV23" s="191"/>
      <c r="KSW23" s="191"/>
      <c r="KSX23" s="191"/>
      <c r="KSY23" s="191"/>
      <c r="KSZ23" s="191"/>
      <c r="KTA23" s="191"/>
      <c r="KTB23" s="191"/>
      <c r="KTC23" s="191"/>
      <c r="KTD23" s="191"/>
      <c r="KTE23" s="191"/>
      <c r="KTF23" s="191"/>
      <c r="KTG23" s="191"/>
      <c r="KTH23" s="191"/>
      <c r="KTI23" s="191"/>
      <c r="KTJ23" s="191"/>
      <c r="KTK23" s="191"/>
      <c r="KTL23" s="191"/>
      <c r="KTM23" s="191"/>
      <c r="KTN23" s="191"/>
      <c r="KTO23" s="191"/>
      <c r="KTP23" s="191"/>
      <c r="KTQ23" s="191"/>
      <c r="KTR23" s="191"/>
      <c r="KTS23" s="191"/>
      <c r="KTT23" s="191"/>
      <c r="KTU23" s="191"/>
      <c r="KTV23" s="191"/>
      <c r="KTW23" s="191"/>
      <c r="KTX23" s="191"/>
      <c r="KTY23" s="191"/>
      <c r="KTZ23" s="191"/>
      <c r="KUA23" s="191"/>
      <c r="KUB23" s="191"/>
      <c r="KUC23" s="191"/>
      <c r="KUD23" s="191"/>
      <c r="KUE23" s="191"/>
      <c r="KUF23" s="191"/>
      <c r="KUG23" s="191"/>
      <c r="KUH23" s="191"/>
      <c r="KUI23" s="191"/>
      <c r="KUJ23" s="191"/>
      <c r="KUK23" s="191"/>
      <c r="KUL23" s="191"/>
      <c r="KUM23" s="191"/>
      <c r="KUN23" s="191"/>
      <c r="KUO23" s="191"/>
      <c r="KUP23" s="191"/>
      <c r="KUQ23" s="191"/>
      <c r="KUR23" s="191"/>
      <c r="KUS23" s="191"/>
      <c r="KUT23" s="191"/>
      <c r="KUU23" s="191"/>
      <c r="KUV23" s="191"/>
      <c r="KUW23" s="191"/>
      <c r="KUX23" s="191"/>
      <c r="KUY23" s="191"/>
      <c r="KUZ23" s="191"/>
      <c r="KVA23" s="191"/>
      <c r="KVB23" s="191"/>
      <c r="KVC23" s="191"/>
      <c r="KVD23" s="191"/>
      <c r="KVE23" s="191"/>
      <c r="KVF23" s="191"/>
      <c r="KVG23" s="191"/>
      <c r="KVH23" s="191"/>
      <c r="KVI23" s="191"/>
      <c r="KVJ23" s="191"/>
      <c r="KVK23" s="191"/>
      <c r="KVL23" s="191"/>
      <c r="KVM23" s="191"/>
      <c r="KVN23" s="191"/>
      <c r="KVO23" s="191"/>
      <c r="KVP23" s="191"/>
      <c r="KVQ23" s="191"/>
      <c r="KVR23" s="191"/>
      <c r="KVS23" s="191"/>
      <c r="KVT23" s="191"/>
      <c r="KVU23" s="191"/>
      <c r="KVV23" s="191"/>
      <c r="KVW23" s="191"/>
      <c r="KVX23" s="191"/>
      <c r="KVY23" s="191"/>
      <c r="KVZ23" s="191"/>
      <c r="KWA23" s="191"/>
      <c r="KWB23" s="191"/>
      <c r="KWC23" s="191"/>
      <c r="KWD23" s="191"/>
      <c r="KWE23" s="191"/>
      <c r="KWF23" s="191"/>
      <c r="KWG23" s="191"/>
      <c r="KWH23" s="191"/>
      <c r="KWI23" s="191"/>
      <c r="KWJ23" s="191"/>
      <c r="KWK23" s="191"/>
      <c r="KWL23" s="191"/>
      <c r="KWM23" s="191"/>
      <c r="KWN23" s="191"/>
      <c r="KWO23" s="191"/>
      <c r="KWP23" s="191"/>
      <c r="KWQ23" s="191"/>
      <c r="KWR23" s="191"/>
      <c r="KWS23" s="191"/>
      <c r="KWT23" s="191"/>
      <c r="KWU23" s="191"/>
      <c r="KWV23" s="191"/>
      <c r="KWW23" s="191"/>
      <c r="KWX23" s="191"/>
      <c r="KWY23" s="191"/>
      <c r="KWZ23" s="191"/>
      <c r="KXA23" s="191"/>
      <c r="KXB23" s="191"/>
      <c r="KXC23" s="191"/>
      <c r="KXD23" s="191"/>
      <c r="KXE23" s="191"/>
      <c r="KXF23" s="191"/>
      <c r="KXG23" s="191"/>
      <c r="KXH23" s="191"/>
      <c r="KXI23" s="191"/>
      <c r="KXJ23" s="191"/>
      <c r="KXK23" s="191"/>
      <c r="KXL23" s="191"/>
      <c r="KXM23" s="191"/>
      <c r="KXN23" s="191"/>
      <c r="KXO23" s="191"/>
      <c r="KXP23" s="191"/>
      <c r="KXQ23" s="191"/>
      <c r="KXR23" s="191"/>
      <c r="KXS23" s="191"/>
      <c r="KXT23" s="191"/>
      <c r="KXU23" s="191"/>
      <c r="KXV23" s="191"/>
      <c r="KXW23" s="191"/>
      <c r="KXX23" s="191"/>
      <c r="KXY23" s="191"/>
      <c r="KXZ23" s="191"/>
      <c r="KYA23" s="191"/>
      <c r="KYB23" s="191"/>
      <c r="KYC23" s="191"/>
      <c r="KYD23" s="191"/>
      <c r="KYE23" s="191"/>
      <c r="KYF23" s="191"/>
      <c r="KYG23" s="191"/>
      <c r="KYH23" s="191"/>
      <c r="KYI23" s="191"/>
      <c r="KYJ23" s="191"/>
      <c r="KYK23" s="191"/>
      <c r="KYL23" s="191"/>
      <c r="KYM23" s="191"/>
      <c r="KYN23" s="191"/>
      <c r="KYO23" s="191"/>
      <c r="KYP23" s="191"/>
      <c r="KYQ23" s="191"/>
      <c r="KYR23" s="191"/>
      <c r="KYS23" s="191"/>
      <c r="KYT23" s="191"/>
      <c r="KYU23" s="191"/>
      <c r="KYV23" s="191"/>
      <c r="KYW23" s="191"/>
      <c r="KYX23" s="191"/>
      <c r="KYY23" s="191"/>
      <c r="KYZ23" s="191"/>
      <c r="KZA23" s="191"/>
      <c r="KZB23" s="191"/>
      <c r="KZC23" s="191"/>
      <c r="KZD23" s="191"/>
      <c r="KZE23" s="191"/>
      <c r="KZF23" s="191"/>
      <c r="KZG23" s="191"/>
      <c r="KZH23" s="191"/>
      <c r="KZI23" s="191"/>
      <c r="KZJ23" s="191"/>
      <c r="KZK23" s="191"/>
      <c r="KZL23" s="191"/>
      <c r="KZM23" s="191"/>
      <c r="KZN23" s="191"/>
      <c r="KZO23" s="191"/>
      <c r="KZP23" s="191"/>
      <c r="KZQ23" s="191"/>
      <c r="KZR23" s="191"/>
      <c r="KZS23" s="191"/>
      <c r="KZT23" s="191"/>
      <c r="KZU23" s="191"/>
      <c r="KZV23" s="191"/>
      <c r="KZW23" s="191"/>
      <c r="KZX23" s="191"/>
      <c r="KZY23" s="191"/>
      <c r="KZZ23" s="191"/>
      <c r="LAA23" s="191"/>
      <c r="LAB23" s="191"/>
      <c r="LAC23" s="191"/>
      <c r="LAD23" s="191"/>
      <c r="LAE23" s="191"/>
      <c r="LAF23" s="191"/>
      <c r="LAG23" s="191"/>
      <c r="LAH23" s="191"/>
      <c r="LAI23" s="191"/>
      <c r="LAJ23" s="191"/>
      <c r="LAK23" s="191"/>
      <c r="LAL23" s="191"/>
      <c r="LAM23" s="191"/>
      <c r="LAN23" s="191"/>
      <c r="LAO23" s="191"/>
      <c r="LAP23" s="191"/>
      <c r="LAQ23" s="191"/>
      <c r="LAR23" s="191"/>
      <c r="LAS23" s="191"/>
      <c r="LAT23" s="191"/>
      <c r="LAU23" s="191"/>
      <c r="LAV23" s="191"/>
      <c r="LAW23" s="191"/>
      <c r="LAX23" s="191"/>
      <c r="LAY23" s="191"/>
      <c r="LAZ23" s="191"/>
      <c r="LBA23" s="191"/>
      <c r="LBB23" s="191"/>
      <c r="LBC23" s="191"/>
      <c r="LBD23" s="191"/>
      <c r="LBE23" s="191"/>
      <c r="LBF23" s="191"/>
      <c r="LBG23" s="191"/>
      <c r="LBH23" s="191"/>
      <c r="LBI23" s="191"/>
      <c r="LBJ23" s="191"/>
      <c r="LBK23" s="191"/>
      <c r="LBL23" s="191"/>
      <c r="LBM23" s="191"/>
      <c r="LBN23" s="191"/>
      <c r="LBO23" s="191"/>
      <c r="LBP23" s="191"/>
      <c r="LBQ23" s="191"/>
      <c r="LBR23" s="191"/>
      <c r="LBS23" s="191"/>
      <c r="LBT23" s="191"/>
      <c r="LBU23" s="191"/>
      <c r="LBV23" s="191"/>
      <c r="LBW23" s="191"/>
      <c r="LBX23" s="191"/>
      <c r="LBY23" s="191"/>
      <c r="LBZ23" s="191"/>
      <c r="LCA23" s="191"/>
      <c r="LCB23" s="191"/>
      <c r="LCC23" s="191"/>
      <c r="LCD23" s="191"/>
      <c r="LCE23" s="191"/>
      <c r="LCF23" s="191"/>
      <c r="LCG23" s="191"/>
      <c r="LCH23" s="191"/>
      <c r="LCI23" s="191"/>
      <c r="LCJ23" s="191"/>
      <c r="LCK23" s="191"/>
      <c r="LCL23" s="191"/>
      <c r="LCM23" s="191"/>
      <c r="LCN23" s="191"/>
      <c r="LCO23" s="191"/>
      <c r="LCP23" s="191"/>
      <c r="LCQ23" s="191"/>
      <c r="LCR23" s="191"/>
      <c r="LCS23" s="191"/>
      <c r="LCT23" s="191"/>
      <c r="LCU23" s="191"/>
      <c r="LCV23" s="191"/>
      <c r="LCW23" s="191"/>
      <c r="LCX23" s="191"/>
      <c r="LCY23" s="191"/>
      <c r="LCZ23" s="191"/>
      <c r="LDA23" s="191"/>
      <c r="LDB23" s="191"/>
      <c r="LDC23" s="191"/>
      <c r="LDD23" s="191"/>
      <c r="LDE23" s="191"/>
      <c r="LDF23" s="191"/>
      <c r="LDG23" s="191"/>
      <c r="LDH23" s="191"/>
      <c r="LDI23" s="191"/>
      <c r="LDJ23" s="191"/>
      <c r="LDK23" s="191"/>
      <c r="LDL23" s="191"/>
      <c r="LDM23" s="191"/>
      <c r="LDN23" s="191"/>
      <c r="LDO23" s="191"/>
      <c r="LDP23" s="191"/>
      <c r="LDQ23" s="191"/>
      <c r="LDR23" s="191"/>
      <c r="LDS23" s="191"/>
      <c r="LDT23" s="191"/>
      <c r="LDU23" s="191"/>
      <c r="LDV23" s="191"/>
      <c r="LDW23" s="191"/>
      <c r="LDX23" s="191"/>
      <c r="LDY23" s="191"/>
      <c r="LDZ23" s="191"/>
      <c r="LEA23" s="191"/>
      <c r="LEB23" s="191"/>
      <c r="LEC23" s="191"/>
      <c r="LED23" s="191"/>
      <c r="LEE23" s="191"/>
      <c r="LEF23" s="191"/>
      <c r="LEG23" s="191"/>
      <c r="LEH23" s="191"/>
      <c r="LEI23" s="191"/>
      <c r="LEJ23" s="191"/>
      <c r="LEK23" s="191"/>
      <c r="LEL23" s="191"/>
      <c r="LEM23" s="191"/>
      <c r="LEN23" s="191"/>
      <c r="LEO23" s="191"/>
      <c r="LEP23" s="191"/>
      <c r="LEQ23" s="191"/>
      <c r="LER23" s="191"/>
      <c r="LES23" s="191"/>
      <c r="LET23" s="191"/>
      <c r="LEU23" s="191"/>
      <c r="LEV23" s="191"/>
      <c r="LEW23" s="191"/>
      <c r="LEX23" s="191"/>
      <c r="LEY23" s="191"/>
      <c r="LEZ23" s="191"/>
      <c r="LFA23" s="191"/>
      <c r="LFB23" s="191"/>
      <c r="LFC23" s="191"/>
      <c r="LFD23" s="191"/>
      <c r="LFE23" s="191"/>
      <c r="LFF23" s="191"/>
      <c r="LFG23" s="191"/>
      <c r="LFH23" s="191"/>
      <c r="LFI23" s="191"/>
      <c r="LFJ23" s="191"/>
      <c r="LFK23" s="191"/>
      <c r="LFL23" s="191"/>
      <c r="LFM23" s="191"/>
      <c r="LFN23" s="191"/>
      <c r="LFO23" s="191"/>
      <c r="LFP23" s="191"/>
      <c r="LFQ23" s="191"/>
      <c r="LFR23" s="191"/>
      <c r="LFS23" s="191"/>
      <c r="LFT23" s="191"/>
      <c r="LFU23" s="191"/>
      <c r="LFV23" s="191"/>
      <c r="LFW23" s="191"/>
      <c r="LFX23" s="191"/>
      <c r="LFY23" s="191"/>
      <c r="LFZ23" s="191"/>
      <c r="LGA23" s="191"/>
      <c r="LGB23" s="191"/>
      <c r="LGC23" s="191"/>
      <c r="LGD23" s="191"/>
      <c r="LGE23" s="191"/>
      <c r="LGF23" s="191"/>
      <c r="LGG23" s="191"/>
      <c r="LGH23" s="191"/>
      <c r="LGI23" s="191"/>
      <c r="LGJ23" s="191"/>
      <c r="LGK23" s="191"/>
      <c r="LGL23" s="191"/>
      <c r="LGM23" s="191"/>
      <c r="LGN23" s="191"/>
      <c r="LGO23" s="191"/>
      <c r="LGP23" s="191"/>
      <c r="LGQ23" s="191"/>
      <c r="LGR23" s="191"/>
      <c r="LGS23" s="191"/>
      <c r="LGT23" s="191"/>
      <c r="LGU23" s="191"/>
      <c r="LGV23" s="191"/>
      <c r="LGW23" s="191"/>
      <c r="LGX23" s="191"/>
      <c r="LGY23" s="191"/>
      <c r="LGZ23" s="191"/>
      <c r="LHA23" s="191"/>
      <c r="LHB23" s="191"/>
      <c r="LHC23" s="191"/>
      <c r="LHD23" s="191"/>
      <c r="LHE23" s="191"/>
      <c r="LHF23" s="191"/>
      <c r="LHG23" s="191"/>
      <c r="LHH23" s="191"/>
      <c r="LHI23" s="191"/>
      <c r="LHJ23" s="191"/>
      <c r="LHK23" s="191"/>
      <c r="LHL23" s="191"/>
      <c r="LHM23" s="191"/>
      <c r="LHN23" s="191"/>
      <c r="LHO23" s="191"/>
      <c r="LHP23" s="191"/>
      <c r="LHQ23" s="191"/>
      <c r="LHR23" s="191"/>
      <c r="LHS23" s="191"/>
      <c r="LHT23" s="191"/>
      <c r="LHU23" s="191"/>
      <c r="LHV23" s="191"/>
      <c r="LHW23" s="191"/>
      <c r="LHX23" s="191"/>
      <c r="LHY23" s="191"/>
      <c r="LHZ23" s="191"/>
      <c r="LIA23" s="191"/>
      <c r="LIB23" s="191"/>
      <c r="LIC23" s="191"/>
      <c r="LID23" s="191"/>
      <c r="LIE23" s="191"/>
      <c r="LIF23" s="191"/>
      <c r="LIG23" s="191"/>
      <c r="LIH23" s="191"/>
      <c r="LII23" s="191"/>
      <c r="LIJ23" s="191"/>
      <c r="LIK23" s="191"/>
      <c r="LIL23" s="191"/>
      <c r="LIM23" s="191"/>
      <c r="LIN23" s="191"/>
      <c r="LIO23" s="191"/>
      <c r="LIP23" s="191"/>
      <c r="LIQ23" s="191"/>
      <c r="LIR23" s="191"/>
      <c r="LIS23" s="191"/>
      <c r="LIT23" s="191"/>
      <c r="LIU23" s="191"/>
      <c r="LIV23" s="191"/>
      <c r="LIW23" s="191"/>
      <c r="LIX23" s="191"/>
      <c r="LIY23" s="191"/>
      <c r="LIZ23" s="191"/>
      <c r="LJA23" s="191"/>
      <c r="LJB23" s="191"/>
      <c r="LJC23" s="191"/>
      <c r="LJD23" s="191"/>
      <c r="LJE23" s="191"/>
      <c r="LJF23" s="191"/>
      <c r="LJG23" s="191"/>
      <c r="LJH23" s="191"/>
      <c r="LJI23" s="191"/>
      <c r="LJJ23" s="191"/>
      <c r="LJK23" s="191"/>
      <c r="LJL23" s="191"/>
      <c r="LJM23" s="191"/>
      <c r="LJN23" s="191"/>
      <c r="LJO23" s="191"/>
      <c r="LJP23" s="191"/>
      <c r="LJQ23" s="191"/>
      <c r="LJR23" s="191"/>
      <c r="LJS23" s="191"/>
      <c r="LJT23" s="191"/>
      <c r="LJU23" s="191"/>
      <c r="LJV23" s="191"/>
      <c r="LJW23" s="191"/>
      <c r="LJX23" s="191"/>
      <c r="LJY23" s="191"/>
      <c r="LJZ23" s="191"/>
      <c r="LKA23" s="191"/>
      <c r="LKB23" s="191"/>
      <c r="LKC23" s="191"/>
      <c r="LKD23" s="191"/>
      <c r="LKE23" s="191"/>
      <c r="LKF23" s="191"/>
      <c r="LKG23" s="191"/>
      <c r="LKH23" s="191"/>
      <c r="LKI23" s="191"/>
      <c r="LKJ23" s="191"/>
      <c r="LKK23" s="191"/>
      <c r="LKL23" s="191"/>
      <c r="LKM23" s="191"/>
      <c r="LKN23" s="191"/>
      <c r="LKO23" s="191"/>
      <c r="LKP23" s="191"/>
      <c r="LKQ23" s="191"/>
      <c r="LKR23" s="191"/>
      <c r="LKS23" s="191"/>
      <c r="LKT23" s="191"/>
      <c r="LKU23" s="191"/>
      <c r="LKV23" s="191"/>
      <c r="LKW23" s="191"/>
      <c r="LKX23" s="191"/>
      <c r="LKY23" s="191"/>
      <c r="LKZ23" s="191"/>
      <c r="LLA23" s="191"/>
      <c r="LLB23" s="191"/>
      <c r="LLC23" s="191"/>
      <c r="LLD23" s="191"/>
      <c r="LLE23" s="191"/>
      <c r="LLF23" s="191"/>
      <c r="LLG23" s="191"/>
      <c r="LLH23" s="191"/>
      <c r="LLI23" s="191"/>
      <c r="LLJ23" s="191"/>
      <c r="LLK23" s="191"/>
      <c r="LLL23" s="191"/>
      <c r="LLM23" s="191"/>
      <c r="LLN23" s="191"/>
      <c r="LLO23" s="191"/>
      <c r="LLP23" s="191"/>
      <c r="LLQ23" s="191"/>
      <c r="LLR23" s="191"/>
      <c r="LLS23" s="191"/>
      <c r="LLT23" s="191"/>
      <c r="LLU23" s="191"/>
      <c r="LLV23" s="191"/>
      <c r="LLW23" s="191"/>
      <c r="LLX23" s="191"/>
      <c r="LLY23" s="191"/>
      <c r="LLZ23" s="191"/>
      <c r="LMA23" s="191"/>
      <c r="LMB23" s="191"/>
      <c r="LMC23" s="191"/>
      <c r="LMD23" s="191"/>
      <c r="LME23" s="191"/>
      <c r="LMF23" s="191"/>
      <c r="LMG23" s="191"/>
      <c r="LMH23" s="191"/>
      <c r="LMI23" s="191"/>
      <c r="LMJ23" s="191"/>
      <c r="LMK23" s="191"/>
      <c r="LML23" s="191"/>
      <c r="LMM23" s="191"/>
      <c r="LMN23" s="191"/>
      <c r="LMO23" s="191"/>
      <c r="LMP23" s="191"/>
      <c r="LMQ23" s="191"/>
      <c r="LMR23" s="191"/>
      <c r="LMS23" s="191"/>
      <c r="LMT23" s="191"/>
      <c r="LMU23" s="191"/>
      <c r="LMV23" s="191"/>
      <c r="LMW23" s="191"/>
      <c r="LMX23" s="191"/>
      <c r="LMY23" s="191"/>
      <c r="LMZ23" s="191"/>
      <c r="LNA23" s="191"/>
      <c r="LNB23" s="191"/>
      <c r="LNC23" s="191"/>
      <c r="LND23" s="191"/>
      <c r="LNE23" s="191"/>
      <c r="LNF23" s="191"/>
      <c r="LNG23" s="191"/>
      <c r="LNH23" s="191"/>
      <c r="LNI23" s="191"/>
      <c r="LNJ23" s="191"/>
      <c r="LNK23" s="191"/>
      <c r="LNL23" s="191"/>
      <c r="LNM23" s="191"/>
      <c r="LNN23" s="191"/>
      <c r="LNO23" s="191"/>
      <c r="LNP23" s="191"/>
      <c r="LNQ23" s="191"/>
      <c r="LNR23" s="191"/>
      <c r="LNS23" s="191"/>
      <c r="LNT23" s="191"/>
      <c r="LNU23" s="191"/>
      <c r="LNV23" s="191"/>
      <c r="LNW23" s="191"/>
      <c r="LNX23" s="191"/>
      <c r="LNY23" s="191"/>
      <c r="LNZ23" s="191"/>
      <c r="LOA23" s="191"/>
      <c r="LOB23" s="191"/>
      <c r="LOC23" s="191"/>
      <c r="LOD23" s="191"/>
      <c r="LOE23" s="191"/>
      <c r="LOF23" s="191"/>
      <c r="LOG23" s="191"/>
      <c r="LOH23" s="191"/>
      <c r="LOI23" s="191"/>
      <c r="LOJ23" s="191"/>
      <c r="LOK23" s="191"/>
      <c r="LOL23" s="191"/>
      <c r="LOM23" s="191"/>
      <c r="LON23" s="191"/>
      <c r="LOO23" s="191"/>
      <c r="LOP23" s="191"/>
      <c r="LOQ23" s="191"/>
      <c r="LOR23" s="191"/>
      <c r="LOS23" s="191"/>
      <c r="LOT23" s="191"/>
      <c r="LOU23" s="191"/>
      <c r="LOV23" s="191"/>
      <c r="LOW23" s="191"/>
      <c r="LOX23" s="191"/>
      <c r="LOY23" s="191"/>
      <c r="LOZ23" s="191"/>
      <c r="LPA23" s="191"/>
      <c r="LPB23" s="191"/>
      <c r="LPC23" s="191"/>
      <c r="LPD23" s="191"/>
      <c r="LPE23" s="191"/>
      <c r="LPF23" s="191"/>
      <c r="LPG23" s="191"/>
      <c r="LPH23" s="191"/>
      <c r="LPI23" s="191"/>
      <c r="LPJ23" s="191"/>
      <c r="LPK23" s="191"/>
      <c r="LPL23" s="191"/>
      <c r="LPM23" s="191"/>
      <c r="LPN23" s="191"/>
      <c r="LPO23" s="191"/>
      <c r="LPP23" s="191"/>
      <c r="LPQ23" s="191"/>
      <c r="LPR23" s="191"/>
      <c r="LPS23" s="191"/>
      <c r="LPT23" s="191"/>
      <c r="LPU23" s="191"/>
      <c r="LPV23" s="191"/>
      <c r="LPW23" s="191"/>
      <c r="LPX23" s="191"/>
      <c r="LPY23" s="191"/>
      <c r="LPZ23" s="191"/>
      <c r="LQA23" s="191"/>
      <c r="LQB23" s="191"/>
      <c r="LQC23" s="191"/>
      <c r="LQD23" s="191"/>
      <c r="LQE23" s="191"/>
      <c r="LQF23" s="191"/>
      <c r="LQG23" s="191"/>
      <c r="LQH23" s="191"/>
      <c r="LQI23" s="191"/>
      <c r="LQJ23" s="191"/>
      <c r="LQK23" s="191"/>
      <c r="LQL23" s="191"/>
      <c r="LQM23" s="191"/>
      <c r="LQN23" s="191"/>
      <c r="LQO23" s="191"/>
      <c r="LQP23" s="191"/>
      <c r="LQQ23" s="191"/>
      <c r="LQR23" s="191"/>
      <c r="LQS23" s="191"/>
      <c r="LQT23" s="191"/>
      <c r="LQU23" s="191"/>
      <c r="LQV23" s="191"/>
      <c r="LQW23" s="191"/>
      <c r="LQX23" s="191"/>
      <c r="LQY23" s="191"/>
      <c r="LQZ23" s="191"/>
      <c r="LRA23" s="191"/>
      <c r="LRB23" s="191"/>
      <c r="LRC23" s="191"/>
      <c r="LRD23" s="191"/>
      <c r="LRE23" s="191"/>
      <c r="LRF23" s="191"/>
      <c r="LRG23" s="191"/>
      <c r="LRH23" s="191"/>
      <c r="LRI23" s="191"/>
      <c r="LRJ23" s="191"/>
      <c r="LRK23" s="191"/>
      <c r="LRL23" s="191"/>
      <c r="LRM23" s="191"/>
      <c r="LRN23" s="191"/>
      <c r="LRO23" s="191"/>
      <c r="LRP23" s="191"/>
      <c r="LRQ23" s="191"/>
      <c r="LRR23" s="191"/>
      <c r="LRS23" s="191"/>
      <c r="LRT23" s="191"/>
      <c r="LRU23" s="191"/>
      <c r="LRV23" s="191"/>
      <c r="LRW23" s="191"/>
      <c r="LRX23" s="191"/>
      <c r="LRY23" s="191"/>
      <c r="LRZ23" s="191"/>
      <c r="LSA23" s="191"/>
      <c r="LSB23" s="191"/>
      <c r="LSC23" s="191"/>
      <c r="LSD23" s="191"/>
      <c r="LSE23" s="191"/>
      <c r="LSF23" s="191"/>
      <c r="LSG23" s="191"/>
      <c r="LSH23" s="191"/>
      <c r="LSI23" s="191"/>
      <c r="LSJ23" s="191"/>
      <c r="LSK23" s="191"/>
      <c r="LSL23" s="191"/>
      <c r="LSM23" s="191"/>
      <c r="LSN23" s="191"/>
      <c r="LSO23" s="191"/>
      <c r="LSP23" s="191"/>
      <c r="LSQ23" s="191"/>
      <c r="LSR23" s="191"/>
      <c r="LSS23" s="191"/>
      <c r="LST23" s="191"/>
      <c r="LSU23" s="191"/>
      <c r="LSV23" s="191"/>
      <c r="LSW23" s="191"/>
      <c r="LSX23" s="191"/>
      <c r="LSY23" s="191"/>
      <c r="LSZ23" s="191"/>
      <c r="LTA23" s="191"/>
      <c r="LTB23" s="191"/>
      <c r="LTC23" s="191"/>
      <c r="LTD23" s="191"/>
      <c r="LTE23" s="191"/>
      <c r="LTF23" s="191"/>
      <c r="LTG23" s="191"/>
      <c r="LTH23" s="191"/>
      <c r="LTI23" s="191"/>
      <c r="LTJ23" s="191"/>
      <c r="LTK23" s="191"/>
      <c r="LTL23" s="191"/>
      <c r="LTM23" s="191"/>
      <c r="LTN23" s="191"/>
      <c r="LTO23" s="191"/>
      <c r="LTP23" s="191"/>
      <c r="LTQ23" s="191"/>
      <c r="LTR23" s="191"/>
      <c r="LTS23" s="191"/>
      <c r="LTT23" s="191"/>
      <c r="LTU23" s="191"/>
      <c r="LTV23" s="191"/>
      <c r="LTW23" s="191"/>
      <c r="LTX23" s="191"/>
      <c r="LTY23" s="191"/>
      <c r="LTZ23" s="191"/>
      <c r="LUA23" s="191"/>
      <c r="LUB23" s="191"/>
      <c r="LUC23" s="191"/>
      <c r="LUD23" s="191"/>
      <c r="LUE23" s="191"/>
      <c r="LUF23" s="191"/>
      <c r="LUG23" s="191"/>
      <c r="LUH23" s="191"/>
      <c r="LUI23" s="191"/>
      <c r="LUJ23" s="191"/>
      <c r="LUK23" s="191"/>
      <c r="LUL23" s="191"/>
      <c r="LUM23" s="191"/>
      <c r="LUN23" s="191"/>
      <c r="LUO23" s="191"/>
      <c r="LUP23" s="191"/>
      <c r="LUQ23" s="191"/>
      <c r="LUR23" s="191"/>
      <c r="LUS23" s="191"/>
      <c r="LUT23" s="191"/>
      <c r="LUU23" s="191"/>
      <c r="LUV23" s="191"/>
      <c r="LUW23" s="191"/>
      <c r="LUX23" s="191"/>
      <c r="LUY23" s="191"/>
      <c r="LUZ23" s="191"/>
      <c r="LVA23" s="191"/>
      <c r="LVB23" s="191"/>
      <c r="LVC23" s="191"/>
      <c r="LVD23" s="191"/>
      <c r="LVE23" s="191"/>
      <c r="LVF23" s="191"/>
      <c r="LVG23" s="191"/>
      <c r="LVH23" s="191"/>
      <c r="LVI23" s="191"/>
      <c r="LVJ23" s="191"/>
      <c r="LVK23" s="191"/>
      <c r="LVL23" s="191"/>
      <c r="LVM23" s="191"/>
      <c r="LVN23" s="191"/>
      <c r="LVO23" s="191"/>
      <c r="LVP23" s="191"/>
      <c r="LVQ23" s="191"/>
      <c r="LVR23" s="191"/>
      <c r="LVS23" s="191"/>
      <c r="LVT23" s="191"/>
      <c r="LVU23" s="191"/>
      <c r="LVV23" s="191"/>
      <c r="LVW23" s="191"/>
      <c r="LVX23" s="191"/>
      <c r="LVY23" s="191"/>
      <c r="LVZ23" s="191"/>
      <c r="LWA23" s="191"/>
      <c r="LWB23" s="191"/>
      <c r="LWC23" s="191"/>
      <c r="LWD23" s="191"/>
      <c r="LWE23" s="191"/>
      <c r="LWF23" s="191"/>
      <c r="LWG23" s="191"/>
      <c r="LWH23" s="191"/>
      <c r="LWI23" s="191"/>
      <c r="LWJ23" s="191"/>
      <c r="LWK23" s="191"/>
      <c r="LWL23" s="191"/>
      <c r="LWM23" s="191"/>
      <c r="LWN23" s="191"/>
      <c r="LWO23" s="191"/>
      <c r="LWP23" s="191"/>
      <c r="LWQ23" s="191"/>
      <c r="LWR23" s="191"/>
      <c r="LWS23" s="191"/>
      <c r="LWT23" s="191"/>
      <c r="LWU23" s="191"/>
      <c r="LWV23" s="191"/>
      <c r="LWW23" s="191"/>
      <c r="LWX23" s="191"/>
      <c r="LWY23" s="191"/>
      <c r="LWZ23" s="191"/>
      <c r="LXA23" s="191"/>
      <c r="LXB23" s="191"/>
      <c r="LXC23" s="191"/>
      <c r="LXD23" s="191"/>
      <c r="LXE23" s="191"/>
      <c r="LXF23" s="191"/>
      <c r="LXG23" s="191"/>
      <c r="LXH23" s="191"/>
      <c r="LXI23" s="191"/>
      <c r="LXJ23" s="191"/>
      <c r="LXK23" s="191"/>
      <c r="LXL23" s="191"/>
      <c r="LXM23" s="191"/>
      <c r="LXN23" s="191"/>
      <c r="LXO23" s="191"/>
      <c r="LXP23" s="191"/>
      <c r="LXQ23" s="191"/>
      <c r="LXR23" s="191"/>
      <c r="LXS23" s="191"/>
      <c r="LXT23" s="191"/>
      <c r="LXU23" s="191"/>
      <c r="LXV23" s="191"/>
      <c r="LXW23" s="191"/>
      <c r="LXX23" s="191"/>
      <c r="LXY23" s="191"/>
      <c r="LXZ23" s="191"/>
      <c r="LYA23" s="191"/>
      <c r="LYB23" s="191"/>
      <c r="LYC23" s="191"/>
      <c r="LYD23" s="191"/>
      <c r="LYE23" s="191"/>
      <c r="LYF23" s="191"/>
      <c r="LYG23" s="191"/>
      <c r="LYH23" s="191"/>
      <c r="LYI23" s="191"/>
      <c r="LYJ23" s="191"/>
      <c r="LYK23" s="191"/>
      <c r="LYL23" s="191"/>
      <c r="LYM23" s="191"/>
      <c r="LYN23" s="191"/>
      <c r="LYO23" s="191"/>
      <c r="LYP23" s="191"/>
      <c r="LYQ23" s="191"/>
      <c r="LYR23" s="191"/>
      <c r="LYS23" s="191"/>
      <c r="LYT23" s="191"/>
      <c r="LYU23" s="191"/>
      <c r="LYV23" s="191"/>
      <c r="LYW23" s="191"/>
      <c r="LYX23" s="191"/>
      <c r="LYY23" s="191"/>
      <c r="LYZ23" s="191"/>
      <c r="LZA23" s="191"/>
      <c r="LZB23" s="191"/>
      <c r="LZC23" s="191"/>
      <c r="LZD23" s="191"/>
      <c r="LZE23" s="191"/>
      <c r="LZF23" s="191"/>
      <c r="LZG23" s="191"/>
      <c r="LZH23" s="191"/>
      <c r="LZI23" s="191"/>
      <c r="LZJ23" s="191"/>
      <c r="LZK23" s="191"/>
      <c r="LZL23" s="191"/>
      <c r="LZM23" s="191"/>
      <c r="LZN23" s="191"/>
      <c r="LZO23" s="191"/>
      <c r="LZP23" s="191"/>
      <c r="LZQ23" s="191"/>
      <c r="LZR23" s="191"/>
      <c r="LZS23" s="191"/>
      <c r="LZT23" s="191"/>
      <c r="LZU23" s="191"/>
      <c r="LZV23" s="191"/>
      <c r="LZW23" s="191"/>
      <c r="LZX23" s="191"/>
      <c r="LZY23" s="191"/>
      <c r="LZZ23" s="191"/>
      <c r="MAA23" s="191"/>
      <c r="MAB23" s="191"/>
      <c r="MAC23" s="191"/>
      <c r="MAD23" s="191"/>
      <c r="MAE23" s="191"/>
      <c r="MAF23" s="191"/>
      <c r="MAG23" s="191"/>
      <c r="MAH23" s="191"/>
      <c r="MAI23" s="191"/>
      <c r="MAJ23" s="191"/>
      <c r="MAK23" s="191"/>
      <c r="MAL23" s="191"/>
      <c r="MAM23" s="191"/>
      <c r="MAN23" s="191"/>
      <c r="MAO23" s="191"/>
      <c r="MAP23" s="191"/>
      <c r="MAQ23" s="191"/>
      <c r="MAR23" s="191"/>
      <c r="MAS23" s="191"/>
      <c r="MAT23" s="191"/>
      <c r="MAU23" s="191"/>
      <c r="MAV23" s="191"/>
      <c r="MAW23" s="191"/>
      <c r="MAX23" s="191"/>
      <c r="MAY23" s="191"/>
      <c r="MAZ23" s="191"/>
      <c r="MBA23" s="191"/>
      <c r="MBB23" s="191"/>
      <c r="MBC23" s="191"/>
      <c r="MBD23" s="191"/>
      <c r="MBE23" s="191"/>
      <c r="MBF23" s="191"/>
      <c r="MBG23" s="191"/>
      <c r="MBH23" s="191"/>
      <c r="MBI23" s="191"/>
      <c r="MBJ23" s="191"/>
      <c r="MBK23" s="191"/>
      <c r="MBL23" s="191"/>
      <c r="MBM23" s="191"/>
      <c r="MBN23" s="191"/>
      <c r="MBO23" s="191"/>
      <c r="MBP23" s="191"/>
      <c r="MBQ23" s="191"/>
      <c r="MBR23" s="191"/>
      <c r="MBS23" s="191"/>
      <c r="MBT23" s="191"/>
      <c r="MBU23" s="191"/>
      <c r="MBV23" s="191"/>
      <c r="MBW23" s="191"/>
      <c r="MBX23" s="191"/>
      <c r="MBY23" s="191"/>
      <c r="MBZ23" s="191"/>
      <c r="MCA23" s="191"/>
      <c r="MCB23" s="191"/>
      <c r="MCC23" s="191"/>
      <c r="MCD23" s="191"/>
      <c r="MCE23" s="191"/>
      <c r="MCF23" s="191"/>
      <c r="MCG23" s="191"/>
      <c r="MCH23" s="191"/>
      <c r="MCI23" s="191"/>
      <c r="MCJ23" s="191"/>
      <c r="MCK23" s="191"/>
      <c r="MCL23" s="191"/>
      <c r="MCM23" s="191"/>
      <c r="MCN23" s="191"/>
      <c r="MCO23" s="191"/>
      <c r="MCP23" s="191"/>
      <c r="MCQ23" s="191"/>
      <c r="MCR23" s="191"/>
      <c r="MCS23" s="191"/>
      <c r="MCT23" s="191"/>
      <c r="MCU23" s="191"/>
      <c r="MCV23" s="191"/>
      <c r="MCW23" s="191"/>
      <c r="MCX23" s="191"/>
      <c r="MCY23" s="191"/>
      <c r="MCZ23" s="191"/>
      <c r="MDA23" s="191"/>
      <c r="MDB23" s="191"/>
      <c r="MDC23" s="191"/>
      <c r="MDD23" s="191"/>
      <c r="MDE23" s="191"/>
      <c r="MDF23" s="191"/>
      <c r="MDG23" s="191"/>
      <c r="MDH23" s="191"/>
      <c r="MDI23" s="191"/>
      <c r="MDJ23" s="191"/>
      <c r="MDK23" s="191"/>
      <c r="MDL23" s="191"/>
      <c r="MDM23" s="191"/>
      <c r="MDN23" s="191"/>
      <c r="MDO23" s="191"/>
      <c r="MDP23" s="191"/>
      <c r="MDQ23" s="191"/>
      <c r="MDR23" s="191"/>
      <c r="MDS23" s="191"/>
      <c r="MDT23" s="191"/>
      <c r="MDU23" s="191"/>
      <c r="MDV23" s="191"/>
      <c r="MDW23" s="191"/>
      <c r="MDX23" s="191"/>
      <c r="MDY23" s="191"/>
      <c r="MDZ23" s="191"/>
      <c r="MEA23" s="191"/>
      <c r="MEB23" s="191"/>
      <c r="MEC23" s="191"/>
      <c r="MED23" s="191"/>
      <c r="MEE23" s="191"/>
      <c r="MEF23" s="191"/>
      <c r="MEG23" s="191"/>
      <c r="MEH23" s="191"/>
      <c r="MEI23" s="191"/>
      <c r="MEJ23" s="191"/>
      <c r="MEK23" s="191"/>
      <c r="MEL23" s="191"/>
      <c r="MEM23" s="191"/>
      <c r="MEN23" s="191"/>
      <c r="MEO23" s="191"/>
      <c r="MEP23" s="191"/>
      <c r="MEQ23" s="191"/>
      <c r="MER23" s="191"/>
      <c r="MES23" s="191"/>
      <c r="MET23" s="191"/>
      <c r="MEU23" s="191"/>
      <c r="MEV23" s="191"/>
      <c r="MEW23" s="191"/>
      <c r="MEX23" s="191"/>
      <c r="MEY23" s="191"/>
      <c r="MEZ23" s="191"/>
      <c r="MFA23" s="191"/>
      <c r="MFB23" s="191"/>
      <c r="MFC23" s="191"/>
      <c r="MFD23" s="191"/>
      <c r="MFE23" s="191"/>
      <c r="MFF23" s="191"/>
      <c r="MFG23" s="191"/>
      <c r="MFH23" s="191"/>
      <c r="MFI23" s="191"/>
      <c r="MFJ23" s="191"/>
      <c r="MFK23" s="191"/>
      <c r="MFL23" s="191"/>
      <c r="MFM23" s="191"/>
      <c r="MFN23" s="191"/>
      <c r="MFO23" s="191"/>
      <c r="MFP23" s="191"/>
      <c r="MFQ23" s="191"/>
      <c r="MFR23" s="191"/>
      <c r="MFS23" s="191"/>
      <c r="MFT23" s="191"/>
      <c r="MFU23" s="191"/>
      <c r="MFV23" s="191"/>
      <c r="MFW23" s="191"/>
      <c r="MFX23" s="191"/>
      <c r="MFY23" s="191"/>
      <c r="MFZ23" s="191"/>
      <c r="MGA23" s="191"/>
      <c r="MGB23" s="191"/>
      <c r="MGC23" s="191"/>
      <c r="MGD23" s="191"/>
      <c r="MGE23" s="191"/>
      <c r="MGF23" s="191"/>
      <c r="MGG23" s="191"/>
      <c r="MGH23" s="191"/>
      <c r="MGI23" s="191"/>
      <c r="MGJ23" s="191"/>
      <c r="MGK23" s="191"/>
      <c r="MGL23" s="191"/>
      <c r="MGM23" s="191"/>
      <c r="MGN23" s="191"/>
      <c r="MGO23" s="191"/>
      <c r="MGP23" s="191"/>
      <c r="MGQ23" s="191"/>
      <c r="MGR23" s="191"/>
      <c r="MGS23" s="191"/>
      <c r="MGT23" s="191"/>
      <c r="MGU23" s="191"/>
      <c r="MGV23" s="191"/>
      <c r="MGW23" s="191"/>
      <c r="MGX23" s="191"/>
      <c r="MGY23" s="191"/>
      <c r="MGZ23" s="191"/>
      <c r="MHA23" s="191"/>
      <c r="MHB23" s="191"/>
      <c r="MHC23" s="191"/>
      <c r="MHD23" s="191"/>
      <c r="MHE23" s="191"/>
      <c r="MHF23" s="191"/>
      <c r="MHG23" s="191"/>
      <c r="MHH23" s="191"/>
      <c r="MHI23" s="191"/>
      <c r="MHJ23" s="191"/>
      <c r="MHK23" s="191"/>
      <c r="MHL23" s="191"/>
      <c r="MHM23" s="191"/>
      <c r="MHN23" s="191"/>
      <c r="MHO23" s="191"/>
      <c r="MHP23" s="191"/>
      <c r="MHQ23" s="191"/>
      <c r="MHR23" s="191"/>
      <c r="MHS23" s="191"/>
      <c r="MHT23" s="191"/>
      <c r="MHU23" s="191"/>
      <c r="MHV23" s="191"/>
      <c r="MHW23" s="191"/>
      <c r="MHX23" s="191"/>
      <c r="MHY23" s="191"/>
      <c r="MHZ23" s="191"/>
      <c r="MIA23" s="191"/>
      <c r="MIB23" s="191"/>
      <c r="MIC23" s="191"/>
      <c r="MID23" s="191"/>
      <c r="MIE23" s="191"/>
      <c r="MIF23" s="191"/>
      <c r="MIG23" s="191"/>
      <c r="MIH23" s="191"/>
      <c r="MII23" s="191"/>
      <c r="MIJ23" s="191"/>
      <c r="MIK23" s="191"/>
      <c r="MIL23" s="191"/>
      <c r="MIM23" s="191"/>
      <c r="MIN23" s="191"/>
      <c r="MIO23" s="191"/>
      <c r="MIP23" s="191"/>
      <c r="MIQ23" s="191"/>
      <c r="MIR23" s="191"/>
      <c r="MIS23" s="191"/>
      <c r="MIT23" s="191"/>
      <c r="MIU23" s="191"/>
      <c r="MIV23" s="191"/>
      <c r="MIW23" s="191"/>
      <c r="MIX23" s="191"/>
      <c r="MIY23" s="191"/>
      <c r="MIZ23" s="191"/>
      <c r="MJA23" s="191"/>
      <c r="MJB23" s="191"/>
      <c r="MJC23" s="191"/>
      <c r="MJD23" s="191"/>
      <c r="MJE23" s="191"/>
      <c r="MJF23" s="191"/>
      <c r="MJG23" s="191"/>
      <c r="MJH23" s="191"/>
      <c r="MJI23" s="191"/>
      <c r="MJJ23" s="191"/>
      <c r="MJK23" s="191"/>
      <c r="MJL23" s="191"/>
      <c r="MJM23" s="191"/>
      <c r="MJN23" s="191"/>
      <c r="MJO23" s="191"/>
      <c r="MJP23" s="191"/>
      <c r="MJQ23" s="191"/>
      <c r="MJR23" s="191"/>
      <c r="MJS23" s="191"/>
      <c r="MJT23" s="191"/>
      <c r="MJU23" s="191"/>
      <c r="MJV23" s="191"/>
      <c r="MJW23" s="191"/>
      <c r="MJX23" s="191"/>
      <c r="MJY23" s="191"/>
      <c r="MJZ23" s="191"/>
      <c r="MKA23" s="191"/>
      <c r="MKB23" s="191"/>
      <c r="MKC23" s="191"/>
      <c r="MKD23" s="191"/>
      <c r="MKE23" s="191"/>
      <c r="MKF23" s="191"/>
      <c r="MKG23" s="191"/>
      <c r="MKH23" s="191"/>
      <c r="MKI23" s="191"/>
      <c r="MKJ23" s="191"/>
      <c r="MKK23" s="191"/>
      <c r="MKL23" s="191"/>
      <c r="MKM23" s="191"/>
      <c r="MKN23" s="191"/>
      <c r="MKO23" s="191"/>
      <c r="MKP23" s="191"/>
      <c r="MKQ23" s="191"/>
      <c r="MKR23" s="191"/>
      <c r="MKS23" s="191"/>
      <c r="MKT23" s="191"/>
      <c r="MKU23" s="191"/>
      <c r="MKV23" s="191"/>
      <c r="MKW23" s="191"/>
      <c r="MKX23" s="191"/>
      <c r="MKY23" s="191"/>
      <c r="MKZ23" s="191"/>
      <c r="MLA23" s="191"/>
      <c r="MLB23" s="191"/>
      <c r="MLC23" s="191"/>
      <c r="MLD23" s="191"/>
      <c r="MLE23" s="191"/>
      <c r="MLF23" s="191"/>
      <c r="MLG23" s="191"/>
      <c r="MLH23" s="191"/>
      <c r="MLI23" s="191"/>
      <c r="MLJ23" s="191"/>
      <c r="MLK23" s="191"/>
      <c r="MLL23" s="191"/>
      <c r="MLM23" s="191"/>
      <c r="MLN23" s="191"/>
      <c r="MLO23" s="191"/>
      <c r="MLP23" s="191"/>
      <c r="MLQ23" s="191"/>
      <c r="MLR23" s="191"/>
      <c r="MLS23" s="191"/>
      <c r="MLT23" s="191"/>
      <c r="MLU23" s="191"/>
      <c r="MLV23" s="191"/>
      <c r="MLW23" s="191"/>
      <c r="MLX23" s="191"/>
      <c r="MLY23" s="191"/>
      <c r="MLZ23" s="191"/>
      <c r="MMA23" s="191"/>
      <c r="MMB23" s="191"/>
      <c r="MMC23" s="191"/>
      <c r="MMD23" s="191"/>
      <c r="MME23" s="191"/>
      <c r="MMF23" s="191"/>
      <c r="MMG23" s="191"/>
      <c r="MMH23" s="191"/>
      <c r="MMI23" s="191"/>
      <c r="MMJ23" s="191"/>
      <c r="MMK23" s="191"/>
      <c r="MML23" s="191"/>
      <c r="MMM23" s="191"/>
      <c r="MMN23" s="191"/>
      <c r="MMO23" s="191"/>
      <c r="MMP23" s="191"/>
      <c r="MMQ23" s="191"/>
      <c r="MMR23" s="191"/>
      <c r="MMS23" s="191"/>
      <c r="MMT23" s="191"/>
      <c r="MMU23" s="191"/>
      <c r="MMV23" s="191"/>
      <c r="MMW23" s="191"/>
      <c r="MMX23" s="191"/>
      <c r="MMY23" s="191"/>
      <c r="MMZ23" s="191"/>
      <c r="MNA23" s="191"/>
      <c r="MNB23" s="191"/>
      <c r="MNC23" s="191"/>
      <c r="MND23" s="191"/>
      <c r="MNE23" s="191"/>
      <c r="MNF23" s="191"/>
      <c r="MNG23" s="191"/>
      <c r="MNH23" s="191"/>
      <c r="MNI23" s="191"/>
      <c r="MNJ23" s="191"/>
      <c r="MNK23" s="191"/>
      <c r="MNL23" s="191"/>
      <c r="MNM23" s="191"/>
      <c r="MNN23" s="191"/>
      <c r="MNO23" s="191"/>
      <c r="MNP23" s="191"/>
      <c r="MNQ23" s="191"/>
      <c r="MNR23" s="191"/>
      <c r="MNS23" s="191"/>
      <c r="MNT23" s="191"/>
      <c r="MNU23" s="191"/>
      <c r="MNV23" s="191"/>
      <c r="MNW23" s="191"/>
      <c r="MNX23" s="191"/>
      <c r="MNY23" s="191"/>
      <c r="MNZ23" s="191"/>
      <c r="MOA23" s="191"/>
      <c r="MOB23" s="191"/>
      <c r="MOC23" s="191"/>
      <c r="MOD23" s="191"/>
      <c r="MOE23" s="191"/>
      <c r="MOF23" s="191"/>
      <c r="MOG23" s="191"/>
      <c r="MOH23" s="191"/>
      <c r="MOI23" s="191"/>
      <c r="MOJ23" s="191"/>
      <c r="MOK23" s="191"/>
      <c r="MOL23" s="191"/>
      <c r="MOM23" s="191"/>
      <c r="MON23" s="191"/>
      <c r="MOO23" s="191"/>
      <c r="MOP23" s="191"/>
      <c r="MOQ23" s="191"/>
      <c r="MOR23" s="191"/>
      <c r="MOS23" s="191"/>
      <c r="MOT23" s="191"/>
      <c r="MOU23" s="191"/>
      <c r="MOV23" s="191"/>
      <c r="MOW23" s="191"/>
      <c r="MOX23" s="191"/>
      <c r="MOY23" s="191"/>
      <c r="MOZ23" s="191"/>
      <c r="MPA23" s="191"/>
      <c r="MPB23" s="191"/>
      <c r="MPC23" s="191"/>
      <c r="MPD23" s="191"/>
      <c r="MPE23" s="191"/>
      <c r="MPF23" s="191"/>
      <c r="MPG23" s="191"/>
      <c r="MPH23" s="191"/>
      <c r="MPI23" s="191"/>
      <c r="MPJ23" s="191"/>
      <c r="MPK23" s="191"/>
      <c r="MPL23" s="191"/>
      <c r="MPM23" s="191"/>
      <c r="MPN23" s="191"/>
      <c r="MPO23" s="191"/>
      <c r="MPP23" s="191"/>
      <c r="MPQ23" s="191"/>
      <c r="MPR23" s="191"/>
      <c r="MPS23" s="191"/>
      <c r="MPT23" s="191"/>
      <c r="MPU23" s="191"/>
      <c r="MPV23" s="191"/>
      <c r="MPW23" s="191"/>
      <c r="MPX23" s="191"/>
      <c r="MPY23" s="191"/>
      <c r="MPZ23" s="191"/>
      <c r="MQA23" s="191"/>
      <c r="MQB23" s="191"/>
      <c r="MQC23" s="191"/>
      <c r="MQD23" s="191"/>
      <c r="MQE23" s="191"/>
      <c r="MQF23" s="191"/>
      <c r="MQG23" s="191"/>
      <c r="MQH23" s="191"/>
      <c r="MQI23" s="191"/>
      <c r="MQJ23" s="191"/>
      <c r="MQK23" s="191"/>
      <c r="MQL23" s="191"/>
      <c r="MQM23" s="191"/>
      <c r="MQN23" s="191"/>
      <c r="MQO23" s="191"/>
      <c r="MQP23" s="191"/>
      <c r="MQQ23" s="191"/>
      <c r="MQR23" s="191"/>
      <c r="MQS23" s="191"/>
      <c r="MQT23" s="191"/>
      <c r="MQU23" s="191"/>
      <c r="MQV23" s="191"/>
      <c r="MQW23" s="191"/>
      <c r="MQX23" s="191"/>
      <c r="MQY23" s="191"/>
      <c r="MQZ23" s="191"/>
      <c r="MRA23" s="191"/>
      <c r="MRB23" s="191"/>
      <c r="MRC23" s="191"/>
      <c r="MRD23" s="191"/>
      <c r="MRE23" s="191"/>
      <c r="MRF23" s="191"/>
      <c r="MRG23" s="191"/>
      <c r="MRH23" s="191"/>
      <c r="MRI23" s="191"/>
      <c r="MRJ23" s="191"/>
      <c r="MRK23" s="191"/>
      <c r="MRL23" s="191"/>
      <c r="MRM23" s="191"/>
      <c r="MRN23" s="191"/>
      <c r="MRO23" s="191"/>
      <c r="MRP23" s="191"/>
      <c r="MRQ23" s="191"/>
      <c r="MRR23" s="191"/>
      <c r="MRS23" s="191"/>
      <c r="MRT23" s="191"/>
      <c r="MRU23" s="191"/>
      <c r="MRV23" s="191"/>
      <c r="MRW23" s="191"/>
      <c r="MRX23" s="191"/>
      <c r="MRY23" s="191"/>
      <c r="MRZ23" s="191"/>
      <c r="MSA23" s="191"/>
      <c r="MSB23" s="191"/>
      <c r="MSC23" s="191"/>
      <c r="MSD23" s="191"/>
      <c r="MSE23" s="191"/>
      <c r="MSF23" s="191"/>
      <c r="MSG23" s="191"/>
      <c r="MSH23" s="191"/>
      <c r="MSI23" s="191"/>
      <c r="MSJ23" s="191"/>
      <c r="MSK23" s="191"/>
      <c r="MSL23" s="191"/>
      <c r="MSM23" s="191"/>
      <c r="MSN23" s="191"/>
      <c r="MSO23" s="191"/>
      <c r="MSP23" s="191"/>
      <c r="MSQ23" s="191"/>
      <c r="MSR23" s="191"/>
      <c r="MSS23" s="191"/>
      <c r="MST23" s="191"/>
      <c r="MSU23" s="191"/>
      <c r="MSV23" s="191"/>
      <c r="MSW23" s="191"/>
      <c r="MSX23" s="191"/>
      <c r="MSY23" s="191"/>
      <c r="MSZ23" s="191"/>
      <c r="MTA23" s="191"/>
      <c r="MTB23" s="191"/>
      <c r="MTC23" s="191"/>
      <c r="MTD23" s="191"/>
      <c r="MTE23" s="191"/>
      <c r="MTF23" s="191"/>
      <c r="MTG23" s="191"/>
      <c r="MTH23" s="191"/>
      <c r="MTI23" s="191"/>
      <c r="MTJ23" s="191"/>
      <c r="MTK23" s="191"/>
      <c r="MTL23" s="191"/>
      <c r="MTM23" s="191"/>
      <c r="MTN23" s="191"/>
      <c r="MTO23" s="191"/>
      <c r="MTP23" s="191"/>
      <c r="MTQ23" s="191"/>
      <c r="MTR23" s="191"/>
      <c r="MTS23" s="191"/>
      <c r="MTT23" s="191"/>
      <c r="MTU23" s="191"/>
      <c r="MTV23" s="191"/>
      <c r="MTW23" s="191"/>
      <c r="MTX23" s="191"/>
      <c r="MTY23" s="191"/>
      <c r="MTZ23" s="191"/>
      <c r="MUA23" s="191"/>
      <c r="MUB23" s="191"/>
      <c r="MUC23" s="191"/>
      <c r="MUD23" s="191"/>
      <c r="MUE23" s="191"/>
      <c r="MUF23" s="191"/>
      <c r="MUG23" s="191"/>
      <c r="MUH23" s="191"/>
      <c r="MUI23" s="191"/>
      <c r="MUJ23" s="191"/>
      <c r="MUK23" s="191"/>
      <c r="MUL23" s="191"/>
      <c r="MUM23" s="191"/>
      <c r="MUN23" s="191"/>
      <c r="MUO23" s="191"/>
      <c r="MUP23" s="191"/>
      <c r="MUQ23" s="191"/>
      <c r="MUR23" s="191"/>
      <c r="MUS23" s="191"/>
      <c r="MUT23" s="191"/>
      <c r="MUU23" s="191"/>
      <c r="MUV23" s="191"/>
      <c r="MUW23" s="191"/>
      <c r="MUX23" s="191"/>
      <c r="MUY23" s="191"/>
      <c r="MUZ23" s="191"/>
      <c r="MVA23" s="191"/>
      <c r="MVB23" s="191"/>
      <c r="MVC23" s="191"/>
      <c r="MVD23" s="191"/>
      <c r="MVE23" s="191"/>
      <c r="MVF23" s="191"/>
      <c r="MVG23" s="191"/>
      <c r="MVH23" s="191"/>
      <c r="MVI23" s="191"/>
      <c r="MVJ23" s="191"/>
      <c r="MVK23" s="191"/>
      <c r="MVL23" s="191"/>
      <c r="MVM23" s="191"/>
      <c r="MVN23" s="191"/>
      <c r="MVO23" s="191"/>
      <c r="MVP23" s="191"/>
      <c r="MVQ23" s="191"/>
      <c r="MVR23" s="191"/>
      <c r="MVS23" s="191"/>
      <c r="MVT23" s="191"/>
      <c r="MVU23" s="191"/>
      <c r="MVV23" s="191"/>
      <c r="MVW23" s="191"/>
      <c r="MVX23" s="191"/>
      <c r="MVY23" s="191"/>
      <c r="MVZ23" s="191"/>
      <c r="MWA23" s="191"/>
      <c r="MWB23" s="191"/>
      <c r="MWC23" s="191"/>
      <c r="MWD23" s="191"/>
      <c r="MWE23" s="191"/>
      <c r="MWF23" s="191"/>
      <c r="MWG23" s="191"/>
      <c r="MWH23" s="191"/>
      <c r="MWI23" s="191"/>
      <c r="MWJ23" s="191"/>
      <c r="MWK23" s="191"/>
      <c r="MWL23" s="191"/>
      <c r="MWM23" s="191"/>
      <c r="MWN23" s="191"/>
      <c r="MWO23" s="191"/>
      <c r="MWP23" s="191"/>
      <c r="MWQ23" s="191"/>
      <c r="MWR23" s="191"/>
      <c r="MWS23" s="191"/>
      <c r="MWT23" s="191"/>
      <c r="MWU23" s="191"/>
      <c r="MWV23" s="191"/>
      <c r="MWW23" s="191"/>
      <c r="MWX23" s="191"/>
      <c r="MWY23" s="191"/>
      <c r="MWZ23" s="191"/>
      <c r="MXA23" s="191"/>
      <c r="MXB23" s="191"/>
      <c r="MXC23" s="191"/>
      <c r="MXD23" s="191"/>
      <c r="MXE23" s="191"/>
      <c r="MXF23" s="191"/>
      <c r="MXG23" s="191"/>
      <c r="MXH23" s="191"/>
      <c r="MXI23" s="191"/>
      <c r="MXJ23" s="191"/>
      <c r="MXK23" s="191"/>
      <c r="MXL23" s="191"/>
      <c r="MXM23" s="191"/>
      <c r="MXN23" s="191"/>
      <c r="MXO23" s="191"/>
      <c r="MXP23" s="191"/>
      <c r="MXQ23" s="191"/>
      <c r="MXR23" s="191"/>
      <c r="MXS23" s="191"/>
      <c r="MXT23" s="191"/>
      <c r="MXU23" s="191"/>
      <c r="MXV23" s="191"/>
      <c r="MXW23" s="191"/>
      <c r="MXX23" s="191"/>
      <c r="MXY23" s="191"/>
      <c r="MXZ23" s="191"/>
      <c r="MYA23" s="191"/>
      <c r="MYB23" s="191"/>
      <c r="MYC23" s="191"/>
      <c r="MYD23" s="191"/>
      <c r="MYE23" s="191"/>
      <c r="MYF23" s="191"/>
      <c r="MYG23" s="191"/>
      <c r="MYH23" s="191"/>
      <c r="MYI23" s="191"/>
      <c r="MYJ23" s="191"/>
      <c r="MYK23" s="191"/>
      <c r="MYL23" s="191"/>
      <c r="MYM23" s="191"/>
      <c r="MYN23" s="191"/>
      <c r="MYO23" s="191"/>
      <c r="MYP23" s="191"/>
      <c r="MYQ23" s="191"/>
      <c r="MYR23" s="191"/>
      <c r="MYS23" s="191"/>
      <c r="MYT23" s="191"/>
      <c r="MYU23" s="191"/>
      <c r="MYV23" s="191"/>
      <c r="MYW23" s="191"/>
      <c r="MYX23" s="191"/>
      <c r="MYY23" s="191"/>
      <c r="MYZ23" s="191"/>
      <c r="MZA23" s="191"/>
      <c r="MZB23" s="191"/>
      <c r="MZC23" s="191"/>
      <c r="MZD23" s="191"/>
      <c r="MZE23" s="191"/>
      <c r="MZF23" s="191"/>
      <c r="MZG23" s="191"/>
      <c r="MZH23" s="191"/>
      <c r="MZI23" s="191"/>
      <c r="MZJ23" s="191"/>
      <c r="MZK23" s="191"/>
      <c r="MZL23" s="191"/>
      <c r="MZM23" s="191"/>
      <c r="MZN23" s="191"/>
      <c r="MZO23" s="191"/>
      <c r="MZP23" s="191"/>
      <c r="MZQ23" s="191"/>
      <c r="MZR23" s="191"/>
      <c r="MZS23" s="191"/>
      <c r="MZT23" s="191"/>
      <c r="MZU23" s="191"/>
      <c r="MZV23" s="191"/>
      <c r="MZW23" s="191"/>
      <c r="MZX23" s="191"/>
      <c r="MZY23" s="191"/>
      <c r="MZZ23" s="191"/>
      <c r="NAA23" s="191"/>
      <c r="NAB23" s="191"/>
      <c r="NAC23" s="191"/>
      <c r="NAD23" s="191"/>
      <c r="NAE23" s="191"/>
      <c r="NAF23" s="191"/>
      <c r="NAG23" s="191"/>
      <c r="NAH23" s="191"/>
      <c r="NAI23" s="191"/>
      <c r="NAJ23" s="191"/>
      <c r="NAK23" s="191"/>
      <c r="NAL23" s="191"/>
      <c r="NAM23" s="191"/>
      <c r="NAN23" s="191"/>
      <c r="NAO23" s="191"/>
      <c r="NAP23" s="191"/>
      <c r="NAQ23" s="191"/>
      <c r="NAR23" s="191"/>
      <c r="NAS23" s="191"/>
      <c r="NAT23" s="191"/>
      <c r="NAU23" s="191"/>
      <c r="NAV23" s="191"/>
      <c r="NAW23" s="191"/>
      <c r="NAX23" s="191"/>
      <c r="NAY23" s="191"/>
      <c r="NAZ23" s="191"/>
      <c r="NBA23" s="191"/>
      <c r="NBB23" s="191"/>
      <c r="NBC23" s="191"/>
      <c r="NBD23" s="191"/>
      <c r="NBE23" s="191"/>
      <c r="NBF23" s="191"/>
      <c r="NBG23" s="191"/>
      <c r="NBH23" s="191"/>
      <c r="NBI23" s="191"/>
      <c r="NBJ23" s="191"/>
      <c r="NBK23" s="191"/>
      <c r="NBL23" s="191"/>
      <c r="NBM23" s="191"/>
      <c r="NBN23" s="191"/>
      <c r="NBO23" s="191"/>
      <c r="NBP23" s="191"/>
      <c r="NBQ23" s="191"/>
      <c r="NBR23" s="191"/>
      <c r="NBS23" s="191"/>
      <c r="NBT23" s="191"/>
      <c r="NBU23" s="191"/>
      <c r="NBV23" s="191"/>
      <c r="NBW23" s="191"/>
      <c r="NBX23" s="191"/>
      <c r="NBY23" s="191"/>
      <c r="NBZ23" s="191"/>
      <c r="NCA23" s="191"/>
      <c r="NCB23" s="191"/>
      <c r="NCC23" s="191"/>
      <c r="NCD23" s="191"/>
      <c r="NCE23" s="191"/>
      <c r="NCF23" s="191"/>
      <c r="NCG23" s="191"/>
      <c r="NCH23" s="191"/>
      <c r="NCI23" s="191"/>
      <c r="NCJ23" s="191"/>
      <c r="NCK23" s="191"/>
      <c r="NCL23" s="191"/>
      <c r="NCM23" s="191"/>
      <c r="NCN23" s="191"/>
      <c r="NCO23" s="191"/>
      <c r="NCP23" s="191"/>
      <c r="NCQ23" s="191"/>
      <c r="NCR23" s="191"/>
      <c r="NCS23" s="191"/>
      <c r="NCT23" s="191"/>
      <c r="NCU23" s="191"/>
      <c r="NCV23" s="191"/>
      <c r="NCW23" s="191"/>
      <c r="NCX23" s="191"/>
      <c r="NCY23" s="191"/>
      <c r="NCZ23" s="191"/>
      <c r="NDA23" s="191"/>
      <c r="NDB23" s="191"/>
      <c r="NDC23" s="191"/>
      <c r="NDD23" s="191"/>
      <c r="NDE23" s="191"/>
      <c r="NDF23" s="191"/>
      <c r="NDG23" s="191"/>
      <c r="NDH23" s="191"/>
      <c r="NDI23" s="191"/>
      <c r="NDJ23" s="191"/>
      <c r="NDK23" s="191"/>
      <c r="NDL23" s="191"/>
      <c r="NDM23" s="191"/>
      <c r="NDN23" s="191"/>
      <c r="NDO23" s="191"/>
      <c r="NDP23" s="191"/>
      <c r="NDQ23" s="191"/>
      <c r="NDR23" s="191"/>
      <c r="NDS23" s="191"/>
      <c r="NDT23" s="191"/>
      <c r="NDU23" s="191"/>
      <c r="NDV23" s="191"/>
      <c r="NDW23" s="191"/>
      <c r="NDX23" s="191"/>
      <c r="NDY23" s="191"/>
      <c r="NDZ23" s="191"/>
      <c r="NEA23" s="191"/>
      <c r="NEB23" s="191"/>
      <c r="NEC23" s="191"/>
      <c r="NED23" s="191"/>
      <c r="NEE23" s="191"/>
      <c r="NEF23" s="191"/>
      <c r="NEG23" s="191"/>
      <c r="NEH23" s="191"/>
      <c r="NEI23" s="191"/>
      <c r="NEJ23" s="191"/>
      <c r="NEK23" s="191"/>
      <c r="NEL23" s="191"/>
      <c r="NEM23" s="191"/>
      <c r="NEN23" s="191"/>
      <c r="NEO23" s="191"/>
      <c r="NEP23" s="191"/>
      <c r="NEQ23" s="191"/>
      <c r="NER23" s="191"/>
      <c r="NES23" s="191"/>
      <c r="NET23" s="191"/>
      <c r="NEU23" s="191"/>
      <c r="NEV23" s="191"/>
      <c r="NEW23" s="191"/>
      <c r="NEX23" s="191"/>
      <c r="NEY23" s="191"/>
      <c r="NEZ23" s="191"/>
      <c r="NFA23" s="191"/>
      <c r="NFB23" s="191"/>
      <c r="NFC23" s="191"/>
      <c r="NFD23" s="191"/>
      <c r="NFE23" s="191"/>
      <c r="NFF23" s="191"/>
      <c r="NFG23" s="191"/>
      <c r="NFH23" s="191"/>
      <c r="NFI23" s="191"/>
      <c r="NFJ23" s="191"/>
      <c r="NFK23" s="191"/>
      <c r="NFL23" s="191"/>
      <c r="NFM23" s="191"/>
      <c r="NFN23" s="191"/>
      <c r="NFO23" s="191"/>
      <c r="NFP23" s="191"/>
      <c r="NFQ23" s="191"/>
      <c r="NFR23" s="191"/>
      <c r="NFS23" s="191"/>
      <c r="NFT23" s="191"/>
      <c r="NFU23" s="191"/>
      <c r="NFV23" s="191"/>
      <c r="NFW23" s="191"/>
      <c r="NFX23" s="191"/>
      <c r="NFY23" s="191"/>
      <c r="NFZ23" s="191"/>
      <c r="NGA23" s="191"/>
      <c r="NGB23" s="191"/>
      <c r="NGC23" s="191"/>
      <c r="NGD23" s="191"/>
      <c r="NGE23" s="191"/>
      <c r="NGF23" s="191"/>
      <c r="NGG23" s="191"/>
      <c r="NGH23" s="191"/>
      <c r="NGI23" s="191"/>
      <c r="NGJ23" s="191"/>
      <c r="NGK23" s="191"/>
      <c r="NGL23" s="191"/>
      <c r="NGM23" s="191"/>
      <c r="NGN23" s="191"/>
      <c r="NGO23" s="191"/>
      <c r="NGP23" s="191"/>
      <c r="NGQ23" s="191"/>
      <c r="NGR23" s="191"/>
      <c r="NGS23" s="191"/>
      <c r="NGT23" s="191"/>
      <c r="NGU23" s="191"/>
      <c r="NGV23" s="191"/>
      <c r="NGW23" s="191"/>
      <c r="NGX23" s="191"/>
      <c r="NGY23" s="191"/>
      <c r="NGZ23" s="191"/>
      <c r="NHA23" s="191"/>
      <c r="NHB23" s="191"/>
      <c r="NHC23" s="191"/>
      <c r="NHD23" s="191"/>
      <c r="NHE23" s="191"/>
      <c r="NHF23" s="191"/>
      <c r="NHG23" s="191"/>
      <c r="NHH23" s="191"/>
      <c r="NHI23" s="191"/>
      <c r="NHJ23" s="191"/>
      <c r="NHK23" s="191"/>
      <c r="NHL23" s="191"/>
      <c r="NHM23" s="191"/>
      <c r="NHN23" s="191"/>
      <c r="NHO23" s="191"/>
      <c r="NHP23" s="191"/>
      <c r="NHQ23" s="191"/>
      <c r="NHR23" s="191"/>
      <c r="NHS23" s="191"/>
      <c r="NHT23" s="191"/>
      <c r="NHU23" s="191"/>
      <c r="NHV23" s="191"/>
      <c r="NHW23" s="191"/>
      <c r="NHX23" s="191"/>
      <c r="NHY23" s="191"/>
      <c r="NHZ23" s="191"/>
      <c r="NIA23" s="191"/>
      <c r="NIB23" s="191"/>
      <c r="NIC23" s="191"/>
      <c r="NID23" s="191"/>
      <c r="NIE23" s="191"/>
      <c r="NIF23" s="191"/>
      <c r="NIG23" s="191"/>
      <c r="NIH23" s="191"/>
      <c r="NII23" s="191"/>
      <c r="NIJ23" s="191"/>
      <c r="NIK23" s="191"/>
      <c r="NIL23" s="191"/>
      <c r="NIM23" s="191"/>
      <c r="NIN23" s="191"/>
      <c r="NIO23" s="191"/>
      <c r="NIP23" s="191"/>
      <c r="NIQ23" s="191"/>
      <c r="NIR23" s="191"/>
      <c r="NIS23" s="191"/>
      <c r="NIT23" s="191"/>
      <c r="NIU23" s="191"/>
      <c r="NIV23" s="191"/>
      <c r="NIW23" s="191"/>
      <c r="NIX23" s="191"/>
      <c r="NIY23" s="191"/>
      <c r="NIZ23" s="191"/>
      <c r="NJA23" s="191"/>
      <c r="NJB23" s="191"/>
      <c r="NJC23" s="191"/>
      <c r="NJD23" s="191"/>
      <c r="NJE23" s="191"/>
      <c r="NJF23" s="191"/>
      <c r="NJG23" s="191"/>
      <c r="NJH23" s="191"/>
      <c r="NJI23" s="191"/>
      <c r="NJJ23" s="191"/>
      <c r="NJK23" s="191"/>
      <c r="NJL23" s="191"/>
      <c r="NJM23" s="191"/>
      <c r="NJN23" s="191"/>
      <c r="NJO23" s="191"/>
      <c r="NJP23" s="191"/>
      <c r="NJQ23" s="191"/>
      <c r="NJR23" s="191"/>
      <c r="NJS23" s="191"/>
      <c r="NJT23" s="191"/>
      <c r="NJU23" s="191"/>
      <c r="NJV23" s="191"/>
      <c r="NJW23" s="191"/>
      <c r="NJX23" s="191"/>
      <c r="NJY23" s="191"/>
      <c r="NJZ23" s="191"/>
      <c r="NKA23" s="191"/>
      <c r="NKB23" s="191"/>
      <c r="NKC23" s="191"/>
      <c r="NKD23" s="191"/>
      <c r="NKE23" s="191"/>
      <c r="NKF23" s="191"/>
      <c r="NKG23" s="191"/>
      <c r="NKH23" s="191"/>
      <c r="NKI23" s="191"/>
      <c r="NKJ23" s="191"/>
      <c r="NKK23" s="191"/>
      <c r="NKL23" s="191"/>
      <c r="NKM23" s="191"/>
      <c r="NKN23" s="191"/>
      <c r="NKO23" s="191"/>
      <c r="NKP23" s="191"/>
      <c r="NKQ23" s="191"/>
      <c r="NKR23" s="191"/>
      <c r="NKS23" s="191"/>
      <c r="NKT23" s="191"/>
      <c r="NKU23" s="191"/>
      <c r="NKV23" s="191"/>
      <c r="NKW23" s="191"/>
      <c r="NKX23" s="191"/>
      <c r="NKY23" s="191"/>
      <c r="NKZ23" s="191"/>
      <c r="NLA23" s="191"/>
      <c r="NLB23" s="191"/>
      <c r="NLC23" s="191"/>
      <c r="NLD23" s="191"/>
      <c r="NLE23" s="191"/>
      <c r="NLF23" s="191"/>
      <c r="NLG23" s="191"/>
      <c r="NLH23" s="191"/>
      <c r="NLI23" s="191"/>
      <c r="NLJ23" s="191"/>
      <c r="NLK23" s="191"/>
      <c r="NLL23" s="191"/>
      <c r="NLM23" s="191"/>
      <c r="NLN23" s="191"/>
      <c r="NLO23" s="191"/>
      <c r="NLP23" s="191"/>
      <c r="NLQ23" s="191"/>
      <c r="NLR23" s="191"/>
      <c r="NLS23" s="191"/>
      <c r="NLT23" s="191"/>
      <c r="NLU23" s="191"/>
      <c r="NLV23" s="191"/>
      <c r="NLW23" s="191"/>
      <c r="NLX23" s="191"/>
      <c r="NLY23" s="191"/>
      <c r="NLZ23" s="191"/>
      <c r="NMA23" s="191"/>
      <c r="NMB23" s="191"/>
      <c r="NMC23" s="191"/>
      <c r="NMD23" s="191"/>
      <c r="NME23" s="191"/>
      <c r="NMF23" s="191"/>
      <c r="NMG23" s="191"/>
      <c r="NMH23" s="191"/>
      <c r="NMI23" s="191"/>
      <c r="NMJ23" s="191"/>
      <c r="NMK23" s="191"/>
      <c r="NML23" s="191"/>
      <c r="NMM23" s="191"/>
      <c r="NMN23" s="191"/>
      <c r="NMO23" s="191"/>
      <c r="NMP23" s="191"/>
      <c r="NMQ23" s="191"/>
      <c r="NMR23" s="191"/>
      <c r="NMS23" s="191"/>
      <c r="NMT23" s="191"/>
      <c r="NMU23" s="191"/>
      <c r="NMV23" s="191"/>
      <c r="NMW23" s="191"/>
      <c r="NMX23" s="191"/>
      <c r="NMY23" s="191"/>
      <c r="NMZ23" s="191"/>
      <c r="NNA23" s="191"/>
      <c r="NNB23" s="191"/>
      <c r="NNC23" s="191"/>
      <c r="NND23" s="191"/>
      <c r="NNE23" s="191"/>
      <c r="NNF23" s="191"/>
      <c r="NNG23" s="191"/>
      <c r="NNH23" s="191"/>
      <c r="NNI23" s="191"/>
      <c r="NNJ23" s="191"/>
      <c r="NNK23" s="191"/>
      <c r="NNL23" s="191"/>
      <c r="NNM23" s="191"/>
      <c r="NNN23" s="191"/>
      <c r="NNO23" s="191"/>
      <c r="NNP23" s="191"/>
      <c r="NNQ23" s="191"/>
      <c r="NNR23" s="191"/>
      <c r="NNS23" s="191"/>
      <c r="NNT23" s="191"/>
      <c r="NNU23" s="191"/>
      <c r="NNV23" s="191"/>
      <c r="NNW23" s="191"/>
      <c r="NNX23" s="191"/>
      <c r="NNY23" s="191"/>
      <c r="NNZ23" s="191"/>
      <c r="NOA23" s="191"/>
      <c r="NOB23" s="191"/>
      <c r="NOC23" s="191"/>
      <c r="NOD23" s="191"/>
      <c r="NOE23" s="191"/>
      <c r="NOF23" s="191"/>
      <c r="NOG23" s="191"/>
      <c r="NOH23" s="191"/>
      <c r="NOI23" s="191"/>
      <c r="NOJ23" s="191"/>
      <c r="NOK23" s="191"/>
      <c r="NOL23" s="191"/>
      <c r="NOM23" s="191"/>
      <c r="NON23" s="191"/>
      <c r="NOO23" s="191"/>
      <c r="NOP23" s="191"/>
      <c r="NOQ23" s="191"/>
      <c r="NOR23" s="191"/>
      <c r="NOS23" s="191"/>
      <c r="NOT23" s="191"/>
      <c r="NOU23" s="191"/>
      <c r="NOV23" s="191"/>
      <c r="NOW23" s="191"/>
      <c r="NOX23" s="191"/>
      <c r="NOY23" s="191"/>
      <c r="NOZ23" s="191"/>
      <c r="NPA23" s="191"/>
      <c r="NPB23" s="191"/>
      <c r="NPC23" s="191"/>
      <c r="NPD23" s="191"/>
      <c r="NPE23" s="191"/>
      <c r="NPF23" s="191"/>
      <c r="NPG23" s="191"/>
      <c r="NPH23" s="191"/>
      <c r="NPI23" s="191"/>
      <c r="NPJ23" s="191"/>
      <c r="NPK23" s="191"/>
      <c r="NPL23" s="191"/>
      <c r="NPM23" s="191"/>
      <c r="NPN23" s="191"/>
      <c r="NPO23" s="191"/>
      <c r="NPP23" s="191"/>
      <c r="NPQ23" s="191"/>
      <c r="NPR23" s="191"/>
      <c r="NPS23" s="191"/>
      <c r="NPT23" s="191"/>
      <c r="NPU23" s="191"/>
      <c r="NPV23" s="191"/>
      <c r="NPW23" s="191"/>
      <c r="NPX23" s="191"/>
      <c r="NPY23" s="191"/>
      <c r="NPZ23" s="191"/>
      <c r="NQA23" s="191"/>
      <c r="NQB23" s="191"/>
      <c r="NQC23" s="191"/>
      <c r="NQD23" s="191"/>
      <c r="NQE23" s="191"/>
      <c r="NQF23" s="191"/>
      <c r="NQG23" s="191"/>
      <c r="NQH23" s="191"/>
      <c r="NQI23" s="191"/>
      <c r="NQJ23" s="191"/>
      <c r="NQK23" s="191"/>
      <c r="NQL23" s="191"/>
      <c r="NQM23" s="191"/>
      <c r="NQN23" s="191"/>
      <c r="NQO23" s="191"/>
      <c r="NQP23" s="191"/>
      <c r="NQQ23" s="191"/>
      <c r="NQR23" s="191"/>
      <c r="NQS23" s="191"/>
      <c r="NQT23" s="191"/>
      <c r="NQU23" s="191"/>
      <c r="NQV23" s="191"/>
      <c r="NQW23" s="191"/>
      <c r="NQX23" s="191"/>
      <c r="NQY23" s="191"/>
      <c r="NQZ23" s="191"/>
      <c r="NRA23" s="191"/>
      <c r="NRB23" s="191"/>
      <c r="NRC23" s="191"/>
      <c r="NRD23" s="191"/>
      <c r="NRE23" s="191"/>
      <c r="NRF23" s="191"/>
      <c r="NRG23" s="191"/>
      <c r="NRH23" s="191"/>
      <c r="NRI23" s="191"/>
      <c r="NRJ23" s="191"/>
      <c r="NRK23" s="191"/>
      <c r="NRL23" s="191"/>
      <c r="NRM23" s="191"/>
      <c r="NRN23" s="191"/>
      <c r="NRO23" s="191"/>
      <c r="NRP23" s="191"/>
      <c r="NRQ23" s="191"/>
      <c r="NRR23" s="191"/>
      <c r="NRS23" s="191"/>
      <c r="NRT23" s="191"/>
      <c r="NRU23" s="191"/>
      <c r="NRV23" s="191"/>
      <c r="NRW23" s="191"/>
      <c r="NRX23" s="191"/>
      <c r="NRY23" s="191"/>
      <c r="NRZ23" s="191"/>
      <c r="NSA23" s="191"/>
      <c r="NSB23" s="191"/>
      <c r="NSC23" s="191"/>
      <c r="NSD23" s="191"/>
      <c r="NSE23" s="191"/>
      <c r="NSF23" s="191"/>
      <c r="NSG23" s="191"/>
      <c r="NSH23" s="191"/>
      <c r="NSI23" s="191"/>
      <c r="NSJ23" s="191"/>
      <c r="NSK23" s="191"/>
      <c r="NSL23" s="191"/>
      <c r="NSM23" s="191"/>
      <c r="NSN23" s="191"/>
      <c r="NSO23" s="191"/>
      <c r="NSP23" s="191"/>
      <c r="NSQ23" s="191"/>
      <c r="NSR23" s="191"/>
      <c r="NSS23" s="191"/>
      <c r="NST23" s="191"/>
      <c r="NSU23" s="191"/>
      <c r="NSV23" s="191"/>
      <c r="NSW23" s="191"/>
      <c r="NSX23" s="191"/>
      <c r="NSY23" s="191"/>
      <c r="NSZ23" s="191"/>
      <c r="NTA23" s="191"/>
      <c r="NTB23" s="191"/>
      <c r="NTC23" s="191"/>
      <c r="NTD23" s="191"/>
      <c r="NTE23" s="191"/>
      <c r="NTF23" s="191"/>
      <c r="NTG23" s="191"/>
      <c r="NTH23" s="191"/>
      <c r="NTI23" s="191"/>
      <c r="NTJ23" s="191"/>
      <c r="NTK23" s="191"/>
      <c r="NTL23" s="191"/>
      <c r="NTM23" s="191"/>
      <c r="NTN23" s="191"/>
      <c r="NTO23" s="191"/>
      <c r="NTP23" s="191"/>
      <c r="NTQ23" s="191"/>
      <c r="NTR23" s="191"/>
      <c r="NTS23" s="191"/>
      <c r="NTT23" s="191"/>
      <c r="NTU23" s="191"/>
      <c r="NTV23" s="191"/>
      <c r="NTW23" s="191"/>
      <c r="NTX23" s="191"/>
      <c r="NTY23" s="191"/>
      <c r="NTZ23" s="191"/>
      <c r="NUA23" s="191"/>
      <c r="NUB23" s="191"/>
      <c r="NUC23" s="191"/>
      <c r="NUD23" s="191"/>
      <c r="NUE23" s="191"/>
      <c r="NUF23" s="191"/>
      <c r="NUG23" s="191"/>
      <c r="NUH23" s="191"/>
      <c r="NUI23" s="191"/>
      <c r="NUJ23" s="191"/>
      <c r="NUK23" s="191"/>
      <c r="NUL23" s="191"/>
      <c r="NUM23" s="191"/>
      <c r="NUN23" s="191"/>
      <c r="NUO23" s="191"/>
      <c r="NUP23" s="191"/>
      <c r="NUQ23" s="191"/>
      <c r="NUR23" s="191"/>
      <c r="NUS23" s="191"/>
      <c r="NUT23" s="191"/>
      <c r="NUU23" s="191"/>
      <c r="NUV23" s="191"/>
      <c r="NUW23" s="191"/>
      <c r="NUX23" s="191"/>
      <c r="NUY23" s="191"/>
      <c r="NUZ23" s="191"/>
      <c r="NVA23" s="191"/>
      <c r="NVB23" s="191"/>
      <c r="NVC23" s="191"/>
      <c r="NVD23" s="191"/>
      <c r="NVE23" s="191"/>
      <c r="NVF23" s="191"/>
      <c r="NVG23" s="191"/>
      <c r="NVH23" s="191"/>
      <c r="NVI23" s="191"/>
      <c r="NVJ23" s="191"/>
      <c r="NVK23" s="191"/>
      <c r="NVL23" s="191"/>
      <c r="NVM23" s="191"/>
      <c r="NVN23" s="191"/>
      <c r="NVO23" s="191"/>
      <c r="NVP23" s="191"/>
      <c r="NVQ23" s="191"/>
      <c r="NVR23" s="191"/>
      <c r="NVS23" s="191"/>
      <c r="NVT23" s="191"/>
      <c r="NVU23" s="191"/>
      <c r="NVV23" s="191"/>
      <c r="NVW23" s="191"/>
      <c r="NVX23" s="191"/>
      <c r="NVY23" s="191"/>
      <c r="NVZ23" s="191"/>
      <c r="NWA23" s="191"/>
      <c r="NWB23" s="191"/>
      <c r="NWC23" s="191"/>
      <c r="NWD23" s="191"/>
      <c r="NWE23" s="191"/>
      <c r="NWF23" s="191"/>
      <c r="NWG23" s="191"/>
      <c r="NWH23" s="191"/>
      <c r="NWI23" s="191"/>
      <c r="NWJ23" s="191"/>
      <c r="NWK23" s="191"/>
      <c r="NWL23" s="191"/>
      <c r="NWM23" s="191"/>
      <c r="NWN23" s="191"/>
      <c r="NWO23" s="191"/>
      <c r="NWP23" s="191"/>
      <c r="NWQ23" s="191"/>
      <c r="NWR23" s="191"/>
      <c r="NWS23" s="191"/>
      <c r="NWT23" s="191"/>
      <c r="NWU23" s="191"/>
      <c r="NWV23" s="191"/>
      <c r="NWW23" s="191"/>
      <c r="NWX23" s="191"/>
      <c r="NWY23" s="191"/>
      <c r="NWZ23" s="191"/>
      <c r="NXA23" s="191"/>
      <c r="NXB23" s="191"/>
      <c r="NXC23" s="191"/>
      <c r="NXD23" s="191"/>
      <c r="NXE23" s="191"/>
      <c r="NXF23" s="191"/>
      <c r="NXG23" s="191"/>
      <c r="NXH23" s="191"/>
      <c r="NXI23" s="191"/>
      <c r="NXJ23" s="191"/>
      <c r="NXK23" s="191"/>
      <c r="NXL23" s="191"/>
      <c r="NXM23" s="191"/>
      <c r="NXN23" s="191"/>
      <c r="NXO23" s="191"/>
      <c r="NXP23" s="191"/>
      <c r="NXQ23" s="191"/>
      <c r="NXR23" s="191"/>
      <c r="NXS23" s="191"/>
      <c r="NXT23" s="191"/>
      <c r="NXU23" s="191"/>
      <c r="NXV23" s="191"/>
      <c r="NXW23" s="191"/>
      <c r="NXX23" s="191"/>
      <c r="NXY23" s="191"/>
      <c r="NXZ23" s="191"/>
      <c r="NYA23" s="191"/>
      <c r="NYB23" s="191"/>
      <c r="NYC23" s="191"/>
      <c r="NYD23" s="191"/>
      <c r="NYE23" s="191"/>
      <c r="NYF23" s="191"/>
      <c r="NYG23" s="191"/>
      <c r="NYH23" s="191"/>
      <c r="NYI23" s="191"/>
      <c r="NYJ23" s="191"/>
      <c r="NYK23" s="191"/>
      <c r="NYL23" s="191"/>
      <c r="NYM23" s="191"/>
      <c r="NYN23" s="191"/>
      <c r="NYO23" s="191"/>
      <c r="NYP23" s="191"/>
      <c r="NYQ23" s="191"/>
      <c r="NYR23" s="191"/>
      <c r="NYS23" s="191"/>
      <c r="NYT23" s="191"/>
      <c r="NYU23" s="191"/>
      <c r="NYV23" s="191"/>
      <c r="NYW23" s="191"/>
      <c r="NYX23" s="191"/>
      <c r="NYY23" s="191"/>
      <c r="NYZ23" s="191"/>
      <c r="NZA23" s="191"/>
      <c r="NZB23" s="191"/>
      <c r="NZC23" s="191"/>
      <c r="NZD23" s="191"/>
      <c r="NZE23" s="191"/>
      <c r="NZF23" s="191"/>
      <c r="NZG23" s="191"/>
      <c r="NZH23" s="191"/>
      <c r="NZI23" s="191"/>
      <c r="NZJ23" s="191"/>
      <c r="NZK23" s="191"/>
      <c r="NZL23" s="191"/>
      <c r="NZM23" s="191"/>
      <c r="NZN23" s="191"/>
      <c r="NZO23" s="191"/>
      <c r="NZP23" s="191"/>
      <c r="NZQ23" s="191"/>
      <c r="NZR23" s="191"/>
      <c r="NZS23" s="191"/>
      <c r="NZT23" s="191"/>
      <c r="NZU23" s="191"/>
      <c r="NZV23" s="191"/>
      <c r="NZW23" s="191"/>
      <c r="NZX23" s="191"/>
      <c r="NZY23" s="191"/>
      <c r="NZZ23" s="191"/>
      <c r="OAA23" s="191"/>
      <c r="OAB23" s="191"/>
      <c r="OAC23" s="191"/>
      <c r="OAD23" s="191"/>
      <c r="OAE23" s="191"/>
      <c r="OAF23" s="191"/>
      <c r="OAG23" s="191"/>
      <c r="OAH23" s="191"/>
      <c r="OAI23" s="191"/>
      <c r="OAJ23" s="191"/>
      <c r="OAK23" s="191"/>
      <c r="OAL23" s="191"/>
      <c r="OAM23" s="191"/>
      <c r="OAN23" s="191"/>
      <c r="OAO23" s="191"/>
      <c r="OAP23" s="191"/>
      <c r="OAQ23" s="191"/>
      <c r="OAR23" s="191"/>
      <c r="OAS23" s="191"/>
      <c r="OAT23" s="191"/>
      <c r="OAU23" s="191"/>
      <c r="OAV23" s="191"/>
      <c r="OAW23" s="191"/>
      <c r="OAX23" s="191"/>
      <c r="OAY23" s="191"/>
      <c r="OAZ23" s="191"/>
      <c r="OBA23" s="191"/>
      <c r="OBB23" s="191"/>
      <c r="OBC23" s="191"/>
      <c r="OBD23" s="191"/>
      <c r="OBE23" s="191"/>
      <c r="OBF23" s="191"/>
      <c r="OBG23" s="191"/>
      <c r="OBH23" s="191"/>
      <c r="OBI23" s="191"/>
      <c r="OBJ23" s="191"/>
      <c r="OBK23" s="191"/>
      <c r="OBL23" s="191"/>
      <c r="OBM23" s="191"/>
      <c r="OBN23" s="191"/>
      <c r="OBO23" s="191"/>
      <c r="OBP23" s="191"/>
      <c r="OBQ23" s="191"/>
      <c r="OBR23" s="191"/>
      <c r="OBS23" s="191"/>
      <c r="OBT23" s="191"/>
      <c r="OBU23" s="191"/>
      <c r="OBV23" s="191"/>
      <c r="OBW23" s="191"/>
      <c r="OBX23" s="191"/>
      <c r="OBY23" s="191"/>
      <c r="OBZ23" s="191"/>
      <c r="OCA23" s="191"/>
      <c r="OCB23" s="191"/>
      <c r="OCC23" s="191"/>
      <c r="OCD23" s="191"/>
      <c r="OCE23" s="191"/>
      <c r="OCF23" s="191"/>
      <c r="OCG23" s="191"/>
      <c r="OCH23" s="191"/>
      <c r="OCI23" s="191"/>
      <c r="OCJ23" s="191"/>
      <c r="OCK23" s="191"/>
      <c r="OCL23" s="191"/>
      <c r="OCM23" s="191"/>
      <c r="OCN23" s="191"/>
      <c r="OCO23" s="191"/>
      <c r="OCP23" s="191"/>
      <c r="OCQ23" s="191"/>
      <c r="OCR23" s="191"/>
      <c r="OCS23" s="191"/>
      <c r="OCT23" s="191"/>
      <c r="OCU23" s="191"/>
      <c r="OCV23" s="191"/>
      <c r="OCW23" s="191"/>
      <c r="OCX23" s="191"/>
      <c r="OCY23" s="191"/>
      <c r="OCZ23" s="191"/>
      <c r="ODA23" s="191"/>
      <c r="ODB23" s="191"/>
      <c r="ODC23" s="191"/>
      <c r="ODD23" s="191"/>
      <c r="ODE23" s="191"/>
      <c r="ODF23" s="191"/>
      <c r="ODG23" s="191"/>
      <c r="ODH23" s="191"/>
      <c r="ODI23" s="191"/>
      <c r="ODJ23" s="191"/>
      <c r="ODK23" s="191"/>
      <c r="ODL23" s="191"/>
      <c r="ODM23" s="191"/>
      <c r="ODN23" s="191"/>
      <c r="ODO23" s="191"/>
      <c r="ODP23" s="191"/>
      <c r="ODQ23" s="191"/>
      <c r="ODR23" s="191"/>
      <c r="ODS23" s="191"/>
      <c r="ODT23" s="191"/>
      <c r="ODU23" s="191"/>
      <c r="ODV23" s="191"/>
      <c r="ODW23" s="191"/>
      <c r="ODX23" s="191"/>
      <c r="ODY23" s="191"/>
      <c r="ODZ23" s="191"/>
      <c r="OEA23" s="191"/>
      <c r="OEB23" s="191"/>
      <c r="OEC23" s="191"/>
      <c r="OED23" s="191"/>
      <c r="OEE23" s="191"/>
      <c r="OEF23" s="191"/>
      <c r="OEG23" s="191"/>
      <c r="OEH23" s="191"/>
      <c r="OEI23" s="191"/>
      <c r="OEJ23" s="191"/>
      <c r="OEK23" s="191"/>
      <c r="OEL23" s="191"/>
      <c r="OEM23" s="191"/>
      <c r="OEN23" s="191"/>
      <c r="OEO23" s="191"/>
      <c r="OEP23" s="191"/>
      <c r="OEQ23" s="191"/>
      <c r="OER23" s="191"/>
      <c r="OES23" s="191"/>
      <c r="OET23" s="191"/>
      <c r="OEU23" s="191"/>
      <c r="OEV23" s="191"/>
      <c r="OEW23" s="191"/>
      <c r="OEX23" s="191"/>
      <c r="OEY23" s="191"/>
      <c r="OEZ23" s="191"/>
      <c r="OFA23" s="191"/>
      <c r="OFB23" s="191"/>
      <c r="OFC23" s="191"/>
      <c r="OFD23" s="191"/>
      <c r="OFE23" s="191"/>
      <c r="OFF23" s="191"/>
      <c r="OFG23" s="191"/>
      <c r="OFH23" s="191"/>
      <c r="OFI23" s="191"/>
      <c r="OFJ23" s="191"/>
      <c r="OFK23" s="191"/>
      <c r="OFL23" s="191"/>
      <c r="OFM23" s="191"/>
      <c r="OFN23" s="191"/>
      <c r="OFO23" s="191"/>
      <c r="OFP23" s="191"/>
      <c r="OFQ23" s="191"/>
      <c r="OFR23" s="191"/>
      <c r="OFS23" s="191"/>
      <c r="OFT23" s="191"/>
      <c r="OFU23" s="191"/>
      <c r="OFV23" s="191"/>
      <c r="OFW23" s="191"/>
      <c r="OFX23" s="191"/>
      <c r="OFY23" s="191"/>
      <c r="OFZ23" s="191"/>
      <c r="OGA23" s="191"/>
      <c r="OGB23" s="191"/>
      <c r="OGC23" s="191"/>
      <c r="OGD23" s="191"/>
      <c r="OGE23" s="191"/>
      <c r="OGF23" s="191"/>
      <c r="OGG23" s="191"/>
      <c r="OGH23" s="191"/>
      <c r="OGI23" s="191"/>
      <c r="OGJ23" s="191"/>
      <c r="OGK23" s="191"/>
      <c r="OGL23" s="191"/>
      <c r="OGM23" s="191"/>
      <c r="OGN23" s="191"/>
      <c r="OGO23" s="191"/>
      <c r="OGP23" s="191"/>
      <c r="OGQ23" s="191"/>
      <c r="OGR23" s="191"/>
      <c r="OGS23" s="191"/>
      <c r="OGT23" s="191"/>
      <c r="OGU23" s="191"/>
      <c r="OGV23" s="191"/>
      <c r="OGW23" s="191"/>
      <c r="OGX23" s="191"/>
      <c r="OGY23" s="191"/>
      <c r="OGZ23" s="191"/>
      <c r="OHA23" s="191"/>
      <c r="OHB23" s="191"/>
      <c r="OHC23" s="191"/>
      <c r="OHD23" s="191"/>
      <c r="OHE23" s="191"/>
      <c r="OHF23" s="191"/>
      <c r="OHG23" s="191"/>
      <c r="OHH23" s="191"/>
      <c r="OHI23" s="191"/>
      <c r="OHJ23" s="191"/>
      <c r="OHK23" s="191"/>
      <c r="OHL23" s="191"/>
      <c r="OHM23" s="191"/>
      <c r="OHN23" s="191"/>
      <c r="OHO23" s="191"/>
      <c r="OHP23" s="191"/>
      <c r="OHQ23" s="191"/>
      <c r="OHR23" s="191"/>
      <c r="OHS23" s="191"/>
      <c r="OHT23" s="191"/>
      <c r="OHU23" s="191"/>
      <c r="OHV23" s="191"/>
      <c r="OHW23" s="191"/>
      <c r="OHX23" s="191"/>
      <c r="OHY23" s="191"/>
      <c r="OHZ23" s="191"/>
      <c r="OIA23" s="191"/>
      <c r="OIB23" s="191"/>
      <c r="OIC23" s="191"/>
      <c r="OID23" s="191"/>
      <c r="OIE23" s="191"/>
      <c r="OIF23" s="191"/>
      <c r="OIG23" s="191"/>
      <c r="OIH23" s="191"/>
      <c r="OII23" s="191"/>
      <c r="OIJ23" s="191"/>
      <c r="OIK23" s="191"/>
      <c r="OIL23" s="191"/>
      <c r="OIM23" s="191"/>
      <c r="OIN23" s="191"/>
      <c r="OIO23" s="191"/>
      <c r="OIP23" s="191"/>
      <c r="OIQ23" s="191"/>
      <c r="OIR23" s="191"/>
      <c r="OIS23" s="191"/>
      <c r="OIT23" s="191"/>
      <c r="OIU23" s="191"/>
      <c r="OIV23" s="191"/>
      <c r="OIW23" s="191"/>
      <c r="OIX23" s="191"/>
      <c r="OIY23" s="191"/>
      <c r="OIZ23" s="191"/>
      <c r="OJA23" s="191"/>
      <c r="OJB23" s="191"/>
      <c r="OJC23" s="191"/>
      <c r="OJD23" s="191"/>
      <c r="OJE23" s="191"/>
      <c r="OJF23" s="191"/>
      <c r="OJG23" s="191"/>
      <c r="OJH23" s="191"/>
      <c r="OJI23" s="191"/>
      <c r="OJJ23" s="191"/>
      <c r="OJK23" s="191"/>
      <c r="OJL23" s="191"/>
      <c r="OJM23" s="191"/>
      <c r="OJN23" s="191"/>
      <c r="OJO23" s="191"/>
      <c r="OJP23" s="191"/>
      <c r="OJQ23" s="191"/>
      <c r="OJR23" s="191"/>
      <c r="OJS23" s="191"/>
      <c r="OJT23" s="191"/>
      <c r="OJU23" s="191"/>
      <c r="OJV23" s="191"/>
      <c r="OJW23" s="191"/>
      <c r="OJX23" s="191"/>
      <c r="OJY23" s="191"/>
      <c r="OJZ23" s="191"/>
      <c r="OKA23" s="191"/>
      <c r="OKB23" s="191"/>
      <c r="OKC23" s="191"/>
      <c r="OKD23" s="191"/>
      <c r="OKE23" s="191"/>
      <c r="OKF23" s="191"/>
      <c r="OKG23" s="191"/>
      <c r="OKH23" s="191"/>
      <c r="OKI23" s="191"/>
      <c r="OKJ23" s="191"/>
      <c r="OKK23" s="191"/>
      <c r="OKL23" s="191"/>
      <c r="OKM23" s="191"/>
      <c r="OKN23" s="191"/>
      <c r="OKO23" s="191"/>
      <c r="OKP23" s="191"/>
      <c r="OKQ23" s="191"/>
      <c r="OKR23" s="191"/>
      <c r="OKS23" s="191"/>
      <c r="OKT23" s="191"/>
      <c r="OKU23" s="191"/>
      <c r="OKV23" s="191"/>
      <c r="OKW23" s="191"/>
      <c r="OKX23" s="191"/>
      <c r="OKY23" s="191"/>
      <c r="OKZ23" s="191"/>
      <c r="OLA23" s="191"/>
      <c r="OLB23" s="191"/>
      <c r="OLC23" s="191"/>
      <c r="OLD23" s="191"/>
      <c r="OLE23" s="191"/>
      <c r="OLF23" s="191"/>
      <c r="OLG23" s="191"/>
      <c r="OLH23" s="191"/>
      <c r="OLI23" s="191"/>
      <c r="OLJ23" s="191"/>
      <c r="OLK23" s="191"/>
      <c r="OLL23" s="191"/>
      <c r="OLM23" s="191"/>
      <c r="OLN23" s="191"/>
      <c r="OLO23" s="191"/>
      <c r="OLP23" s="191"/>
      <c r="OLQ23" s="191"/>
      <c r="OLR23" s="191"/>
      <c r="OLS23" s="191"/>
      <c r="OLT23" s="191"/>
      <c r="OLU23" s="191"/>
      <c r="OLV23" s="191"/>
      <c r="OLW23" s="191"/>
      <c r="OLX23" s="191"/>
      <c r="OLY23" s="191"/>
      <c r="OLZ23" s="191"/>
      <c r="OMA23" s="191"/>
      <c r="OMB23" s="191"/>
      <c r="OMC23" s="191"/>
      <c r="OMD23" s="191"/>
      <c r="OME23" s="191"/>
      <c r="OMF23" s="191"/>
      <c r="OMG23" s="191"/>
      <c r="OMH23" s="191"/>
      <c r="OMI23" s="191"/>
      <c r="OMJ23" s="191"/>
      <c r="OMK23" s="191"/>
      <c r="OML23" s="191"/>
      <c r="OMM23" s="191"/>
      <c r="OMN23" s="191"/>
      <c r="OMO23" s="191"/>
      <c r="OMP23" s="191"/>
      <c r="OMQ23" s="191"/>
      <c r="OMR23" s="191"/>
      <c r="OMS23" s="191"/>
      <c r="OMT23" s="191"/>
      <c r="OMU23" s="191"/>
      <c r="OMV23" s="191"/>
      <c r="OMW23" s="191"/>
      <c r="OMX23" s="191"/>
      <c r="OMY23" s="191"/>
      <c r="OMZ23" s="191"/>
      <c r="ONA23" s="191"/>
      <c r="ONB23" s="191"/>
      <c r="ONC23" s="191"/>
      <c r="OND23" s="191"/>
      <c r="ONE23" s="191"/>
      <c r="ONF23" s="191"/>
      <c r="ONG23" s="191"/>
      <c r="ONH23" s="191"/>
      <c r="ONI23" s="191"/>
      <c r="ONJ23" s="191"/>
      <c r="ONK23" s="191"/>
      <c r="ONL23" s="191"/>
      <c r="ONM23" s="191"/>
      <c r="ONN23" s="191"/>
      <c r="ONO23" s="191"/>
      <c r="ONP23" s="191"/>
      <c r="ONQ23" s="191"/>
      <c r="ONR23" s="191"/>
      <c r="ONS23" s="191"/>
      <c r="ONT23" s="191"/>
      <c r="ONU23" s="191"/>
      <c r="ONV23" s="191"/>
      <c r="ONW23" s="191"/>
      <c r="ONX23" s="191"/>
      <c r="ONY23" s="191"/>
      <c r="ONZ23" s="191"/>
      <c r="OOA23" s="191"/>
      <c r="OOB23" s="191"/>
      <c r="OOC23" s="191"/>
      <c r="OOD23" s="191"/>
      <c r="OOE23" s="191"/>
      <c r="OOF23" s="191"/>
      <c r="OOG23" s="191"/>
      <c r="OOH23" s="191"/>
      <c r="OOI23" s="191"/>
      <c r="OOJ23" s="191"/>
      <c r="OOK23" s="191"/>
      <c r="OOL23" s="191"/>
      <c r="OOM23" s="191"/>
      <c r="OON23" s="191"/>
      <c r="OOO23" s="191"/>
      <c r="OOP23" s="191"/>
      <c r="OOQ23" s="191"/>
      <c r="OOR23" s="191"/>
      <c r="OOS23" s="191"/>
      <c r="OOT23" s="191"/>
      <c r="OOU23" s="191"/>
      <c r="OOV23" s="191"/>
      <c r="OOW23" s="191"/>
      <c r="OOX23" s="191"/>
      <c r="OOY23" s="191"/>
      <c r="OOZ23" s="191"/>
      <c r="OPA23" s="191"/>
      <c r="OPB23" s="191"/>
      <c r="OPC23" s="191"/>
      <c r="OPD23" s="191"/>
      <c r="OPE23" s="191"/>
      <c r="OPF23" s="191"/>
      <c r="OPG23" s="191"/>
      <c r="OPH23" s="191"/>
      <c r="OPI23" s="191"/>
      <c r="OPJ23" s="191"/>
      <c r="OPK23" s="191"/>
      <c r="OPL23" s="191"/>
      <c r="OPM23" s="191"/>
      <c r="OPN23" s="191"/>
      <c r="OPO23" s="191"/>
      <c r="OPP23" s="191"/>
      <c r="OPQ23" s="191"/>
      <c r="OPR23" s="191"/>
      <c r="OPS23" s="191"/>
      <c r="OPT23" s="191"/>
      <c r="OPU23" s="191"/>
      <c r="OPV23" s="191"/>
      <c r="OPW23" s="191"/>
      <c r="OPX23" s="191"/>
      <c r="OPY23" s="191"/>
      <c r="OPZ23" s="191"/>
      <c r="OQA23" s="191"/>
      <c r="OQB23" s="191"/>
      <c r="OQC23" s="191"/>
      <c r="OQD23" s="191"/>
      <c r="OQE23" s="191"/>
      <c r="OQF23" s="191"/>
      <c r="OQG23" s="191"/>
      <c r="OQH23" s="191"/>
      <c r="OQI23" s="191"/>
      <c r="OQJ23" s="191"/>
      <c r="OQK23" s="191"/>
      <c r="OQL23" s="191"/>
      <c r="OQM23" s="191"/>
      <c r="OQN23" s="191"/>
      <c r="OQO23" s="191"/>
      <c r="OQP23" s="191"/>
      <c r="OQQ23" s="191"/>
      <c r="OQR23" s="191"/>
      <c r="OQS23" s="191"/>
      <c r="OQT23" s="191"/>
      <c r="OQU23" s="191"/>
      <c r="OQV23" s="191"/>
      <c r="OQW23" s="191"/>
      <c r="OQX23" s="191"/>
      <c r="OQY23" s="191"/>
      <c r="OQZ23" s="191"/>
      <c r="ORA23" s="191"/>
      <c r="ORB23" s="191"/>
      <c r="ORC23" s="191"/>
      <c r="ORD23" s="191"/>
      <c r="ORE23" s="191"/>
      <c r="ORF23" s="191"/>
      <c r="ORG23" s="191"/>
      <c r="ORH23" s="191"/>
      <c r="ORI23" s="191"/>
      <c r="ORJ23" s="191"/>
      <c r="ORK23" s="191"/>
      <c r="ORL23" s="191"/>
      <c r="ORM23" s="191"/>
      <c r="ORN23" s="191"/>
      <c r="ORO23" s="191"/>
      <c r="ORP23" s="191"/>
      <c r="ORQ23" s="191"/>
      <c r="ORR23" s="191"/>
      <c r="ORS23" s="191"/>
      <c r="ORT23" s="191"/>
      <c r="ORU23" s="191"/>
      <c r="ORV23" s="191"/>
      <c r="ORW23" s="191"/>
      <c r="ORX23" s="191"/>
      <c r="ORY23" s="191"/>
      <c r="ORZ23" s="191"/>
      <c r="OSA23" s="191"/>
      <c r="OSB23" s="191"/>
      <c r="OSC23" s="191"/>
      <c r="OSD23" s="191"/>
      <c r="OSE23" s="191"/>
      <c r="OSF23" s="191"/>
      <c r="OSG23" s="191"/>
      <c r="OSH23" s="191"/>
      <c r="OSI23" s="191"/>
      <c r="OSJ23" s="191"/>
      <c r="OSK23" s="191"/>
      <c r="OSL23" s="191"/>
      <c r="OSM23" s="191"/>
      <c r="OSN23" s="191"/>
      <c r="OSO23" s="191"/>
      <c r="OSP23" s="191"/>
      <c r="OSQ23" s="191"/>
      <c r="OSR23" s="191"/>
      <c r="OSS23" s="191"/>
      <c r="OST23" s="191"/>
      <c r="OSU23" s="191"/>
      <c r="OSV23" s="191"/>
      <c r="OSW23" s="191"/>
      <c r="OSX23" s="191"/>
      <c r="OSY23" s="191"/>
      <c r="OSZ23" s="191"/>
      <c r="OTA23" s="191"/>
      <c r="OTB23" s="191"/>
      <c r="OTC23" s="191"/>
      <c r="OTD23" s="191"/>
      <c r="OTE23" s="191"/>
      <c r="OTF23" s="191"/>
      <c r="OTG23" s="191"/>
      <c r="OTH23" s="191"/>
      <c r="OTI23" s="191"/>
      <c r="OTJ23" s="191"/>
      <c r="OTK23" s="191"/>
      <c r="OTL23" s="191"/>
      <c r="OTM23" s="191"/>
      <c r="OTN23" s="191"/>
      <c r="OTO23" s="191"/>
      <c r="OTP23" s="191"/>
      <c r="OTQ23" s="191"/>
      <c r="OTR23" s="191"/>
      <c r="OTS23" s="191"/>
      <c r="OTT23" s="191"/>
      <c r="OTU23" s="191"/>
      <c r="OTV23" s="191"/>
      <c r="OTW23" s="191"/>
      <c r="OTX23" s="191"/>
      <c r="OTY23" s="191"/>
      <c r="OTZ23" s="191"/>
      <c r="OUA23" s="191"/>
      <c r="OUB23" s="191"/>
      <c r="OUC23" s="191"/>
      <c r="OUD23" s="191"/>
      <c r="OUE23" s="191"/>
      <c r="OUF23" s="191"/>
      <c r="OUG23" s="191"/>
      <c r="OUH23" s="191"/>
      <c r="OUI23" s="191"/>
      <c r="OUJ23" s="191"/>
      <c r="OUK23" s="191"/>
      <c r="OUL23" s="191"/>
      <c r="OUM23" s="191"/>
      <c r="OUN23" s="191"/>
      <c r="OUO23" s="191"/>
      <c r="OUP23" s="191"/>
      <c r="OUQ23" s="191"/>
      <c r="OUR23" s="191"/>
      <c r="OUS23" s="191"/>
      <c r="OUT23" s="191"/>
      <c r="OUU23" s="191"/>
      <c r="OUV23" s="191"/>
      <c r="OUW23" s="191"/>
      <c r="OUX23" s="191"/>
      <c r="OUY23" s="191"/>
      <c r="OUZ23" s="191"/>
      <c r="OVA23" s="191"/>
      <c r="OVB23" s="191"/>
      <c r="OVC23" s="191"/>
      <c r="OVD23" s="191"/>
      <c r="OVE23" s="191"/>
      <c r="OVF23" s="191"/>
      <c r="OVG23" s="191"/>
      <c r="OVH23" s="191"/>
      <c r="OVI23" s="191"/>
      <c r="OVJ23" s="191"/>
      <c r="OVK23" s="191"/>
      <c r="OVL23" s="191"/>
      <c r="OVM23" s="191"/>
      <c r="OVN23" s="191"/>
      <c r="OVO23" s="191"/>
      <c r="OVP23" s="191"/>
      <c r="OVQ23" s="191"/>
      <c r="OVR23" s="191"/>
      <c r="OVS23" s="191"/>
      <c r="OVT23" s="191"/>
      <c r="OVU23" s="191"/>
      <c r="OVV23" s="191"/>
      <c r="OVW23" s="191"/>
      <c r="OVX23" s="191"/>
      <c r="OVY23" s="191"/>
      <c r="OVZ23" s="191"/>
      <c r="OWA23" s="191"/>
      <c r="OWB23" s="191"/>
      <c r="OWC23" s="191"/>
      <c r="OWD23" s="191"/>
      <c r="OWE23" s="191"/>
      <c r="OWF23" s="191"/>
      <c r="OWG23" s="191"/>
      <c r="OWH23" s="191"/>
      <c r="OWI23" s="191"/>
      <c r="OWJ23" s="191"/>
      <c r="OWK23" s="191"/>
      <c r="OWL23" s="191"/>
      <c r="OWM23" s="191"/>
      <c r="OWN23" s="191"/>
      <c r="OWO23" s="191"/>
      <c r="OWP23" s="191"/>
      <c r="OWQ23" s="191"/>
      <c r="OWR23" s="191"/>
      <c r="OWS23" s="191"/>
      <c r="OWT23" s="191"/>
      <c r="OWU23" s="191"/>
      <c r="OWV23" s="191"/>
      <c r="OWW23" s="191"/>
      <c r="OWX23" s="191"/>
      <c r="OWY23" s="191"/>
      <c r="OWZ23" s="191"/>
      <c r="OXA23" s="191"/>
      <c r="OXB23" s="191"/>
      <c r="OXC23" s="191"/>
      <c r="OXD23" s="191"/>
      <c r="OXE23" s="191"/>
      <c r="OXF23" s="191"/>
      <c r="OXG23" s="191"/>
      <c r="OXH23" s="191"/>
      <c r="OXI23" s="191"/>
      <c r="OXJ23" s="191"/>
      <c r="OXK23" s="191"/>
      <c r="OXL23" s="191"/>
      <c r="OXM23" s="191"/>
      <c r="OXN23" s="191"/>
      <c r="OXO23" s="191"/>
      <c r="OXP23" s="191"/>
      <c r="OXQ23" s="191"/>
      <c r="OXR23" s="191"/>
      <c r="OXS23" s="191"/>
      <c r="OXT23" s="191"/>
      <c r="OXU23" s="191"/>
      <c r="OXV23" s="191"/>
      <c r="OXW23" s="191"/>
      <c r="OXX23" s="191"/>
      <c r="OXY23" s="191"/>
      <c r="OXZ23" s="191"/>
      <c r="OYA23" s="191"/>
      <c r="OYB23" s="191"/>
      <c r="OYC23" s="191"/>
      <c r="OYD23" s="191"/>
      <c r="OYE23" s="191"/>
      <c r="OYF23" s="191"/>
      <c r="OYG23" s="191"/>
      <c r="OYH23" s="191"/>
      <c r="OYI23" s="191"/>
      <c r="OYJ23" s="191"/>
      <c r="OYK23" s="191"/>
      <c r="OYL23" s="191"/>
      <c r="OYM23" s="191"/>
      <c r="OYN23" s="191"/>
      <c r="OYO23" s="191"/>
      <c r="OYP23" s="191"/>
      <c r="OYQ23" s="191"/>
      <c r="OYR23" s="191"/>
      <c r="OYS23" s="191"/>
      <c r="OYT23" s="191"/>
      <c r="OYU23" s="191"/>
      <c r="OYV23" s="191"/>
      <c r="OYW23" s="191"/>
      <c r="OYX23" s="191"/>
      <c r="OYY23" s="191"/>
      <c r="OYZ23" s="191"/>
      <c r="OZA23" s="191"/>
      <c r="OZB23" s="191"/>
      <c r="OZC23" s="191"/>
      <c r="OZD23" s="191"/>
      <c r="OZE23" s="191"/>
      <c r="OZF23" s="191"/>
      <c r="OZG23" s="191"/>
      <c r="OZH23" s="191"/>
      <c r="OZI23" s="191"/>
      <c r="OZJ23" s="191"/>
      <c r="OZK23" s="191"/>
      <c r="OZL23" s="191"/>
      <c r="OZM23" s="191"/>
      <c r="OZN23" s="191"/>
      <c r="OZO23" s="191"/>
      <c r="OZP23" s="191"/>
      <c r="OZQ23" s="191"/>
      <c r="OZR23" s="191"/>
      <c r="OZS23" s="191"/>
      <c r="OZT23" s="191"/>
      <c r="OZU23" s="191"/>
      <c r="OZV23" s="191"/>
      <c r="OZW23" s="191"/>
      <c r="OZX23" s="191"/>
      <c r="OZY23" s="191"/>
      <c r="OZZ23" s="191"/>
      <c r="PAA23" s="191"/>
      <c r="PAB23" s="191"/>
      <c r="PAC23" s="191"/>
      <c r="PAD23" s="191"/>
      <c r="PAE23" s="191"/>
      <c r="PAF23" s="191"/>
      <c r="PAG23" s="191"/>
      <c r="PAH23" s="191"/>
      <c r="PAI23" s="191"/>
      <c r="PAJ23" s="191"/>
      <c r="PAK23" s="191"/>
      <c r="PAL23" s="191"/>
      <c r="PAM23" s="191"/>
      <c r="PAN23" s="191"/>
      <c r="PAO23" s="191"/>
      <c r="PAP23" s="191"/>
      <c r="PAQ23" s="191"/>
      <c r="PAR23" s="191"/>
      <c r="PAS23" s="191"/>
      <c r="PAT23" s="191"/>
      <c r="PAU23" s="191"/>
      <c r="PAV23" s="191"/>
      <c r="PAW23" s="191"/>
      <c r="PAX23" s="191"/>
      <c r="PAY23" s="191"/>
      <c r="PAZ23" s="191"/>
      <c r="PBA23" s="191"/>
      <c r="PBB23" s="191"/>
      <c r="PBC23" s="191"/>
      <c r="PBD23" s="191"/>
      <c r="PBE23" s="191"/>
      <c r="PBF23" s="191"/>
      <c r="PBG23" s="191"/>
      <c r="PBH23" s="191"/>
      <c r="PBI23" s="191"/>
      <c r="PBJ23" s="191"/>
      <c r="PBK23" s="191"/>
      <c r="PBL23" s="191"/>
      <c r="PBM23" s="191"/>
      <c r="PBN23" s="191"/>
      <c r="PBO23" s="191"/>
      <c r="PBP23" s="191"/>
      <c r="PBQ23" s="191"/>
      <c r="PBR23" s="191"/>
      <c r="PBS23" s="191"/>
      <c r="PBT23" s="191"/>
      <c r="PBU23" s="191"/>
      <c r="PBV23" s="191"/>
      <c r="PBW23" s="191"/>
      <c r="PBX23" s="191"/>
      <c r="PBY23" s="191"/>
      <c r="PBZ23" s="191"/>
      <c r="PCA23" s="191"/>
      <c r="PCB23" s="191"/>
      <c r="PCC23" s="191"/>
      <c r="PCD23" s="191"/>
      <c r="PCE23" s="191"/>
      <c r="PCF23" s="191"/>
      <c r="PCG23" s="191"/>
      <c r="PCH23" s="191"/>
      <c r="PCI23" s="191"/>
      <c r="PCJ23" s="191"/>
      <c r="PCK23" s="191"/>
      <c r="PCL23" s="191"/>
      <c r="PCM23" s="191"/>
      <c r="PCN23" s="191"/>
      <c r="PCO23" s="191"/>
      <c r="PCP23" s="191"/>
      <c r="PCQ23" s="191"/>
      <c r="PCR23" s="191"/>
      <c r="PCS23" s="191"/>
      <c r="PCT23" s="191"/>
      <c r="PCU23" s="191"/>
      <c r="PCV23" s="191"/>
      <c r="PCW23" s="191"/>
      <c r="PCX23" s="191"/>
      <c r="PCY23" s="191"/>
      <c r="PCZ23" s="191"/>
      <c r="PDA23" s="191"/>
      <c r="PDB23" s="191"/>
      <c r="PDC23" s="191"/>
      <c r="PDD23" s="191"/>
      <c r="PDE23" s="191"/>
      <c r="PDF23" s="191"/>
      <c r="PDG23" s="191"/>
      <c r="PDH23" s="191"/>
      <c r="PDI23" s="191"/>
      <c r="PDJ23" s="191"/>
      <c r="PDK23" s="191"/>
      <c r="PDL23" s="191"/>
      <c r="PDM23" s="191"/>
      <c r="PDN23" s="191"/>
      <c r="PDO23" s="191"/>
      <c r="PDP23" s="191"/>
      <c r="PDQ23" s="191"/>
      <c r="PDR23" s="191"/>
      <c r="PDS23" s="191"/>
      <c r="PDT23" s="191"/>
      <c r="PDU23" s="191"/>
      <c r="PDV23" s="191"/>
      <c r="PDW23" s="191"/>
      <c r="PDX23" s="191"/>
      <c r="PDY23" s="191"/>
      <c r="PDZ23" s="191"/>
      <c r="PEA23" s="191"/>
      <c r="PEB23" s="191"/>
      <c r="PEC23" s="191"/>
      <c r="PED23" s="191"/>
      <c r="PEE23" s="191"/>
      <c r="PEF23" s="191"/>
      <c r="PEG23" s="191"/>
      <c r="PEH23" s="191"/>
      <c r="PEI23" s="191"/>
      <c r="PEJ23" s="191"/>
      <c r="PEK23" s="191"/>
      <c r="PEL23" s="191"/>
      <c r="PEM23" s="191"/>
      <c r="PEN23" s="191"/>
      <c r="PEO23" s="191"/>
      <c r="PEP23" s="191"/>
      <c r="PEQ23" s="191"/>
      <c r="PER23" s="191"/>
      <c r="PES23" s="191"/>
      <c r="PET23" s="191"/>
      <c r="PEU23" s="191"/>
      <c r="PEV23" s="191"/>
      <c r="PEW23" s="191"/>
      <c r="PEX23" s="191"/>
      <c r="PEY23" s="191"/>
      <c r="PEZ23" s="191"/>
      <c r="PFA23" s="191"/>
      <c r="PFB23" s="191"/>
      <c r="PFC23" s="191"/>
      <c r="PFD23" s="191"/>
      <c r="PFE23" s="191"/>
      <c r="PFF23" s="191"/>
      <c r="PFG23" s="191"/>
      <c r="PFH23" s="191"/>
      <c r="PFI23" s="191"/>
      <c r="PFJ23" s="191"/>
      <c r="PFK23" s="191"/>
      <c r="PFL23" s="191"/>
      <c r="PFM23" s="191"/>
      <c r="PFN23" s="191"/>
      <c r="PFO23" s="191"/>
      <c r="PFP23" s="191"/>
      <c r="PFQ23" s="191"/>
      <c r="PFR23" s="191"/>
      <c r="PFS23" s="191"/>
      <c r="PFT23" s="191"/>
      <c r="PFU23" s="191"/>
      <c r="PFV23" s="191"/>
      <c r="PFW23" s="191"/>
      <c r="PFX23" s="191"/>
      <c r="PFY23" s="191"/>
      <c r="PFZ23" s="191"/>
      <c r="PGA23" s="191"/>
      <c r="PGB23" s="191"/>
      <c r="PGC23" s="191"/>
      <c r="PGD23" s="191"/>
      <c r="PGE23" s="191"/>
      <c r="PGF23" s="191"/>
      <c r="PGG23" s="191"/>
      <c r="PGH23" s="191"/>
      <c r="PGI23" s="191"/>
      <c r="PGJ23" s="191"/>
      <c r="PGK23" s="191"/>
      <c r="PGL23" s="191"/>
      <c r="PGM23" s="191"/>
      <c r="PGN23" s="191"/>
      <c r="PGO23" s="191"/>
      <c r="PGP23" s="191"/>
      <c r="PGQ23" s="191"/>
      <c r="PGR23" s="191"/>
      <c r="PGS23" s="191"/>
      <c r="PGT23" s="191"/>
      <c r="PGU23" s="191"/>
      <c r="PGV23" s="191"/>
      <c r="PGW23" s="191"/>
      <c r="PGX23" s="191"/>
      <c r="PGY23" s="191"/>
      <c r="PGZ23" s="191"/>
      <c r="PHA23" s="191"/>
      <c r="PHB23" s="191"/>
      <c r="PHC23" s="191"/>
      <c r="PHD23" s="191"/>
      <c r="PHE23" s="191"/>
      <c r="PHF23" s="191"/>
      <c r="PHG23" s="191"/>
      <c r="PHH23" s="191"/>
      <c r="PHI23" s="191"/>
      <c r="PHJ23" s="191"/>
      <c r="PHK23" s="191"/>
      <c r="PHL23" s="191"/>
      <c r="PHM23" s="191"/>
      <c r="PHN23" s="191"/>
      <c r="PHO23" s="191"/>
      <c r="PHP23" s="191"/>
      <c r="PHQ23" s="191"/>
      <c r="PHR23" s="191"/>
      <c r="PHS23" s="191"/>
      <c r="PHT23" s="191"/>
      <c r="PHU23" s="191"/>
      <c r="PHV23" s="191"/>
      <c r="PHW23" s="191"/>
      <c r="PHX23" s="191"/>
      <c r="PHY23" s="191"/>
      <c r="PHZ23" s="191"/>
      <c r="PIA23" s="191"/>
      <c r="PIB23" s="191"/>
      <c r="PIC23" s="191"/>
      <c r="PID23" s="191"/>
      <c r="PIE23" s="191"/>
      <c r="PIF23" s="191"/>
      <c r="PIG23" s="191"/>
      <c r="PIH23" s="191"/>
      <c r="PII23" s="191"/>
      <c r="PIJ23" s="191"/>
      <c r="PIK23" s="191"/>
      <c r="PIL23" s="191"/>
      <c r="PIM23" s="191"/>
      <c r="PIN23" s="191"/>
      <c r="PIO23" s="191"/>
      <c r="PIP23" s="191"/>
      <c r="PIQ23" s="191"/>
      <c r="PIR23" s="191"/>
      <c r="PIS23" s="191"/>
      <c r="PIT23" s="191"/>
      <c r="PIU23" s="191"/>
      <c r="PIV23" s="191"/>
      <c r="PIW23" s="191"/>
      <c r="PIX23" s="191"/>
      <c r="PIY23" s="191"/>
      <c r="PIZ23" s="191"/>
      <c r="PJA23" s="191"/>
      <c r="PJB23" s="191"/>
      <c r="PJC23" s="191"/>
      <c r="PJD23" s="191"/>
      <c r="PJE23" s="191"/>
      <c r="PJF23" s="191"/>
      <c r="PJG23" s="191"/>
      <c r="PJH23" s="191"/>
      <c r="PJI23" s="191"/>
      <c r="PJJ23" s="191"/>
      <c r="PJK23" s="191"/>
      <c r="PJL23" s="191"/>
      <c r="PJM23" s="191"/>
      <c r="PJN23" s="191"/>
      <c r="PJO23" s="191"/>
      <c r="PJP23" s="191"/>
      <c r="PJQ23" s="191"/>
      <c r="PJR23" s="191"/>
      <c r="PJS23" s="191"/>
      <c r="PJT23" s="191"/>
      <c r="PJU23" s="191"/>
      <c r="PJV23" s="191"/>
      <c r="PJW23" s="191"/>
      <c r="PJX23" s="191"/>
      <c r="PJY23" s="191"/>
      <c r="PJZ23" s="191"/>
      <c r="PKA23" s="191"/>
      <c r="PKB23" s="191"/>
      <c r="PKC23" s="191"/>
      <c r="PKD23" s="191"/>
      <c r="PKE23" s="191"/>
      <c r="PKF23" s="191"/>
      <c r="PKG23" s="191"/>
      <c r="PKH23" s="191"/>
      <c r="PKI23" s="191"/>
      <c r="PKJ23" s="191"/>
      <c r="PKK23" s="191"/>
      <c r="PKL23" s="191"/>
      <c r="PKM23" s="191"/>
      <c r="PKN23" s="191"/>
      <c r="PKO23" s="191"/>
      <c r="PKP23" s="191"/>
      <c r="PKQ23" s="191"/>
      <c r="PKR23" s="191"/>
      <c r="PKS23" s="191"/>
      <c r="PKT23" s="191"/>
      <c r="PKU23" s="191"/>
      <c r="PKV23" s="191"/>
      <c r="PKW23" s="191"/>
      <c r="PKX23" s="191"/>
      <c r="PKY23" s="191"/>
      <c r="PKZ23" s="191"/>
      <c r="PLA23" s="191"/>
      <c r="PLB23" s="191"/>
      <c r="PLC23" s="191"/>
      <c r="PLD23" s="191"/>
      <c r="PLE23" s="191"/>
      <c r="PLF23" s="191"/>
      <c r="PLG23" s="191"/>
      <c r="PLH23" s="191"/>
      <c r="PLI23" s="191"/>
      <c r="PLJ23" s="191"/>
      <c r="PLK23" s="191"/>
      <c r="PLL23" s="191"/>
      <c r="PLM23" s="191"/>
      <c r="PLN23" s="191"/>
      <c r="PLO23" s="191"/>
      <c r="PLP23" s="191"/>
      <c r="PLQ23" s="191"/>
      <c r="PLR23" s="191"/>
      <c r="PLS23" s="191"/>
      <c r="PLT23" s="191"/>
      <c r="PLU23" s="191"/>
      <c r="PLV23" s="191"/>
      <c r="PLW23" s="191"/>
      <c r="PLX23" s="191"/>
      <c r="PLY23" s="191"/>
      <c r="PLZ23" s="191"/>
      <c r="PMA23" s="191"/>
      <c r="PMB23" s="191"/>
      <c r="PMC23" s="191"/>
      <c r="PMD23" s="191"/>
      <c r="PME23" s="191"/>
      <c r="PMF23" s="191"/>
      <c r="PMG23" s="191"/>
      <c r="PMH23" s="191"/>
      <c r="PMI23" s="191"/>
      <c r="PMJ23" s="191"/>
      <c r="PMK23" s="191"/>
      <c r="PML23" s="191"/>
      <c r="PMM23" s="191"/>
      <c r="PMN23" s="191"/>
      <c r="PMO23" s="191"/>
      <c r="PMP23" s="191"/>
      <c r="PMQ23" s="191"/>
      <c r="PMR23" s="191"/>
      <c r="PMS23" s="191"/>
      <c r="PMT23" s="191"/>
      <c r="PMU23" s="191"/>
      <c r="PMV23" s="191"/>
      <c r="PMW23" s="191"/>
      <c r="PMX23" s="191"/>
      <c r="PMY23" s="191"/>
      <c r="PMZ23" s="191"/>
      <c r="PNA23" s="191"/>
      <c r="PNB23" s="191"/>
      <c r="PNC23" s="191"/>
      <c r="PND23" s="191"/>
      <c r="PNE23" s="191"/>
      <c r="PNF23" s="191"/>
      <c r="PNG23" s="191"/>
      <c r="PNH23" s="191"/>
      <c r="PNI23" s="191"/>
      <c r="PNJ23" s="191"/>
      <c r="PNK23" s="191"/>
      <c r="PNL23" s="191"/>
      <c r="PNM23" s="191"/>
      <c r="PNN23" s="191"/>
      <c r="PNO23" s="191"/>
      <c r="PNP23" s="191"/>
      <c r="PNQ23" s="191"/>
      <c r="PNR23" s="191"/>
      <c r="PNS23" s="191"/>
      <c r="PNT23" s="191"/>
      <c r="PNU23" s="191"/>
      <c r="PNV23" s="191"/>
      <c r="PNW23" s="191"/>
      <c r="PNX23" s="191"/>
      <c r="PNY23" s="191"/>
      <c r="PNZ23" s="191"/>
      <c r="POA23" s="191"/>
      <c r="POB23" s="191"/>
      <c r="POC23" s="191"/>
      <c r="POD23" s="191"/>
      <c r="POE23" s="191"/>
      <c r="POF23" s="191"/>
      <c r="POG23" s="191"/>
      <c r="POH23" s="191"/>
      <c r="POI23" s="191"/>
      <c r="POJ23" s="191"/>
      <c r="POK23" s="191"/>
      <c r="POL23" s="191"/>
      <c r="POM23" s="191"/>
      <c r="PON23" s="191"/>
      <c r="POO23" s="191"/>
      <c r="POP23" s="191"/>
      <c r="POQ23" s="191"/>
      <c r="POR23" s="191"/>
      <c r="POS23" s="191"/>
      <c r="POT23" s="191"/>
      <c r="POU23" s="191"/>
      <c r="POV23" s="191"/>
      <c r="POW23" s="191"/>
      <c r="POX23" s="191"/>
      <c r="POY23" s="191"/>
      <c r="POZ23" s="191"/>
      <c r="PPA23" s="191"/>
      <c r="PPB23" s="191"/>
      <c r="PPC23" s="191"/>
      <c r="PPD23" s="191"/>
      <c r="PPE23" s="191"/>
      <c r="PPF23" s="191"/>
      <c r="PPG23" s="191"/>
      <c r="PPH23" s="191"/>
      <c r="PPI23" s="191"/>
      <c r="PPJ23" s="191"/>
      <c r="PPK23" s="191"/>
      <c r="PPL23" s="191"/>
      <c r="PPM23" s="191"/>
      <c r="PPN23" s="191"/>
      <c r="PPO23" s="191"/>
      <c r="PPP23" s="191"/>
      <c r="PPQ23" s="191"/>
      <c r="PPR23" s="191"/>
      <c r="PPS23" s="191"/>
      <c r="PPT23" s="191"/>
      <c r="PPU23" s="191"/>
      <c r="PPV23" s="191"/>
      <c r="PPW23" s="191"/>
      <c r="PPX23" s="191"/>
      <c r="PPY23" s="191"/>
      <c r="PPZ23" s="191"/>
      <c r="PQA23" s="191"/>
      <c r="PQB23" s="191"/>
      <c r="PQC23" s="191"/>
      <c r="PQD23" s="191"/>
      <c r="PQE23" s="191"/>
      <c r="PQF23" s="191"/>
      <c r="PQG23" s="191"/>
      <c r="PQH23" s="191"/>
      <c r="PQI23" s="191"/>
      <c r="PQJ23" s="191"/>
      <c r="PQK23" s="191"/>
      <c r="PQL23" s="191"/>
      <c r="PQM23" s="191"/>
      <c r="PQN23" s="191"/>
      <c r="PQO23" s="191"/>
      <c r="PQP23" s="191"/>
      <c r="PQQ23" s="191"/>
      <c r="PQR23" s="191"/>
      <c r="PQS23" s="191"/>
      <c r="PQT23" s="191"/>
      <c r="PQU23" s="191"/>
      <c r="PQV23" s="191"/>
      <c r="PQW23" s="191"/>
      <c r="PQX23" s="191"/>
      <c r="PQY23" s="191"/>
      <c r="PQZ23" s="191"/>
      <c r="PRA23" s="191"/>
      <c r="PRB23" s="191"/>
      <c r="PRC23" s="191"/>
      <c r="PRD23" s="191"/>
      <c r="PRE23" s="191"/>
      <c r="PRF23" s="191"/>
      <c r="PRG23" s="191"/>
      <c r="PRH23" s="191"/>
      <c r="PRI23" s="191"/>
      <c r="PRJ23" s="191"/>
      <c r="PRK23" s="191"/>
      <c r="PRL23" s="191"/>
      <c r="PRM23" s="191"/>
      <c r="PRN23" s="191"/>
      <c r="PRO23" s="191"/>
      <c r="PRP23" s="191"/>
      <c r="PRQ23" s="191"/>
      <c r="PRR23" s="191"/>
      <c r="PRS23" s="191"/>
      <c r="PRT23" s="191"/>
      <c r="PRU23" s="191"/>
      <c r="PRV23" s="191"/>
      <c r="PRW23" s="191"/>
      <c r="PRX23" s="191"/>
      <c r="PRY23" s="191"/>
      <c r="PRZ23" s="191"/>
      <c r="PSA23" s="191"/>
      <c r="PSB23" s="191"/>
      <c r="PSC23" s="191"/>
      <c r="PSD23" s="191"/>
      <c r="PSE23" s="191"/>
      <c r="PSF23" s="191"/>
      <c r="PSG23" s="191"/>
      <c r="PSH23" s="191"/>
      <c r="PSI23" s="191"/>
      <c r="PSJ23" s="191"/>
      <c r="PSK23" s="191"/>
      <c r="PSL23" s="191"/>
      <c r="PSM23" s="191"/>
      <c r="PSN23" s="191"/>
      <c r="PSO23" s="191"/>
      <c r="PSP23" s="191"/>
      <c r="PSQ23" s="191"/>
      <c r="PSR23" s="191"/>
      <c r="PSS23" s="191"/>
      <c r="PST23" s="191"/>
      <c r="PSU23" s="191"/>
      <c r="PSV23" s="191"/>
      <c r="PSW23" s="191"/>
      <c r="PSX23" s="191"/>
      <c r="PSY23" s="191"/>
      <c r="PSZ23" s="191"/>
      <c r="PTA23" s="191"/>
      <c r="PTB23" s="191"/>
      <c r="PTC23" s="191"/>
      <c r="PTD23" s="191"/>
      <c r="PTE23" s="191"/>
      <c r="PTF23" s="191"/>
      <c r="PTG23" s="191"/>
      <c r="PTH23" s="191"/>
      <c r="PTI23" s="191"/>
      <c r="PTJ23" s="191"/>
      <c r="PTK23" s="191"/>
      <c r="PTL23" s="191"/>
      <c r="PTM23" s="191"/>
      <c r="PTN23" s="191"/>
      <c r="PTO23" s="191"/>
      <c r="PTP23" s="191"/>
      <c r="PTQ23" s="191"/>
      <c r="PTR23" s="191"/>
      <c r="PTS23" s="191"/>
      <c r="PTT23" s="191"/>
      <c r="PTU23" s="191"/>
      <c r="PTV23" s="191"/>
      <c r="PTW23" s="191"/>
      <c r="PTX23" s="191"/>
      <c r="PTY23" s="191"/>
      <c r="PTZ23" s="191"/>
      <c r="PUA23" s="191"/>
      <c r="PUB23" s="191"/>
      <c r="PUC23" s="191"/>
      <c r="PUD23" s="191"/>
      <c r="PUE23" s="191"/>
      <c r="PUF23" s="191"/>
      <c r="PUG23" s="191"/>
      <c r="PUH23" s="191"/>
      <c r="PUI23" s="191"/>
      <c r="PUJ23" s="191"/>
      <c r="PUK23" s="191"/>
      <c r="PUL23" s="191"/>
      <c r="PUM23" s="191"/>
      <c r="PUN23" s="191"/>
      <c r="PUO23" s="191"/>
      <c r="PUP23" s="191"/>
      <c r="PUQ23" s="191"/>
      <c r="PUR23" s="191"/>
      <c r="PUS23" s="191"/>
      <c r="PUT23" s="191"/>
      <c r="PUU23" s="191"/>
      <c r="PUV23" s="191"/>
      <c r="PUW23" s="191"/>
      <c r="PUX23" s="191"/>
      <c r="PUY23" s="191"/>
      <c r="PUZ23" s="191"/>
      <c r="PVA23" s="191"/>
      <c r="PVB23" s="191"/>
      <c r="PVC23" s="191"/>
      <c r="PVD23" s="191"/>
      <c r="PVE23" s="191"/>
      <c r="PVF23" s="191"/>
      <c r="PVG23" s="191"/>
      <c r="PVH23" s="191"/>
      <c r="PVI23" s="191"/>
      <c r="PVJ23" s="191"/>
      <c r="PVK23" s="191"/>
      <c r="PVL23" s="191"/>
      <c r="PVM23" s="191"/>
      <c r="PVN23" s="191"/>
      <c r="PVO23" s="191"/>
      <c r="PVP23" s="191"/>
      <c r="PVQ23" s="191"/>
      <c r="PVR23" s="191"/>
      <c r="PVS23" s="191"/>
      <c r="PVT23" s="191"/>
      <c r="PVU23" s="191"/>
      <c r="PVV23" s="191"/>
      <c r="PVW23" s="191"/>
      <c r="PVX23" s="191"/>
      <c r="PVY23" s="191"/>
      <c r="PVZ23" s="191"/>
      <c r="PWA23" s="191"/>
      <c r="PWB23" s="191"/>
      <c r="PWC23" s="191"/>
      <c r="PWD23" s="191"/>
      <c r="PWE23" s="191"/>
      <c r="PWF23" s="191"/>
      <c r="PWG23" s="191"/>
      <c r="PWH23" s="191"/>
      <c r="PWI23" s="191"/>
      <c r="PWJ23" s="191"/>
      <c r="PWK23" s="191"/>
      <c r="PWL23" s="191"/>
      <c r="PWM23" s="191"/>
      <c r="PWN23" s="191"/>
      <c r="PWO23" s="191"/>
      <c r="PWP23" s="191"/>
      <c r="PWQ23" s="191"/>
      <c r="PWR23" s="191"/>
      <c r="PWS23" s="191"/>
      <c r="PWT23" s="191"/>
      <c r="PWU23" s="191"/>
      <c r="PWV23" s="191"/>
      <c r="PWW23" s="191"/>
      <c r="PWX23" s="191"/>
      <c r="PWY23" s="191"/>
      <c r="PWZ23" s="191"/>
      <c r="PXA23" s="191"/>
      <c r="PXB23" s="191"/>
      <c r="PXC23" s="191"/>
      <c r="PXD23" s="191"/>
      <c r="PXE23" s="191"/>
      <c r="PXF23" s="191"/>
      <c r="PXG23" s="191"/>
      <c r="PXH23" s="191"/>
      <c r="PXI23" s="191"/>
      <c r="PXJ23" s="191"/>
      <c r="PXK23" s="191"/>
      <c r="PXL23" s="191"/>
      <c r="PXM23" s="191"/>
      <c r="PXN23" s="191"/>
      <c r="PXO23" s="191"/>
      <c r="PXP23" s="191"/>
      <c r="PXQ23" s="191"/>
      <c r="PXR23" s="191"/>
      <c r="PXS23" s="191"/>
      <c r="PXT23" s="191"/>
      <c r="PXU23" s="191"/>
      <c r="PXV23" s="191"/>
      <c r="PXW23" s="191"/>
      <c r="PXX23" s="191"/>
      <c r="PXY23" s="191"/>
      <c r="PXZ23" s="191"/>
      <c r="PYA23" s="191"/>
      <c r="PYB23" s="191"/>
      <c r="PYC23" s="191"/>
      <c r="PYD23" s="191"/>
      <c r="PYE23" s="191"/>
      <c r="PYF23" s="191"/>
      <c r="PYG23" s="191"/>
      <c r="PYH23" s="191"/>
      <c r="PYI23" s="191"/>
      <c r="PYJ23" s="191"/>
      <c r="PYK23" s="191"/>
      <c r="PYL23" s="191"/>
      <c r="PYM23" s="191"/>
      <c r="PYN23" s="191"/>
      <c r="PYO23" s="191"/>
      <c r="PYP23" s="191"/>
      <c r="PYQ23" s="191"/>
      <c r="PYR23" s="191"/>
      <c r="PYS23" s="191"/>
      <c r="PYT23" s="191"/>
      <c r="PYU23" s="191"/>
      <c r="PYV23" s="191"/>
      <c r="PYW23" s="191"/>
      <c r="PYX23" s="191"/>
      <c r="PYY23" s="191"/>
      <c r="PYZ23" s="191"/>
      <c r="PZA23" s="191"/>
      <c r="PZB23" s="191"/>
      <c r="PZC23" s="191"/>
      <c r="PZD23" s="191"/>
      <c r="PZE23" s="191"/>
      <c r="PZF23" s="191"/>
      <c r="PZG23" s="191"/>
      <c r="PZH23" s="191"/>
      <c r="PZI23" s="191"/>
      <c r="PZJ23" s="191"/>
      <c r="PZK23" s="191"/>
      <c r="PZL23" s="191"/>
      <c r="PZM23" s="191"/>
      <c r="PZN23" s="191"/>
      <c r="PZO23" s="191"/>
      <c r="PZP23" s="191"/>
      <c r="PZQ23" s="191"/>
      <c r="PZR23" s="191"/>
      <c r="PZS23" s="191"/>
      <c r="PZT23" s="191"/>
      <c r="PZU23" s="191"/>
      <c r="PZV23" s="191"/>
      <c r="PZW23" s="191"/>
      <c r="PZX23" s="191"/>
      <c r="PZY23" s="191"/>
      <c r="PZZ23" s="191"/>
      <c r="QAA23" s="191"/>
      <c r="QAB23" s="191"/>
      <c r="QAC23" s="191"/>
      <c r="QAD23" s="191"/>
      <c r="QAE23" s="191"/>
      <c r="QAF23" s="191"/>
      <c r="QAG23" s="191"/>
      <c r="QAH23" s="191"/>
      <c r="QAI23" s="191"/>
      <c r="QAJ23" s="191"/>
      <c r="QAK23" s="191"/>
      <c r="QAL23" s="191"/>
      <c r="QAM23" s="191"/>
      <c r="QAN23" s="191"/>
      <c r="QAO23" s="191"/>
      <c r="QAP23" s="191"/>
      <c r="QAQ23" s="191"/>
      <c r="QAR23" s="191"/>
      <c r="QAS23" s="191"/>
      <c r="QAT23" s="191"/>
      <c r="QAU23" s="191"/>
      <c r="QAV23" s="191"/>
      <c r="QAW23" s="191"/>
      <c r="QAX23" s="191"/>
      <c r="QAY23" s="191"/>
      <c r="QAZ23" s="191"/>
      <c r="QBA23" s="191"/>
      <c r="QBB23" s="191"/>
      <c r="QBC23" s="191"/>
      <c r="QBD23" s="191"/>
      <c r="QBE23" s="191"/>
      <c r="QBF23" s="191"/>
      <c r="QBG23" s="191"/>
      <c r="QBH23" s="191"/>
      <c r="QBI23" s="191"/>
      <c r="QBJ23" s="191"/>
      <c r="QBK23" s="191"/>
      <c r="QBL23" s="191"/>
      <c r="QBM23" s="191"/>
      <c r="QBN23" s="191"/>
      <c r="QBO23" s="191"/>
      <c r="QBP23" s="191"/>
      <c r="QBQ23" s="191"/>
      <c r="QBR23" s="191"/>
      <c r="QBS23" s="191"/>
      <c r="QBT23" s="191"/>
      <c r="QBU23" s="191"/>
      <c r="QBV23" s="191"/>
      <c r="QBW23" s="191"/>
      <c r="QBX23" s="191"/>
      <c r="QBY23" s="191"/>
      <c r="QBZ23" s="191"/>
      <c r="QCA23" s="191"/>
      <c r="QCB23" s="191"/>
      <c r="QCC23" s="191"/>
      <c r="QCD23" s="191"/>
      <c r="QCE23" s="191"/>
      <c r="QCF23" s="191"/>
      <c r="QCG23" s="191"/>
      <c r="QCH23" s="191"/>
      <c r="QCI23" s="191"/>
      <c r="QCJ23" s="191"/>
      <c r="QCK23" s="191"/>
      <c r="QCL23" s="191"/>
      <c r="QCM23" s="191"/>
      <c r="QCN23" s="191"/>
      <c r="QCO23" s="191"/>
      <c r="QCP23" s="191"/>
      <c r="QCQ23" s="191"/>
      <c r="QCR23" s="191"/>
      <c r="QCS23" s="191"/>
      <c r="QCT23" s="191"/>
      <c r="QCU23" s="191"/>
      <c r="QCV23" s="191"/>
      <c r="QCW23" s="191"/>
      <c r="QCX23" s="191"/>
      <c r="QCY23" s="191"/>
      <c r="QCZ23" s="191"/>
      <c r="QDA23" s="191"/>
      <c r="QDB23" s="191"/>
      <c r="QDC23" s="191"/>
      <c r="QDD23" s="191"/>
      <c r="QDE23" s="191"/>
      <c r="QDF23" s="191"/>
      <c r="QDG23" s="191"/>
      <c r="QDH23" s="191"/>
      <c r="QDI23" s="191"/>
      <c r="QDJ23" s="191"/>
      <c r="QDK23" s="191"/>
      <c r="QDL23" s="191"/>
      <c r="QDM23" s="191"/>
      <c r="QDN23" s="191"/>
      <c r="QDO23" s="191"/>
      <c r="QDP23" s="191"/>
      <c r="QDQ23" s="191"/>
      <c r="QDR23" s="191"/>
      <c r="QDS23" s="191"/>
      <c r="QDT23" s="191"/>
      <c r="QDU23" s="191"/>
      <c r="QDV23" s="191"/>
      <c r="QDW23" s="191"/>
      <c r="QDX23" s="191"/>
      <c r="QDY23" s="191"/>
      <c r="QDZ23" s="191"/>
      <c r="QEA23" s="191"/>
      <c r="QEB23" s="191"/>
      <c r="QEC23" s="191"/>
      <c r="QED23" s="191"/>
      <c r="QEE23" s="191"/>
      <c r="QEF23" s="191"/>
      <c r="QEG23" s="191"/>
      <c r="QEH23" s="191"/>
      <c r="QEI23" s="191"/>
      <c r="QEJ23" s="191"/>
      <c r="QEK23" s="191"/>
      <c r="QEL23" s="191"/>
      <c r="QEM23" s="191"/>
      <c r="QEN23" s="191"/>
      <c r="QEO23" s="191"/>
      <c r="QEP23" s="191"/>
      <c r="QEQ23" s="191"/>
      <c r="QER23" s="191"/>
      <c r="QES23" s="191"/>
      <c r="QET23" s="191"/>
      <c r="QEU23" s="191"/>
      <c r="QEV23" s="191"/>
      <c r="QEW23" s="191"/>
      <c r="QEX23" s="191"/>
      <c r="QEY23" s="191"/>
      <c r="QEZ23" s="191"/>
      <c r="QFA23" s="191"/>
      <c r="QFB23" s="191"/>
      <c r="QFC23" s="191"/>
      <c r="QFD23" s="191"/>
      <c r="QFE23" s="191"/>
      <c r="QFF23" s="191"/>
      <c r="QFG23" s="191"/>
      <c r="QFH23" s="191"/>
      <c r="QFI23" s="191"/>
      <c r="QFJ23" s="191"/>
      <c r="QFK23" s="191"/>
      <c r="QFL23" s="191"/>
      <c r="QFM23" s="191"/>
      <c r="QFN23" s="191"/>
      <c r="QFO23" s="191"/>
      <c r="QFP23" s="191"/>
      <c r="QFQ23" s="191"/>
      <c r="QFR23" s="191"/>
      <c r="QFS23" s="191"/>
      <c r="QFT23" s="191"/>
      <c r="QFU23" s="191"/>
      <c r="QFV23" s="191"/>
      <c r="QFW23" s="191"/>
      <c r="QFX23" s="191"/>
      <c r="QFY23" s="191"/>
      <c r="QFZ23" s="191"/>
      <c r="QGA23" s="191"/>
      <c r="QGB23" s="191"/>
      <c r="QGC23" s="191"/>
      <c r="QGD23" s="191"/>
      <c r="QGE23" s="191"/>
      <c r="QGF23" s="191"/>
      <c r="QGG23" s="191"/>
      <c r="QGH23" s="191"/>
      <c r="QGI23" s="191"/>
      <c r="QGJ23" s="191"/>
      <c r="QGK23" s="191"/>
      <c r="QGL23" s="191"/>
      <c r="QGM23" s="191"/>
      <c r="QGN23" s="191"/>
      <c r="QGO23" s="191"/>
      <c r="QGP23" s="191"/>
      <c r="QGQ23" s="191"/>
      <c r="QGR23" s="191"/>
      <c r="QGS23" s="191"/>
      <c r="QGT23" s="191"/>
      <c r="QGU23" s="191"/>
      <c r="QGV23" s="191"/>
      <c r="QGW23" s="191"/>
      <c r="QGX23" s="191"/>
      <c r="QGY23" s="191"/>
      <c r="QGZ23" s="191"/>
      <c r="QHA23" s="191"/>
      <c r="QHB23" s="191"/>
      <c r="QHC23" s="191"/>
      <c r="QHD23" s="191"/>
      <c r="QHE23" s="191"/>
      <c r="QHF23" s="191"/>
      <c r="QHG23" s="191"/>
      <c r="QHH23" s="191"/>
      <c r="QHI23" s="191"/>
      <c r="QHJ23" s="191"/>
      <c r="QHK23" s="191"/>
      <c r="QHL23" s="191"/>
      <c r="QHM23" s="191"/>
      <c r="QHN23" s="191"/>
      <c r="QHO23" s="191"/>
      <c r="QHP23" s="191"/>
      <c r="QHQ23" s="191"/>
      <c r="QHR23" s="191"/>
      <c r="QHS23" s="191"/>
      <c r="QHT23" s="191"/>
      <c r="QHU23" s="191"/>
      <c r="QHV23" s="191"/>
      <c r="QHW23" s="191"/>
      <c r="QHX23" s="191"/>
      <c r="QHY23" s="191"/>
      <c r="QHZ23" s="191"/>
      <c r="QIA23" s="191"/>
      <c r="QIB23" s="191"/>
      <c r="QIC23" s="191"/>
      <c r="QID23" s="191"/>
      <c r="QIE23" s="191"/>
      <c r="QIF23" s="191"/>
      <c r="QIG23" s="191"/>
      <c r="QIH23" s="191"/>
      <c r="QII23" s="191"/>
      <c r="QIJ23" s="191"/>
      <c r="QIK23" s="191"/>
      <c r="QIL23" s="191"/>
      <c r="QIM23" s="191"/>
      <c r="QIN23" s="191"/>
      <c r="QIO23" s="191"/>
      <c r="QIP23" s="191"/>
      <c r="QIQ23" s="191"/>
      <c r="QIR23" s="191"/>
      <c r="QIS23" s="191"/>
      <c r="QIT23" s="191"/>
      <c r="QIU23" s="191"/>
      <c r="QIV23" s="191"/>
      <c r="QIW23" s="191"/>
      <c r="QIX23" s="191"/>
      <c r="QIY23" s="191"/>
      <c r="QIZ23" s="191"/>
      <c r="QJA23" s="191"/>
      <c r="QJB23" s="191"/>
      <c r="QJC23" s="191"/>
      <c r="QJD23" s="191"/>
      <c r="QJE23" s="191"/>
      <c r="QJF23" s="191"/>
      <c r="QJG23" s="191"/>
      <c r="QJH23" s="191"/>
      <c r="QJI23" s="191"/>
      <c r="QJJ23" s="191"/>
      <c r="QJK23" s="191"/>
      <c r="QJL23" s="191"/>
      <c r="QJM23" s="191"/>
      <c r="QJN23" s="191"/>
      <c r="QJO23" s="191"/>
      <c r="QJP23" s="191"/>
      <c r="QJQ23" s="191"/>
      <c r="QJR23" s="191"/>
      <c r="QJS23" s="191"/>
      <c r="QJT23" s="191"/>
      <c r="QJU23" s="191"/>
      <c r="QJV23" s="191"/>
      <c r="QJW23" s="191"/>
      <c r="QJX23" s="191"/>
      <c r="QJY23" s="191"/>
      <c r="QJZ23" s="191"/>
      <c r="QKA23" s="191"/>
      <c r="QKB23" s="191"/>
      <c r="QKC23" s="191"/>
      <c r="QKD23" s="191"/>
      <c r="QKE23" s="191"/>
      <c r="QKF23" s="191"/>
      <c r="QKG23" s="191"/>
      <c r="QKH23" s="191"/>
      <c r="QKI23" s="191"/>
      <c r="QKJ23" s="191"/>
      <c r="QKK23" s="191"/>
      <c r="QKL23" s="191"/>
      <c r="QKM23" s="191"/>
      <c r="QKN23" s="191"/>
      <c r="QKO23" s="191"/>
      <c r="QKP23" s="191"/>
      <c r="QKQ23" s="191"/>
      <c r="QKR23" s="191"/>
      <c r="QKS23" s="191"/>
      <c r="QKT23" s="191"/>
      <c r="QKU23" s="191"/>
      <c r="QKV23" s="191"/>
      <c r="QKW23" s="191"/>
      <c r="QKX23" s="191"/>
      <c r="QKY23" s="191"/>
      <c r="QKZ23" s="191"/>
      <c r="QLA23" s="191"/>
      <c r="QLB23" s="191"/>
      <c r="QLC23" s="191"/>
      <c r="QLD23" s="191"/>
      <c r="QLE23" s="191"/>
      <c r="QLF23" s="191"/>
      <c r="QLG23" s="191"/>
      <c r="QLH23" s="191"/>
      <c r="QLI23" s="191"/>
      <c r="QLJ23" s="191"/>
      <c r="QLK23" s="191"/>
      <c r="QLL23" s="191"/>
      <c r="QLM23" s="191"/>
      <c r="QLN23" s="191"/>
      <c r="QLO23" s="191"/>
      <c r="QLP23" s="191"/>
      <c r="QLQ23" s="191"/>
      <c r="QLR23" s="191"/>
      <c r="QLS23" s="191"/>
      <c r="QLT23" s="191"/>
      <c r="QLU23" s="191"/>
      <c r="QLV23" s="191"/>
      <c r="QLW23" s="191"/>
      <c r="QLX23" s="191"/>
      <c r="QLY23" s="191"/>
      <c r="QLZ23" s="191"/>
      <c r="QMA23" s="191"/>
      <c r="QMB23" s="191"/>
      <c r="QMC23" s="191"/>
      <c r="QMD23" s="191"/>
      <c r="QME23" s="191"/>
      <c r="QMF23" s="191"/>
      <c r="QMG23" s="191"/>
      <c r="QMH23" s="191"/>
      <c r="QMI23" s="191"/>
      <c r="QMJ23" s="191"/>
      <c r="QMK23" s="191"/>
      <c r="QML23" s="191"/>
      <c r="QMM23" s="191"/>
      <c r="QMN23" s="191"/>
      <c r="QMO23" s="191"/>
      <c r="QMP23" s="191"/>
      <c r="QMQ23" s="191"/>
      <c r="QMR23" s="191"/>
      <c r="QMS23" s="191"/>
      <c r="QMT23" s="191"/>
      <c r="QMU23" s="191"/>
      <c r="QMV23" s="191"/>
      <c r="QMW23" s="191"/>
      <c r="QMX23" s="191"/>
      <c r="QMY23" s="191"/>
      <c r="QMZ23" s="191"/>
      <c r="QNA23" s="191"/>
      <c r="QNB23" s="191"/>
      <c r="QNC23" s="191"/>
      <c r="QND23" s="191"/>
      <c r="QNE23" s="191"/>
      <c r="QNF23" s="191"/>
      <c r="QNG23" s="191"/>
      <c r="QNH23" s="191"/>
      <c r="QNI23" s="191"/>
      <c r="QNJ23" s="191"/>
      <c r="QNK23" s="191"/>
      <c r="QNL23" s="191"/>
      <c r="QNM23" s="191"/>
      <c r="QNN23" s="191"/>
      <c r="QNO23" s="191"/>
      <c r="QNP23" s="191"/>
      <c r="QNQ23" s="191"/>
      <c r="QNR23" s="191"/>
      <c r="QNS23" s="191"/>
      <c r="QNT23" s="191"/>
      <c r="QNU23" s="191"/>
      <c r="QNV23" s="191"/>
      <c r="QNW23" s="191"/>
      <c r="QNX23" s="191"/>
      <c r="QNY23" s="191"/>
      <c r="QNZ23" s="191"/>
      <c r="QOA23" s="191"/>
      <c r="QOB23" s="191"/>
      <c r="QOC23" s="191"/>
      <c r="QOD23" s="191"/>
      <c r="QOE23" s="191"/>
      <c r="QOF23" s="191"/>
      <c r="QOG23" s="191"/>
      <c r="QOH23" s="191"/>
      <c r="QOI23" s="191"/>
      <c r="QOJ23" s="191"/>
      <c r="QOK23" s="191"/>
      <c r="QOL23" s="191"/>
      <c r="QOM23" s="191"/>
      <c r="QON23" s="191"/>
      <c r="QOO23" s="191"/>
      <c r="QOP23" s="191"/>
      <c r="QOQ23" s="191"/>
      <c r="QOR23" s="191"/>
      <c r="QOS23" s="191"/>
      <c r="QOT23" s="191"/>
      <c r="QOU23" s="191"/>
      <c r="QOV23" s="191"/>
      <c r="QOW23" s="191"/>
      <c r="QOX23" s="191"/>
      <c r="QOY23" s="191"/>
      <c r="QOZ23" s="191"/>
      <c r="QPA23" s="191"/>
      <c r="QPB23" s="191"/>
      <c r="QPC23" s="191"/>
      <c r="QPD23" s="191"/>
      <c r="QPE23" s="191"/>
      <c r="QPF23" s="191"/>
      <c r="QPG23" s="191"/>
      <c r="QPH23" s="191"/>
      <c r="QPI23" s="191"/>
      <c r="QPJ23" s="191"/>
      <c r="QPK23" s="191"/>
      <c r="QPL23" s="191"/>
      <c r="QPM23" s="191"/>
      <c r="QPN23" s="191"/>
      <c r="QPO23" s="191"/>
      <c r="QPP23" s="191"/>
      <c r="QPQ23" s="191"/>
      <c r="QPR23" s="191"/>
      <c r="QPS23" s="191"/>
      <c r="QPT23" s="191"/>
      <c r="QPU23" s="191"/>
      <c r="QPV23" s="191"/>
      <c r="QPW23" s="191"/>
      <c r="QPX23" s="191"/>
      <c r="QPY23" s="191"/>
      <c r="QPZ23" s="191"/>
      <c r="QQA23" s="191"/>
      <c r="QQB23" s="191"/>
      <c r="QQC23" s="191"/>
      <c r="QQD23" s="191"/>
      <c r="QQE23" s="191"/>
      <c r="QQF23" s="191"/>
      <c r="QQG23" s="191"/>
      <c r="QQH23" s="191"/>
      <c r="QQI23" s="191"/>
      <c r="QQJ23" s="191"/>
      <c r="QQK23" s="191"/>
      <c r="QQL23" s="191"/>
      <c r="QQM23" s="191"/>
      <c r="QQN23" s="191"/>
      <c r="QQO23" s="191"/>
      <c r="QQP23" s="191"/>
      <c r="QQQ23" s="191"/>
      <c r="QQR23" s="191"/>
      <c r="QQS23" s="191"/>
      <c r="QQT23" s="191"/>
      <c r="QQU23" s="191"/>
      <c r="QQV23" s="191"/>
      <c r="QQW23" s="191"/>
      <c r="QQX23" s="191"/>
      <c r="QQY23" s="191"/>
      <c r="QQZ23" s="191"/>
      <c r="QRA23" s="191"/>
      <c r="QRB23" s="191"/>
      <c r="QRC23" s="191"/>
      <c r="QRD23" s="191"/>
      <c r="QRE23" s="191"/>
      <c r="QRF23" s="191"/>
      <c r="QRG23" s="191"/>
      <c r="QRH23" s="191"/>
      <c r="QRI23" s="191"/>
      <c r="QRJ23" s="191"/>
      <c r="QRK23" s="191"/>
      <c r="QRL23" s="191"/>
      <c r="QRM23" s="191"/>
      <c r="QRN23" s="191"/>
      <c r="QRO23" s="191"/>
      <c r="QRP23" s="191"/>
      <c r="QRQ23" s="191"/>
      <c r="QRR23" s="191"/>
      <c r="QRS23" s="191"/>
      <c r="QRT23" s="191"/>
      <c r="QRU23" s="191"/>
      <c r="QRV23" s="191"/>
      <c r="QRW23" s="191"/>
      <c r="QRX23" s="191"/>
      <c r="QRY23" s="191"/>
      <c r="QRZ23" s="191"/>
      <c r="QSA23" s="191"/>
      <c r="QSB23" s="191"/>
      <c r="QSC23" s="191"/>
      <c r="QSD23" s="191"/>
      <c r="QSE23" s="191"/>
      <c r="QSF23" s="191"/>
      <c r="QSG23" s="191"/>
      <c r="QSH23" s="191"/>
      <c r="QSI23" s="191"/>
      <c r="QSJ23" s="191"/>
      <c r="QSK23" s="191"/>
      <c r="QSL23" s="191"/>
      <c r="QSM23" s="191"/>
      <c r="QSN23" s="191"/>
      <c r="QSO23" s="191"/>
      <c r="QSP23" s="191"/>
      <c r="QSQ23" s="191"/>
      <c r="QSR23" s="191"/>
      <c r="QSS23" s="191"/>
      <c r="QST23" s="191"/>
      <c r="QSU23" s="191"/>
      <c r="QSV23" s="191"/>
      <c r="QSW23" s="191"/>
      <c r="QSX23" s="191"/>
      <c r="QSY23" s="191"/>
      <c r="QSZ23" s="191"/>
      <c r="QTA23" s="191"/>
      <c r="QTB23" s="191"/>
      <c r="QTC23" s="191"/>
      <c r="QTD23" s="191"/>
      <c r="QTE23" s="191"/>
      <c r="QTF23" s="191"/>
      <c r="QTG23" s="191"/>
      <c r="QTH23" s="191"/>
      <c r="QTI23" s="191"/>
      <c r="QTJ23" s="191"/>
      <c r="QTK23" s="191"/>
      <c r="QTL23" s="191"/>
      <c r="QTM23" s="191"/>
      <c r="QTN23" s="191"/>
      <c r="QTO23" s="191"/>
      <c r="QTP23" s="191"/>
      <c r="QTQ23" s="191"/>
      <c r="QTR23" s="191"/>
      <c r="QTS23" s="191"/>
      <c r="QTT23" s="191"/>
      <c r="QTU23" s="191"/>
      <c r="QTV23" s="191"/>
      <c r="QTW23" s="191"/>
      <c r="QTX23" s="191"/>
      <c r="QTY23" s="191"/>
      <c r="QTZ23" s="191"/>
      <c r="QUA23" s="191"/>
      <c r="QUB23" s="191"/>
      <c r="QUC23" s="191"/>
      <c r="QUD23" s="191"/>
      <c r="QUE23" s="191"/>
      <c r="QUF23" s="191"/>
      <c r="QUG23" s="191"/>
      <c r="QUH23" s="191"/>
      <c r="QUI23" s="191"/>
      <c r="QUJ23" s="191"/>
      <c r="QUK23" s="191"/>
      <c r="QUL23" s="191"/>
      <c r="QUM23" s="191"/>
      <c r="QUN23" s="191"/>
      <c r="QUO23" s="191"/>
      <c r="QUP23" s="191"/>
      <c r="QUQ23" s="191"/>
      <c r="QUR23" s="191"/>
      <c r="QUS23" s="191"/>
      <c r="QUT23" s="191"/>
      <c r="QUU23" s="191"/>
      <c r="QUV23" s="191"/>
      <c r="QUW23" s="191"/>
      <c r="QUX23" s="191"/>
      <c r="QUY23" s="191"/>
      <c r="QUZ23" s="191"/>
      <c r="QVA23" s="191"/>
      <c r="QVB23" s="191"/>
      <c r="QVC23" s="191"/>
      <c r="QVD23" s="191"/>
      <c r="QVE23" s="191"/>
      <c r="QVF23" s="191"/>
      <c r="QVG23" s="191"/>
      <c r="QVH23" s="191"/>
      <c r="QVI23" s="191"/>
      <c r="QVJ23" s="191"/>
      <c r="QVK23" s="191"/>
      <c r="QVL23" s="191"/>
      <c r="QVM23" s="191"/>
      <c r="QVN23" s="191"/>
      <c r="QVO23" s="191"/>
      <c r="QVP23" s="191"/>
      <c r="QVQ23" s="191"/>
      <c r="QVR23" s="191"/>
      <c r="QVS23" s="191"/>
      <c r="QVT23" s="191"/>
      <c r="QVU23" s="191"/>
      <c r="QVV23" s="191"/>
      <c r="QVW23" s="191"/>
      <c r="QVX23" s="191"/>
      <c r="QVY23" s="191"/>
      <c r="QVZ23" s="191"/>
      <c r="QWA23" s="191"/>
      <c r="QWB23" s="191"/>
      <c r="QWC23" s="191"/>
      <c r="QWD23" s="191"/>
      <c r="QWE23" s="191"/>
      <c r="QWF23" s="191"/>
      <c r="QWG23" s="191"/>
      <c r="QWH23" s="191"/>
      <c r="QWI23" s="191"/>
      <c r="QWJ23" s="191"/>
      <c r="QWK23" s="191"/>
      <c r="QWL23" s="191"/>
      <c r="QWM23" s="191"/>
      <c r="QWN23" s="191"/>
      <c r="QWO23" s="191"/>
      <c r="QWP23" s="191"/>
      <c r="QWQ23" s="191"/>
      <c r="QWR23" s="191"/>
      <c r="QWS23" s="191"/>
      <c r="QWT23" s="191"/>
      <c r="QWU23" s="191"/>
      <c r="QWV23" s="191"/>
      <c r="QWW23" s="191"/>
      <c r="QWX23" s="191"/>
      <c r="QWY23" s="191"/>
      <c r="QWZ23" s="191"/>
      <c r="QXA23" s="191"/>
      <c r="QXB23" s="191"/>
      <c r="QXC23" s="191"/>
      <c r="QXD23" s="191"/>
      <c r="QXE23" s="191"/>
      <c r="QXF23" s="191"/>
      <c r="QXG23" s="191"/>
      <c r="QXH23" s="191"/>
      <c r="QXI23" s="191"/>
      <c r="QXJ23" s="191"/>
      <c r="QXK23" s="191"/>
      <c r="QXL23" s="191"/>
      <c r="QXM23" s="191"/>
      <c r="QXN23" s="191"/>
      <c r="QXO23" s="191"/>
      <c r="QXP23" s="191"/>
      <c r="QXQ23" s="191"/>
      <c r="QXR23" s="191"/>
      <c r="QXS23" s="191"/>
      <c r="QXT23" s="191"/>
      <c r="QXU23" s="191"/>
      <c r="QXV23" s="191"/>
      <c r="QXW23" s="191"/>
      <c r="QXX23" s="191"/>
      <c r="QXY23" s="191"/>
      <c r="QXZ23" s="191"/>
      <c r="QYA23" s="191"/>
      <c r="QYB23" s="191"/>
      <c r="QYC23" s="191"/>
      <c r="QYD23" s="191"/>
      <c r="QYE23" s="191"/>
      <c r="QYF23" s="191"/>
      <c r="QYG23" s="191"/>
      <c r="QYH23" s="191"/>
      <c r="QYI23" s="191"/>
      <c r="QYJ23" s="191"/>
      <c r="QYK23" s="191"/>
      <c r="QYL23" s="191"/>
      <c r="QYM23" s="191"/>
      <c r="QYN23" s="191"/>
      <c r="QYO23" s="191"/>
      <c r="QYP23" s="191"/>
      <c r="QYQ23" s="191"/>
      <c r="QYR23" s="191"/>
      <c r="QYS23" s="191"/>
      <c r="QYT23" s="191"/>
      <c r="QYU23" s="191"/>
      <c r="QYV23" s="191"/>
      <c r="QYW23" s="191"/>
      <c r="QYX23" s="191"/>
      <c r="QYY23" s="191"/>
      <c r="QYZ23" s="191"/>
      <c r="QZA23" s="191"/>
      <c r="QZB23" s="191"/>
      <c r="QZC23" s="191"/>
      <c r="QZD23" s="191"/>
      <c r="QZE23" s="191"/>
      <c r="QZF23" s="191"/>
      <c r="QZG23" s="191"/>
      <c r="QZH23" s="191"/>
      <c r="QZI23" s="191"/>
      <c r="QZJ23" s="191"/>
      <c r="QZK23" s="191"/>
      <c r="QZL23" s="191"/>
      <c r="QZM23" s="191"/>
      <c r="QZN23" s="191"/>
      <c r="QZO23" s="191"/>
      <c r="QZP23" s="191"/>
      <c r="QZQ23" s="191"/>
      <c r="QZR23" s="191"/>
      <c r="QZS23" s="191"/>
      <c r="QZT23" s="191"/>
      <c r="QZU23" s="191"/>
      <c r="QZV23" s="191"/>
      <c r="QZW23" s="191"/>
      <c r="QZX23" s="191"/>
      <c r="QZY23" s="191"/>
      <c r="QZZ23" s="191"/>
      <c r="RAA23" s="191"/>
      <c r="RAB23" s="191"/>
      <c r="RAC23" s="191"/>
      <c r="RAD23" s="191"/>
      <c r="RAE23" s="191"/>
      <c r="RAF23" s="191"/>
      <c r="RAG23" s="191"/>
      <c r="RAH23" s="191"/>
      <c r="RAI23" s="191"/>
      <c r="RAJ23" s="191"/>
      <c r="RAK23" s="191"/>
      <c r="RAL23" s="191"/>
      <c r="RAM23" s="191"/>
      <c r="RAN23" s="191"/>
      <c r="RAO23" s="191"/>
      <c r="RAP23" s="191"/>
      <c r="RAQ23" s="191"/>
      <c r="RAR23" s="191"/>
      <c r="RAS23" s="191"/>
      <c r="RAT23" s="191"/>
      <c r="RAU23" s="191"/>
      <c r="RAV23" s="191"/>
      <c r="RAW23" s="191"/>
      <c r="RAX23" s="191"/>
      <c r="RAY23" s="191"/>
      <c r="RAZ23" s="191"/>
      <c r="RBA23" s="191"/>
      <c r="RBB23" s="191"/>
      <c r="RBC23" s="191"/>
      <c r="RBD23" s="191"/>
      <c r="RBE23" s="191"/>
      <c r="RBF23" s="191"/>
      <c r="RBG23" s="191"/>
      <c r="RBH23" s="191"/>
      <c r="RBI23" s="191"/>
      <c r="RBJ23" s="191"/>
      <c r="RBK23" s="191"/>
      <c r="RBL23" s="191"/>
      <c r="RBM23" s="191"/>
      <c r="RBN23" s="191"/>
      <c r="RBO23" s="191"/>
      <c r="RBP23" s="191"/>
      <c r="RBQ23" s="191"/>
      <c r="RBR23" s="191"/>
      <c r="RBS23" s="191"/>
      <c r="RBT23" s="191"/>
      <c r="RBU23" s="191"/>
      <c r="RBV23" s="191"/>
      <c r="RBW23" s="191"/>
      <c r="RBX23" s="191"/>
      <c r="RBY23" s="191"/>
      <c r="RBZ23" s="191"/>
      <c r="RCA23" s="191"/>
      <c r="RCB23" s="191"/>
      <c r="RCC23" s="191"/>
      <c r="RCD23" s="191"/>
      <c r="RCE23" s="191"/>
      <c r="RCF23" s="191"/>
      <c r="RCG23" s="191"/>
      <c r="RCH23" s="191"/>
      <c r="RCI23" s="191"/>
      <c r="RCJ23" s="191"/>
      <c r="RCK23" s="191"/>
      <c r="RCL23" s="191"/>
      <c r="RCM23" s="191"/>
      <c r="RCN23" s="191"/>
      <c r="RCO23" s="191"/>
      <c r="RCP23" s="191"/>
      <c r="RCQ23" s="191"/>
      <c r="RCR23" s="191"/>
      <c r="RCS23" s="191"/>
      <c r="RCT23" s="191"/>
      <c r="RCU23" s="191"/>
      <c r="RCV23" s="191"/>
      <c r="RCW23" s="191"/>
      <c r="RCX23" s="191"/>
      <c r="RCY23" s="191"/>
      <c r="RCZ23" s="191"/>
      <c r="RDA23" s="191"/>
      <c r="RDB23" s="191"/>
      <c r="RDC23" s="191"/>
      <c r="RDD23" s="191"/>
      <c r="RDE23" s="191"/>
      <c r="RDF23" s="191"/>
      <c r="RDG23" s="191"/>
      <c r="RDH23" s="191"/>
      <c r="RDI23" s="191"/>
      <c r="RDJ23" s="191"/>
      <c r="RDK23" s="191"/>
      <c r="RDL23" s="191"/>
      <c r="RDM23" s="191"/>
      <c r="RDN23" s="191"/>
      <c r="RDO23" s="191"/>
      <c r="RDP23" s="191"/>
      <c r="RDQ23" s="191"/>
      <c r="RDR23" s="191"/>
      <c r="RDS23" s="191"/>
      <c r="RDT23" s="191"/>
      <c r="RDU23" s="191"/>
      <c r="RDV23" s="191"/>
      <c r="RDW23" s="191"/>
      <c r="RDX23" s="191"/>
      <c r="RDY23" s="191"/>
      <c r="RDZ23" s="191"/>
      <c r="REA23" s="191"/>
      <c r="REB23" s="191"/>
      <c r="REC23" s="191"/>
      <c r="RED23" s="191"/>
      <c r="REE23" s="191"/>
      <c r="REF23" s="191"/>
      <c r="REG23" s="191"/>
      <c r="REH23" s="191"/>
      <c r="REI23" s="191"/>
      <c r="REJ23" s="191"/>
      <c r="REK23" s="191"/>
      <c r="REL23" s="191"/>
      <c r="REM23" s="191"/>
      <c r="REN23" s="191"/>
      <c r="REO23" s="191"/>
      <c r="REP23" s="191"/>
      <c r="REQ23" s="191"/>
      <c r="RER23" s="191"/>
      <c r="RES23" s="191"/>
      <c r="RET23" s="191"/>
      <c r="REU23" s="191"/>
      <c r="REV23" s="191"/>
      <c r="REW23" s="191"/>
      <c r="REX23" s="191"/>
      <c r="REY23" s="191"/>
      <c r="REZ23" s="191"/>
      <c r="RFA23" s="191"/>
      <c r="RFB23" s="191"/>
      <c r="RFC23" s="191"/>
      <c r="RFD23" s="191"/>
      <c r="RFE23" s="191"/>
      <c r="RFF23" s="191"/>
      <c r="RFG23" s="191"/>
      <c r="RFH23" s="191"/>
      <c r="RFI23" s="191"/>
      <c r="RFJ23" s="191"/>
      <c r="RFK23" s="191"/>
      <c r="RFL23" s="191"/>
      <c r="RFM23" s="191"/>
      <c r="RFN23" s="191"/>
      <c r="RFO23" s="191"/>
      <c r="RFP23" s="191"/>
      <c r="RFQ23" s="191"/>
      <c r="RFR23" s="191"/>
      <c r="RFS23" s="191"/>
      <c r="RFT23" s="191"/>
      <c r="RFU23" s="191"/>
      <c r="RFV23" s="191"/>
      <c r="RFW23" s="191"/>
      <c r="RFX23" s="191"/>
      <c r="RFY23" s="191"/>
      <c r="RFZ23" s="191"/>
      <c r="RGA23" s="191"/>
      <c r="RGB23" s="191"/>
      <c r="RGC23" s="191"/>
      <c r="RGD23" s="191"/>
      <c r="RGE23" s="191"/>
      <c r="RGF23" s="191"/>
      <c r="RGG23" s="191"/>
      <c r="RGH23" s="191"/>
      <c r="RGI23" s="191"/>
      <c r="RGJ23" s="191"/>
      <c r="RGK23" s="191"/>
      <c r="RGL23" s="191"/>
      <c r="RGM23" s="191"/>
      <c r="RGN23" s="191"/>
      <c r="RGO23" s="191"/>
      <c r="RGP23" s="191"/>
      <c r="RGQ23" s="191"/>
      <c r="RGR23" s="191"/>
      <c r="RGS23" s="191"/>
      <c r="RGT23" s="191"/>
      <c r="RGU23" s="191"/>
      <c r="RGV23" s="191"/>
      <c r="RGW23" s="191"/>
      <c r="RGX23" s="191"/>
      <c r="RGY23" s="191"/>
      <c r="RGZ23" s="191"/>
      <c r="RHA23" s="191"/>
      <c r="RHB23" s="191"/>
      <c r="RHC23" s="191"/>
      <c r="RHD23" s="191"/>
      <c r="RHE23" s="191"/>
      <c r="RHF23" s="191"/>
      <c r="RHG23" s="191"/>
      <c r="RHH23" s="191"/>
      <c r="RHI23" s="191"/>
      <c r="RHJ23" s="191"/>
      <c r="RHK23" s="191"/>
      <c r="RHL23" s="191"/>
      <c r="RHM23" s="191"/>
      <c r="RHN23" s="191"/>
      <c r="RHO23" s="191"/>
      <c r="RHP23" s="191"/>
      <c r="RHQ23" s="191"/>
      <c r="RHR23" s="191"/>
      <c r="RHS23" s="191"/>
      <c r="RHT23" s="191"/>
      <c r="RHU23" s="191"/>
      <c r="RHV23" s="191"/>
      <c r="RHW23" s="191"/>
      <c r="RHX23" s="191"/>
      <c r="RHY23" s="191"/>
      <c r="RHZ23" s="191"/>
      <c r="RIA23" s="191"/>
      <c r="RIB23" s="191"/>
      <c r="RIC23" s="191"/>
      <c r="RID23" s="191"/>
      <c r="RIE23" s="191"/>
      <c r="RIF23" s="191"/>
      <c r="RIG23" s="191"/>
      <c r="RIH23" s="191"/>
      <c r="RII23" s="191"/>
      <c r="RIJ23" s="191"/>
      <c r="RIK23" s="191"/>
      <c r="RIL23" s="191"/>
      <c r="RIM23" s="191"/>
      <c r="RIN23" s="191"/>
      <c r="RIO23" s="191"/>
      <c r="RIP23" s="191"/>
      <c r="RIQ23" s="191"/>
      <c r="RIR23" s="191"/>
      <c r="RIS23" s="191"/>
      <c r="RIT23" s="191"/>
      <c r="RIU23" s="191"/>
      <c r="RIV23" s="191"/>
      <c r="RIW23" s="191"/>
      <c r="RIX23" s="191"/>
      <c r="RIY23" s="191"/>
      <c r="RIZ23" s="191"/>
      <c r="RJA23" s="191"/>
      <c r="RJB23" s="191"/>
      <c r="RJC23" s="191"/>
      <c r="RJD23" s="191"/>
      <c r="RJE23" s="191"/>
      <c r="RJF23" s="191"/>
      <c r="RJG23" s="191"/>
      <c r="RJH23" s="191"/>
      <c r="RJI23" s="191"/>
      <c r="RJJ23" s="191"/>
      <c r="RJK23" s="191"/>
      <c r="RJL23" s="191"/>
      <c r="RJM23" s="191"/>
      <c r="RJN23" s="191"/>
      <c r="RJO23" s="191"/>
      <c r="RJP23" s="191"/>
      <c r="RJQ23" s="191"/>
      <c r="RJR23" s="191"/>
      <c r="RJS23" s="191"/>
      <c r="RJT23" s="191"/>
      <c r="RJU23" s="191"/>
      <c r="RJV23" s="191"/>
      <c r="RJW23" s="191"/>
      <c r="RJX23" s="191"/>
      <c r="RJY23" s="191"/>
      <c r="RJZ23" s="191"/>
      <c r="RKA23" s="191"/>
      <c r="RKB23" s="191"/>
      <c r="RKC23" s="191"/>
      <c r="RKD23" s="191"/>
      <c r="RKE23" s="191"/>
      <c r="RKF23" s="191"/>
      <c r="RKG23" s="191"/>
      <c r="RKH23" s="191"/>
      <c r="RKI23" s="191"/>
      <c r="RKJ23" s="191"/>
      <c r="RKK23" s="191"/>
      <c r="RKL23" s="191"/>
      <c r="RKM23" s="191"/>
      <c r="RKN23" s="191"/>
      <c r="RKO23" s="191"/>
      <c r="RKP23" s="191"/>
      <c r="RKQ23" s="191"/>
      <c r="RKR23" s="191"/>
      <c r="RKS23" s="191"/>
      <c r="RKT23" s="191"/>
      <c r="RKU23" s="191"/>
      <c r="RKV23" s="191"/>
      <c r="RKW23" s="191"/>
      <c r="RKX23" s="191"/>
      <c r="RKY23" s="191"/>
      <c r="RKZ23" s="191"/>
      <c r="RLA23" s="191"/>
      <c r="RLB23" s="191"/>
      <c r="RLC23" s="191"/>
      <c r="RLD23" s="191"/>
      <c r="RLE23" s="191"/>
      <c r="RLF23" s="191"/>
      <c r="RLG23" s="191"/>
      <c r="RLH23" s="191"/>
      <c r="RLI23" s="191"/>
      <c r="RLJ23" s="191"/>
      <c r="RLK23" s="191"/>
      <c r="RLL23" s="191"/>
      <c r="RLM23" s="191"/>
      <c r="RLN23" s="191"/>
      <c r="RLO23" s="191"/>
      <c r="RLP23" s="191"/>
      <c r="RLQ23" s="191"/>
      <c r="RLR23" s="191"/>
      <c r="RLS23" s="191"/>
      <c r="RLT23" s="191"/>
      <c r="RLU23" s="191"/>
      <c r="RLV23" s="191"/>
      <c r="RLW23" s="191"/>
      <c r="RLX23" s="191"/>
      <c r="RLY23" s="191"/>
      <c r="RLZ23" s="191"/>
      <c r="RMA23" s="191"/>
      <c r="RMB23" s="191"/>
      <c r="RMC23" s="191"/>
      <c r="RMD23" s="191"/>
      <c r="RME23" s="191"/>
      <c r="RMF23" s="191"/>
      <c r="RMG23" s="191"/>
      <c r="RMH23" s="191"/>
      <c r="RMI23" s="191"/>
      <c r="RMJ23" s="191"/>
      <c r="RMK23" s="191"/>
      <c r="RML23" s="191"/>
      <c r="RMM23" s="191"/>
      <c r="RMN23" s="191"/>
      <c r="RMO23" s="191"/>
      <c r="RMP23" s="191"/>
      <c r="RMQ23" s="191"/>
      <c r="RMR23" s="191"/>
      <c r="RMS23" s="191"/>
      <c r="RMT23" s="191"/>
      <c r="RMU23" s="191"/>
      <c r="RMV23" s="191"/>
      <c r="RMW23" s="191"/>
      <c r="RMX23" s="191"/>
      <c r="RMY23" s="191"/>
      <c r="RMZ23" s="191"/>
      <c r="RNA23" s="191"/>
      <c r="RNB23" s="191"/>
      <c r="RNC23" s="191"/>
      <c r="RND23" s="191"/>
      <c r="RNE23" s="191"/>
      <c r="RNF23" s="191"/>
      <c r="RNG23" s="191"/>
      <c r="RNH23" s="191"/>
      <c r="RNI23" s="191"/>
      <c r="RNJ23" s="191"/>
      <c r="RNK23" s="191"/>
      <c r="RNL23" s="191"/>
      <c r="RNM23" s="191"/>
      <c r="RNN23" s="191"/>
      <c r="RNO23" s="191"/>
      <c r="RNP23" s="191"/>
      <c r="RNQ23" s="191"/>
      <c r="RNR23" s="191"/>
      <c r="RNS23" s="191"/>
      <c r="RNT23" s="191"/>
      <c r="RNU23" s="191"/>
      <c r="RNV23" s="191"/>
      <c r="RNW23" s="191"/>
      <c r="RNX23" s="191"/>
      <c r="RNY23" s="191"/>
      <c r="RNZ23" s="191"/>
      <c r="ROA23" s="191"/>
      <c r="ROB23" s="191"/>
      <c r="ROC23" s="191"/>
      <c r="ROD23" s="191"/>
      <c r="ROE23" s="191"/>
      <c r="ROF23" s="191"/>
      <c r="ROG23" s="191"/>
      <c r="ROH23" s="191"/>
      <c r="ROI23" s="191"/>
      <c r="ROJ23" s="191"/>
      <c r="ROK23" s="191"/>
      <c r="ROL23" s="191"/>
      <c r="ROM23" s="191"/>
      <c r="RON23" s="191"/>
      <c r="ROO23" s="191"/>
      <c r="ROP23" s="191"/>
      <c r="ROQ23" s="191"/>
      <c r="ROR23" s="191"/>
      <c r="ROS23" s="191"/>
      <c r="ROT23" s="191"/>
      <c r="ROU23" s="191"/>
      <c r="ROV23" s="191"/>
      <c r="ROW23" s="191"/>
      <c r="ROX23" s="191"/>
      <c r="ROY23" s="191"/>
      <c r="ROZ23" s="191"/>
      <c r="RPA23" s="191"/>
      <c r="RPB23" s="191"/>
      <c r="RPC23" s="191"/>
      <c r="RPD23" s="191"/>
      <c r="RPE23" s="191"/>
      <c r="RPF23" s="191"/>
      <c r="RPG23" s="191"/>
      <c r="RPH23" s="191"/>
      <c r="RPI23" s="191"/>
      <c r="RPJ23" s="191"/>
      <c r="RPK23" s="191"/>
      <c r="RPL23" s="191"/>
      <c r="RPM23" s="191"/>
      <c r="RPN23" s="191"/>
      <c r="RPO23" s="191"/>
      <c r="RPP23" s="191"/>
      <c r="RPQ23" s="191"/>
      <c r="RPR23" s="191"/>
      <c r="RPS23" s="191"/>
      <c r="RPT23" s="191"/>
      <c r="RPU23" s="191"/>
      <c r="RPV23" s="191"/>
      <c r="RPW23" s="191"/>
      <c r="RPX23" s="191"/>
      <c r="RPY23" s="191"/>
      <c r="RPZ23" s="191"/>
      <c r="RQA23" s="191"/>
      <c r="RQB23" s="191"/>
      <c r="RQC23" s="191"/>
      <c r="RQD23" s="191"/>
      <c r="RQE23" s="191"/>
      <c r="RQF23" s="191"/>
      <c r="RQG23" s="191"/>
      <c r="RQH23" s="191"/>
      <c r="RQI23" s="191"/>
      <c r="RQJ23" s="191"/>
      <c r="RQK23" s="191"/>
      <c r="RQL23" s="191"/>
      <c r="RQM23" s="191"/>
      <c r="RQN23" s="191"/>
      <c r="RQO23" s="191"/>
      <c r="RQP23" s="191"/>
      <c r="RQQ23" s="191"/>
      <c r="RQR23" s="191"/>
      <c r="RQS23" s="191"/>
      <c r="RQT23" s="191"/>
      <c r="RQU23" s="191"/>
      <c r="RQV23" s="191"/>
      <c r="RQW23" s="191"/>
      <c r="RQX23" s="191"/>
      <c r="RQY23" s="191"/>
      <c r="RQZ23" s="191"/>
      <c r="RRA23" s="191"/>
      <c r="RRB23" s="191"/>
      <c r="RRC23" s="191"/>
      <c r="RRD23" s="191"/>
      <c r="RRE23" s="191"/>
      <c r="RRF23" s="191"/>
      <c r="RRG23" s="191"/>
      <c r="RRH23" s="191"/>
      <c r="RRI23" s="191"/>
      <c r="RRJ23" s="191"/>
      <c r="RRK23" s="191"/>
      <c r="RRL23" s="191"/>
      <c r="RRM23" s="191"/>
      <c r="RRN23" s="191"/>
      <c r="RRO23" s="191"/>
      <c r="RRP23" s="191"/>
      <c r="RRQ23" s="191"/>
      <c r="RRR23" s="191"/>
      <c r="RRS23" s="191"/>
      <c r="RRT23" s="191"/>
      <c r="RRU23" s="191"/>
      <c r="RRV23" s="191"/>
      <c r="RRW23" s="191"/>
      <c r="RRX23" s="191"/>
      <c r="RRY23" s="191"/>
      <c r="RRZ23" s="191"/>
      <c r="RSA23" s="191"/>
      <c r="RSB23" s="191"/>
      <c r="RSC23" s="191"/>
      <c r="RSD23" s="191"/>
      <c r="RSE23" s="191"/>
      <c r="RSF23" s="191"/>
      <c r="RSG23" s="191"/>
      <c r="RSH23" s="191"/>
      <c r="RSI23" s="191"/>
      <c r="RSJ23" s="191"/>
      <c r="RSK23" s="191"/>
      <c r="RSL23" s="191"/>
      <c r="RSM23" s="191"/>
      <c r="RSN23" s="191"/>
      <c r="RSO23" s="191"/>
      <c r="RSP23" s="191"/>
      <c r="RSQ23" s="191"/>
      <c r="RSR23" s="191"/>
      <c r="RSS23" s="191"/>
      <c r="RST23" s="191"/>
      <c r="RSU23" s="191"/>
      <c r="RSV23" s="191"/>
      <c r="RSW23" s="191"/>
      <c r="RSX23" s="191"/>
      <c r="RSY23" s="191"/>
      <c r="RSZ23" s="191"/>
      <c r="RTA23" s="191"/>
      <c r="RTB23" s="191"/>
      <c r="RTC23" s="191"/>
      <c r="RTD23" s="191"/>
      <c r="RTE23" s="191"/>
      <c r="RTF23" s="191"/>
      <c r="RTG23" s="191"/>
      <c r="RTH23" s="191"/>
      <c r="RTI23" s="191"/>
      <c r="RTJ23" s="191"/>
      <c r="RTK23" s="191"/>
      <c r="RTL23" s="191"/>
      <c r="RTM23" s="191"/>
      <c r="RTN23" s="191"/>
      <c r="RTO23" s="191"/>
      <c r="RTP23" s="191"/>
      <c r="RTQ23" s="191"/>
      <c r="RTR23" s="191"/>
      <c r="RTS23" s="191"/>
      <c r="RTT23" s="191"/>
      <c r="RTU23" s="191"/>
      <c r="RTV23" s="191"/>
      <c r="RTW23" s="191"/>
      <c r="RTX23" s="191"/>
      <c r="RTY23" s="191"/>
      <c r="RTZ23" s="191"/>
      <c r="RUA23" s="191"/>
      <c r="RUB23" s="191"/>
      <c r="RUC23" s="191"/>
      <c r="RUD23" s="191"/>
      <c r="RUE23" s="191"/>
      <c r="RUF23" s="191"/>
      <c r="RUG23" s="191"/>
      <c r="RUH23" s="191"/>
      <c r="RUI23" s="191"/>
      <c r="RUJ23" s="191"/>
      <c r="RUK23" s="191"/>
      <c r="RUL23" s="191"/>
      <c r="RUM23" s="191"/>
      <c r="RUN23" s="191"/>
      <c r="RUO23" s="191"/>
      <c r="RUP23" s="191"/>
      <c r="RUQ23" s="191"/>
      <c r="RUR23" s="191"/>
      <c r="RUS23" s="191"/>
      <c r="RUT23" s="191"/>
      <c r="RUU23" s="191"/>
      <c r="RUV23" s="191"/>
      <c r="RUW23" s="191"/>
      <c r="RUX23" s="191"/>
      <c r="RUY23" s="191"/>
      <c r="RUZ23" s="191"/>
      <c r="RVA23" s="191"/>
      <c r="RVB23" s="191"/>
      <c r="RVC23" s="191"/>
      <c r="RVD23" s="191"/>
      <c r="RVE23" s="191"/>
      <c r="RVF23" s="191"/>
      <c r="RVG23" s="191"/>
      <c r="RVH23" s="191"/>
      <c r="RVI23" s="191"/>
      <c r="RVJ23" s="191"/>
      <c r="RVK23" s="191"/>
      <c r="RVL23" s="191"/>
      <c r="RVM23" s="191"/>
      <c r="RVN23" s="191"/>
      <c r="RVO23" s="191"/>
      <c r="RVP23" s="191"/>
      <c r="RVQ23" s="191"/>
      <c r="RVR23" s="191"/>
      <c r="RVS23" s="191"/>
      <c r="RVT23" s="191"/>
      <c r="RVU23" s="191"/>
      <c r="RVV23" s="191"/>
      <c r="RVW23" s="191"/>
      <c r="RVX23" s="191"/>
      <c r="RVY23" s="191"/>
      <c r="RVZ23" s="191"/>
      <c r="RWA23" s="191"/>
      <c r="RWB23" s="191"/>
      <c r="RWC23" s="191"/>
      <c r="RWD23" s="191"/>
      <c r="RWE23" s="191"/>
      <c r="RWF23" s="191"/>
      <c r="RWG23" s="191"/>
      <c r="RWH23" s="191"/>
      <c r="RWI23" s="191"/>
      <c r="RWJ23" s="191"/>
      <c r="RWK23" s="191"/>
      <c r="RWL23" s="191"/>
      <c r="RWM23" s="191"/>
      <c r="RWN23" s="191"/>
      <c r="RWO23" s="191"/>
      <c r="RWP23" s="191"/>
      <c r="RWQ23" s="191"/>
      <c r="RWR23" s="191"/>
      <c r="RWS23" s="191"/>
      <c r="RWT23" s="191"/>
      <c r="RWU23" s="191"/>
      <c r="RWV23" s="191"/>
      <c r="RWW23" s="191"/>
      <c r="RWX23" s="191"/>
      <c r="RWY23" s="191"/>
      <c r="RWZ23" s="191"/>
      <c r="RXA23" s="191"/>
      <c r="RXB23" s="191"/>
      <c r="RXC23" s="191"/>
      <c r="RXD23" s="191"/>
      <c r="RXE23" s="191"/>
      <c r="RXF23" s="191"/>
      <c r="RXG23" s="191"/>
      <c r="RXH23" s="191"/>
      <c r="RXI23" s="191"/>
      <c r="RXJ23" s="191"/>
      <c r="RXK23" s="191"/>
      <c r="RXL23" s="191"/>
      <c r="RXM23" s="191"/>
      <c r="RXN23" s="191"/>
      <c r="RXO23" s="191"/>
      <c r="RXP23" s="191"/>
      <c r="RXQ23" s="191"/>
      <c r="RXR23" s="191"/>
      <c r="RXS23" s="191"/>
      <c r="RXT23" s="191"/>
      <c r="RXU23" s="191"/>
      <c r="RXV23" s="191"/>
      <c r="RXW23" s="191"/>
      <c r="RXX23" s="191"/>
      <c r="RXY23" s="191"/>
      <c r="RXZ23" s="191"/>
      <c r="RYA23" s="191"/>
      <c r="RYB23" s="191"/>
      <c r="RYC23" s="191"/>
      <c r="RYD23" s="191"/>
      <c r="RYE23" s="191"/>
      <c r="RYF23" s="191"/>
      <c r="RYG23" s="191"/>
      <c r="RYH23" s="191"/>
      <c r="RYI23" s="191"/>
      <c r="RYJ23" s="191"/>
      <c r="RYK23" s="191"/>
      <c r="RYL23" s="191"/>
      <c r="RYM23" s="191"/>
      <c r="RYN23" s="191"/>
      <c r="RYO23" s="191"/>
      <c r="RYP23" s="191"/>
      <c r="RYQ23" s="191"/>
      <c r="RYR23" s="191"/>
      <c r="RYS23" s="191"/>
      <c r="RYT23" s="191"/>
      <c r="RYU23" s="191"/>
      <c r="RYV23" s="191"/>
      <c r="RYW23" s="191"/>
      <c r="RYX23" s="191"/>
      <c r="RYY23" s="191"/>
      <c r="RYZ23" s="191"/>
      <c r="RZA23" s="191"/>
      <c r="RZB23" s="191"/>
      <c r="RZC23" s="191"/>
      <c r="RZD23" s="191"/>
      <c r="RZE23" s="191"/>
      <c r="RZF23" s="191"/>
      <c r="RZG23" s="191"/>
      <c r="RZH23" s="191"/>
      <c r="RZI23" s="191"/>
      <c r="RZJ23" s="191"/>
      <c r="RZK23" s="191"/>
      <c r="RZL23" s="191"/>
      <c r="RZM23" s="191"/>
      <c r="RZN23" s="191"/>
      <c r="RZO23" s="191"/>
      <c r="RZP23" s="191"/>
      <c r="RZQ23" s="191"/>
      <c r="RZR23" s="191"/>
      <c r="RZS23" s="191"/>
      <c r="RZT23" s="191"/>
      <c r="RZU23" s="191"/>
      <c r="RZV23" s="191"/>
      <c r="RZW23" s="191"/>
      <c r="RZX23" s="191"/>
      <c r="RZY23" s="191"/>
      <c r="RZZ23" s="191"/>
      <c r="SAA23" s="191"/>
      <c r="SAB23" s="191"/>
      <c r="SAC23" s="191"/>
      <c r="SAD23" s="191"/>
      <c r="SAE23" s="191"/>
      <c r="SAF23" s="191"/>
      <c r="SAG23" s="191"/>
      <c r="SAH23" s="191"/>
      <c r="SAI23" s="191"/>
      <c r="SAJ23" s="191"/>
      <c r="SAK23" s="191"/>
      <c r="SAL23" s="191"/>
      <c r="SAM23" s="191"/>
      <c r="SAN23" s="191"/>
      <c r="SAO23" s="191"/>
      <c r="SAP23" s="191"/>
      <c r="SAQ23" s="191"/>
      <c r="SAR23" s="191"/>
      <c r="SAS23" s="191"/>
      <c r="SAT23" s="191"/>
      <c r="SAU23" s="191"/>
      <c r="SAV23" s="191"/>
      <c r="SAW23" s="191"/>
      <c r="SAX23" s="191"/>
      <c r="SAY23" s="191"/>
      <c r="SAZ23" s="191"/>
      <c r="SBA23" s="191"/>
      <c r="SBB23" s="191"/>
      <c r="SBC23" s="191"/>
      <c r="SBD23" s="191"/>
      <c r="SBE23" s="191"/>
      <c r="SBF23" s="191"/>
      <c r="SBG23" s="191"/>
      <c r="SBH23" s="191"/>
      <c r="SBI23" s="191"/>
      <c r="SBJ23" s="191"/>
      <c r="SBK23" s="191"/>
      <c r="SBL23" s="191"/>
      <c r="SBM23" s="191"/>
      <c r="SBN23" s="191"/>
      <c r="SBO23" s="191"/>
      <c r="SBP23" s="191"/>
      <c r="SBQ23" s="191"/>
      <c r="SBR23" s="191"/>
      <c r="SBS23" s="191"/>
      <c r="SBT23" s="191"/>
      <c r="SBU23" s="191"/>
      <c r="SBV23" s="191"/>
      <c r="SBW23" s="191"/>
      <c r="SBX23" s="191"/>
      <c r="SBY23" s="191"/>
      <c r="SBZ23" s="191"/>
      <c r="SCA23" s="191"/>
      <c r="SCB23" s="191"/>
      <c r="SCC23" s="191"/>
      <c r="SCD23" s="191"/>
      <c r="SCE23" s="191"/>
      <c r="SCF23" s="191"/>
      <c r="SCG23" s="191"/>
      <c r="SCH23" s="191"/>
      <c r="SCI23" s="191"/>
      <c r="SCJ23" s="191"/>
      <c r="SCK23" s="191"/>
      <c r="SCL23" s="191"/>
      <c r="SCM23" s="191"/>
      <c r="SCN23" s="191"/>
      <c r="SCO23" s="191"/>
      <c r="SCP23" s="191"/>
      <c r="SCQ23" s="191"/>
      <c r="SCR23" s="191"/>
      <c r="SCS23" s="191"/>
      <c r="SCT23" s="191"/>
      <c r="SCU23" s="191"/>
      <c r="SCV23" s="191"/>
      <c r="SCW23" s="191"/>
      <c r="SCX23" s="191"/>
      <c r="SCY23" s="191"/>
      <c r="SCZ23" s="191"/>
      <c r="SDA23" s="191"/>
      <c r="SDB23" s="191"/>
      <c r="SDC23" s="191"/>
      <c r="SDD23" s="191"/>
      <c r="SDE23" s="191"/>
      <c r="SDF23" s="191"/>
      <c r="SDG23" s="191"/>
      <c r="SDH23" s="191"/>
      <c r="SDI23" s="191"/>
      <c r="SDJ23" s="191"/>
      <c r="SDK23" s="191"/>
      <c r="SDL23" s="191"/>
      <c r="SDM23" s="191"/>
      <c r="SDN23" s="191"/>
      <c r="SDO23" s="191"/>
      <c r="SDP23" s="191"/>
      <c r="SDQ23" s="191"/>
      <c r="SDR23" s="191"/>
      <c r="SDS23" s="191"/>
      <c r="SDT23" s="191"/>
      <c r="SDU23" s="191"/>
      <c r="SDV23" s="191"/>
      <c r="SDW23" s="191"/>
      <c r="SDX23" s="191"/>
      <c r="SDY23" s="191"/>
      <c r="SDZ23" s="191"/>
      <c r="SEA23" s="191"/>
      <c r="SEB23" s="191"/>
      <c r="SEC23" s="191"/>
      <c r="SED23" s="191"/>
      <c r="SEE23" s="191"/>
      <c r="SEF23" s="191"/>
      <c r="SEG23" s="191"/>
      <c r="SEH23" s="191"/>
      <c r="SEI23" s="191"/>
      <c r="SEJ23" s="191"/>
      <c r="SEK23" s="191"/>
      <c r="SEL23" s="191"/>
      <c r="SEM23" s="191"/>
      <c r="SEN23" s="191"/>
      <c r="SEO23" s="191"/>
      <c r="SEP23" s="191"/>
      <c r="SEQ23" s="191"/>
      <c r="SER23" s="191"/>
      <c r="SES23" s="191"/>
      <c r="SET23" s="191"/>
      <c r="SEU23" s="191"/>
      <c r="SEV23" s="191"/>
      <c r="SEW23" s="191"/>
      <c r="SEX23" s="191"/>
      <c r="SEY23" s="191"/>
      <c r="SEZ23" s="191"/>
      <c r="SFA23" s="191"/>
      <c r="SFB23" s="191"/>
      <c r="SFC23" s="191"/>
      <c r="SFD23" s="191"/>
      <c r="SFE23" s="191"/>
      <c r="SFF23" s="191"/>
      <c r="SFG23" s="191"/>
      <c r="SFH23" s="191"/>
      <c r="SFI23" s="191"/>
      <c r="SFJ23" s="191"/>
      <c r="SFK23" s="191"/>
      <c r="SFL23" s="191"/>
      <c r="SFM23" s="191"/>
      <c r="SFN23" s="191"/>
      <c r="SFO23" s="191"/>
      <c r="SFP23" s="191"/>
      <c r="SFQ23" s="191"/>
      <c r="SFR23" s="191"/>
      <c r="SFS23" s="191"/>
      <c r="SFT23" s="191"/>
      <c r="SFU23" s="191"/>
      <c r="SFV23" s="191"/>
      <c r="SFW23" s="191"/>
      <c r="SFX23" s="191"/>
      <c r="SFY23" s="191"/>
      <c r="SFZ23" s="191"/>
      <c r="SGA23" s="191"/>
      <c r="SGB23" s="191"/>
      <c r="SGC23" s="191"/>
      <c r="SGD23" s="191"/>
      <c r="SGE23" s="191"/>
      <c r="SGF23" s="191"/>
      <c r="SGG23" s="191"/>
      <c r="SGH23" s="191"/>
      <c r="SGI23" s="191"/>
      <c r="SGJ23" s="191"/>
      <c r="SGK23" s="191"/>
      <c r="SGL23" s="191"/>
      <c r="SGM23" s="191"/>
      <c r="SGN23" s="191"/>
      <c r="SGO23" s="191"/>
      <c r="SGP23" s="191"/>
      <c r="SGQ23" s="191"/>
      <c r="SGR23" s="191"/>
      <c r="SGS23" s="191"/>
      <c r="SGT23" s="191"/>
      <c r="SGU23" s="191"/>
      <c r="SGV23" s="191"/>
      <c r="SGW23" s="191"/>
      <c r="SGX23" s="191"/>
      <c r="SGY23" s="191"/>
      <c r="SGZ23" s="191"/>
      <c r="SHA23" s="191"/>
      <c r="SHB23" s="191"/>
      <c r="SHC23" s="191"/>
      <c r="SHD23" s="191"/>
      <c r="SHE23" s="191"/>
      <c r="SHF23" s="191"/>
      <c r="SHG23" s="191"/>
      <c r="SHH23" s="191"/>
      <c r="SHI23" s="191"/>
      <c r="SHJ23" s="191"/>
      <c r="SHK23" s="191"/>
      <c r="SHL23" s="191"/>
      <c r="SHM23" s="191"/>
      <c r="SHN23" s="191"/>
      <c r="SHO23" s="191"/>
      <c r="SHP23" s="191"/>
      <c r="SHQ23" s="191"/>
      <c r="SHR23" s="191"/>
      <c r="SHS23" s="191"/>
      <c r="SHT23" s="191"/>
      <c r="SHU23" s="191"/>
      <c r="SHV23" s="191"/>
      <c r="SHW23" s="191"/>
      <c r="SHX23" s="191"/>
      <c r="SHY23" s="191"/>
      <c r="SHZ23" s="191"/>
      <c r="SIA23" s="191"/>
      <c r="SIB23" s="191"/>
      <c r="SIC23" s="191"/>
      <c r="SID23" s="191"/>
      <c r="SIE23" s="191"/>
      <c r="SIF23" s="191"/>
      <c r="SIG23" s="191"/>
      <c r="SIH23" s="191"/>
      <c r="SII23" s="191"/>
      <c r="SIJ23" s="191"/>
      <c r="SIK23" s="191"/>
      <c r="SIL23" s="191"/>
      <c r="SIM23" s="191"/>
      <c r="SIN23" s="191"/>
      <c r="SIO23" s="191"/>
      <c r="SIP23" s="191"/>
      <c r="SIQ23" s="191"/>
      <c r="SIR23" s="191"/>
      <c r="SIS23" s="191"/>
      <c r="SIT23" s="191"/>
      <c r="SIU23" s="191"/>
      <c r="SIV23" s="191"/>
      <c r="SIW23" s="191"/>
      <c r="SIX23" s="191"/>
      <c r="SIY23" s="191"/>
      <c r="SIZ23" s="191"/>
      <c r="SJA23" s="191"/>
      <c r="SJB23" s="191"/>
      <c r="SJC23" s="191"/>
      <c r="SJD23" s="191"/>
      <c r="SJE23" s="191"/>
      <c r="SJF23" s="191"/>
      <c r="SJG23" s="191"/>
      <c r="SJH23" s="191"/>
      <c r="SJI23" s="191"/>
      <c r="SJJ23" s="191"/>
      <c r="SJK23" s="191"/>
      <c r="SJL23" s="191"/>
      <c r="SJM23" s="191"/>
      <c r="SJN23" s="191"/>
      <c r="SJO23" s="191"/>
      <c r="SJP23" s="191"/>
      <c r="SJQ23" s="191"/>
      <c r="SJR23" s="191"/>
      <c r="SJS23" s="191"/>
      <c r="SJT23" s="191"/>
      <c r="SJU23" s="191"/>
      <c r="SJV23" s="191"/>
      <c r="SJW23" s="191"/>
      <c r="SJX23" s="191"/>
      <c r="SJY23" s="191"/>
      <c r="SJZ23" s="191"/>
      <c r="SKA23" s="191"/>
      <c r="SKB23" s="191"/>
      <c r="SKC23" s="191"/>
      <c r="SKD23" s="191"/>
      <c r="SKE23" s="191"/>
      <c r="SKF23" s="191"/>
      <c r="SKG23" s="191"/>
      <c r="SKH23" s="191"/>
      <c r="SKI23" s="191"/>
      <c r="SKJ23" s="191"/>
      <c r="SKK23" s="191"/>
      <c r="SKL23" s="191"/>
      <c r="SKM23" s="191"/>
      <c r="SKN23" s="191"/>
      <c r="SKO23" s="191"/>
      <c r="SKP23" s="191"/>
      <c r="SKQ23" s="191"/>
      <c r="SKR23" s="191"/>
      <c r="SKS23" s="191"/>
      <c r="SKT23" s="191"/>
      <c r="SKU23" s="191"/>
      <c r="SKV23" s="191"/>
      <c r="SKW23" s="191"/>
      <c r="SKX23" s="191"/>
      <c r="SKY23" s="191"/>
      <c r="SKZ23" s="191"/>
      <c r="SLA23" s="191"/>
      <c r="SLB23" s="191"/>
      <c r="SLC23" s="191"/>
      <c r="SLD23" s="191"/>
      <c r="SLE23" s="191"/>
      <c r="SLF23" s="191"/>
      <c r="SLG23" s="191"/>
      <c r="SLH23" s="191"/>
      <c r="SLI23" s="191"/>
      <c r="SLJ23" s="191"/>
      <c r="SLK23" s="191"/>
      <c r="SLL23" s="191"/>
      <c r="SLM23" s="191"/>
      <c r="SLN23" s="191"/>
      <c r="SLO23" s="191"/>
      <c r="SLP23" s="191"/>
      <c r="SLQ23" s="191"/>
      <c r="SLR23" s="191"/>
      <c r="SLS23" s="191"/>
      <c r="SLT23" s="191"/>
      <c r="SLU23" s="191"/>
      <c r="SLV23" s="191"/>
      <c r="SLW23" s="191"/>
      <c r="SLX23" s="191"/>
      <c r="SLY23" s="191"/>
      <c r="SLZ23" s="191"/>
      <c r="SMA23" s="191"/>
      <c r="SMB23" s="191"/>
      <c r="SMC23" s="191"/>
      <c r="SMD23" s="191"/>
      <c r="SME23" s="191"/>
      <c r="SMF23" s="191"/>
      <c r="SMG23" s="191"/>
      <c r="SMH23" s="191"/>
      <c r="SMI23" s="191"/>
      <c r="SMJ23" s="191"/>
      <c r="SMK23" s="191"/>
      <c r="SML23" s="191"/>
      <c r="SMM23" s="191"/>
      <c r="SMN23" s="191"/>
      <c r="SMO23" s="191"/>
      <c r="SMP23" s="191"/>
      <c r="SMQ23" s="191"/>
      <c r="SMR23" s="191"/>
      <c r="SMS23" s="191"/>
      <c r="SMT23" s="191"/>
      <c r="SMU23" s="191"/>
      <c r="SMV23" s="191"/>
      <c r="SMW23" s="191"/>
      <c r="SMX23" s="191"/>
      <c r="SMY23" s="191"/>
      <c r="SMZ23" s="191"/>
      <c r="SNA23" s="191"/>
      <c r="SNB23" s="191"/>
      <c r="SNC23" s="191"/>
      <c r="SND23" s="191"/>
      <c r="SNE23" s="191"/>
      <c r="SNF23" s="191"/>
      <c r="SNG23" s="191"/>
      <c r="SNH23" s="191"/>
      <c r="SNI23" s="191"/>
      <c r="SNJ23" s="191"/>
      <c r="SNK23" s="191"/>
      <c r="SNL23" s="191"/>
      <c r="SNM23" s="191"/>
      <c r="SNN23" s="191"/>
      <c r="SNO23" s="191"/>
      <c r="SNP23" s="191"/>
      <c r="SNQ23" s="191"/>
      <c r="SNR23" s="191"/>
      <c r="SNS23" s="191"/>
      <c r="SNT23" s="191"/>
      <c r="SNU23" s="191"/>
      <c r="SNV23" s="191"/>
      <c r="SNW23" s="191"/>
      <c r="SNX23" s="191"/>
      <c r="SNY23" s="191"/>
      <c r="SNZ23" s="191"/>
      <c r="SOA23" s="191"/>
      <c r="SOB23" s="191"/>
      <c r="SOC23" s="191"/>
      <c r="SOD23" s="191"/>
      <c r="SOE23" s="191"/>
      <c r="SOF23" s="191"/>
      <c r="SOG23" s="191"/>
      <c r="SOH23" s="191"/>
      <c r="SOI23" s="191"/>
      <c r="SOJ23" s="191"/>
      <c r="SOK23" s="191"/>
      <c r="SOL23" s="191"/>
      <c r="SOM23" s="191"/>
      <c r="SON23" s="191"/>
      <c r="SOO23" s="191"/>
      <c r="SOP23" s="191"/>
      <c r="SOQ23" s="191"/>
      <c r="SOR23" s="191"/>
      <c r="SOS23" s="191"/>
      <c r="SOT23" s="191"/>
      <c r="SOU23" s="191"/>
      <c r="SOV23" s="191"/>
      <c r="SOW23" s="191"/>
      <c r="SOX23" s="191"/>
      <c r="SOY23" s="191"/>
      <c r="SOZ23" s="191"/>
      <c r="SPA23" s="191"/>
      <c r="SPB23" s="191"/>
      <c r="SPC23" s="191"/>
      <c r="SPD23" s="191"/>
      <c r="SPE23" s="191"/>
      <c r="SPF23" s="191"/>
      <c r="SPG23" s="191"/>
      <c r="SPH23" s="191"/>
      <c r="SPI23" s="191"/>
      <c r="SPJ23" s="191"/>
      <c r="SPK23" s="191"/>
      <c r="SPL23" s="191"/>
      <c r="SPM23" s="191"/>
      <c r="SPN23" s="191"/>
      <c r="SPO23" s="191"/>
      <c r="SPP23" s="191"/>
      <c r="SPQ23" s="191"/>
      <c r="SPR23" s="191"/>
      <c r="SPS23" s="191"/>
      <c r="SPT23" s="191"/>
      <c r="SPU23" s="191"/>
      <c r="SPV23" s="191"/>
      <c r="SPW23" s="191"/>
      <c r="SPX23" s="191"/>
      <c r="SPY23" s="191"/>
      <c r="SPZ23" s="191"/>
      <c r="SQA23" s="191"/>
      <c r="SQB23" s="191"/>
      <c r="SQC23" s="191"/>
      <c r="SQD23" s="191"/>
      <c r="SQE23" s="191"/>
      <c r="SQF23" s="191"/>
      <c r="SQG23" s="191"/>
      <c r="SQH23" s="191"/>
      <c r="SQI23" s="191"/>
      <c r="SQJ23" s="191"/>
      <c r="SQK23" s="191"/>
      <c r="SQL23" s="191"/>
      <c r="SQM23" s="191"/>
      <c r="SQN23" s="191"/>
      <c r="SQO23" s="191"/>
      <c r="SQP23" s="191"/>
      <c r="SQQ23" s="191"/>
      <c r="SQR23" s="191"/>
      <c r="SQS23" s="191"/>
      <c r="SQT23" s="191"/>
      <c r="SQU23" s="191"/>
      <c r="SQV23" s="191"/>
      <c r="SQW23" s="191"/>
      <c r="SQX23" s="191"/>
      <c r="SQY23" s="191"/>
      <c r="SQZ23" s="191"/>
      <c r="SRA23" s="191"/>
      <c r="SRB23" s="191"/>
      <c r="SRC23" s="191"/>
      <c r="SRD23" s="191"/>
      <c r="SRE23" s="191"/>
      <c r="SRF23" s="191"/>
      <c r="SRG23" s="191"/>
      <c r="SRH23" s="191"/>
      <c r="SRI23" s="191"/>
      <c r="SRJ23" s="191"/>
      <c r="SRK23" s="191"/>
      <c r="SRL23" s="191"/>
      <c r="SRM23" s="191"/>
      <c r="SRN23" s="191"/>
      <c r="SRO23" s="191"/>
      <c r="SRP23" s="191"/>
      <c r="SRQ23" s="191"/>
      <c r="SRR23" s="191"/>
      <c r="SRS23" s="191"/>
      <c r="SRT23" s="191"/>
      <c r="SRU23" s="191"/>
      <c r="SRV23" s="191"/>
      <c r="SRW23" s="191"/>
      <c r="SRX23" s="191"/>
      <c r="SRY23" s="191"/>
      <c r="SRZ23" s="191"/>
      <c r="SSA23" s="191"/>
      <c r="SSB23" s="191"/>
      <c r="SSC23" s="191"/>
      <c r="SSD23" s="191"/>
      <c r="SSE23" s="191"/>
      <c r="SSF23" s="191"/>
      <c r="SSG23" s="191"/>
      <c r="SSH23" s="191"/>
      <c r="SSI23" s="191"/>
      <c r="SSJ23" s="191"/>
      <c r="SSK23" s="191"/>
      <c r="SSL23" s="191"/>
      <c r="SSM23" s="191"/>
      <c r="SSN23" s="191"/>
      <c r="SSO23" s="191"/>
      <c r="SSP23" s="191"/>
      <c r="SSQ23" s="191"/>
      <c r="SSR23" s="191"/>
      <c r="SSS23" s="191"/>
      <c r="SST23" s="191"/>
      <c r="SSU23" s="191"/>
      <c r="SSV23" s="191"/>
      <c r="SSW23" s="191"/>
      <c r="SSX23" s="191"/>
      <c r="SSY23" s="191"/>
      <c r="SSZ23" s="191"/>
      <c r="STA23" s="191"/>
      <c r="STB23" s="191"/>
      <c r="STC23" s="191"/>
      <c r="STD23" s="191"/>
      <c r="STE23" s="191"/>
      <c r="STF23" s="191"/>
      <c r="STG23" s="191"/>
      <c r="STH23" s="191"/>
      <c r="STI23" s="191"/>
      <c r="STJ23" s="191"/>
      <c r="STK23" s="191"/>
      <c r="STL23" s="191"/>
      <c r="STM23" s="191"/>
      <c r="STN23" s="191"/>
      <c r="STO23" s="191"/>
      <c r="STP23" s="191"/>
      <c r="STQ23" s="191"/>
      <c r="STR23" s="191"/>
      <c r="STS23" s="191"/>
      <c r="STT23" s="191"/>
      <c r="STU23" s="191"/>
      <c r="STV23" s="191"/>
      <c r="STW23" s="191"/>
      <c r="STX23" s="191"/>
      <c r="STY23" s="191"/>
      <c r="STZ23" s="191"/>
      <c r="SUA23" s="191"/>
      <c r="SUB23" s="191"/>
      <c r="SUC23" s="191"/>
      <c r="SUD23" s="191"/>
      <c r="SUE23" s="191"/>
      <c r="SUF23" s="191"/>
      <c r="SUG23" s="191"/>
      <c r="SUH23" s="191"/>
      <c r="SUI23" s="191"/>
      <c r="SUJ23" s="191"/>
      <c r="SUK23" s="191"/>
      <c r="SUL23" s="191"/>
      <c r="SUM23" s="191"/>
      <c r="SUN23" s="191"/>
      <c r="SUO23" s="191"/>
      <c r="SUP23" s="191"/>
      <c r="SUQ23" s="191"/>
      <c r="SUR23" s="191"/>
      <c r="SUS23" s="191"/>
      <c r="SUT23" s="191"/>
      <c r="SUU23" s="191"/>
      <c r="SUV23" s="191"/>
      <c r="SUW23" s="191"/>
      <c r="SUX23" s="191"/>
      <c r="SUY23" s="191"/>
      <c r="SUZ23" s="191"/>
      <c r="SVA23" s="191"/>
      <c r="SVB23" s="191"/>
      <c r="SVC23" s="191"/>
      <c r="SVD23" s="191"/>
      <c r="SVE23" s="191"/>
      <c r="SVF23" s="191"/>
      <c r="SVG23" s="191"/>
      <c r="SVH23" s="191"/>
      <c r="SVI23" s="191"/>
      <c r="SVJ23" s="191"/>
      <c r="SVK23" s="191"/>
      <c r="SVL23" s="191"/>
      <c r="SVM23" s="191"/>
      <c r="SVN23" s="191"/>
      <c r="SVO23" s="191"/>
      <c r="SVP23" s="191"/>
      <c r="SVQ23" s="191"/>
      <c r="SVR23" s="191"/>
      <c r="SVS23" s="191"/>
      <c r="SVT23" s="191"/>
      <c r="SVU23" s="191"/>
      <c r="SVV23" s="191"/>
      <c r="SVW23" s="191"/>
      <c r="SVX23" s="191"/>
      <c r="SVY23" s="191"/>
      <c r="SVZ23" s="191"/>
      <c r="SWA23" s="191"/>
      <c r="SWB23" s="191"/>
      <c r="SWC23" s="191"/>
      <c r="SWD23" s="191"/>
      <c r="SWE23" s="191"/>
      <c r="SWF23" s="191"/>
      <c r="SWG23" s="191"/>
      <c r="SWH23" s="191"/>
      <c r="SWI23" s="191"/>
      <c r="SWJ23" s="191"/>
      <c r="SWK23" s="191"/>
      <c r="SWL23" s="191"/>
      <c r="SWM23" s="191"/>
      <c r="SWN23" s="191"/>
      <c r="SWO23" s="191"/>
      <c r="SWP23" s="191"/>
      <c r="SWQ23" s="191"/>
      <c r="SWR23" s="191"/>
      <c r="SWS23" s="191"/>
      <c r="SWT23" s="191"/>
      <c r="SWU23" s="191"/>
      <c r="SWV23" s="191"/>
      <c r="SWW23" s="191"/>
      <c r="SWX23" s="191"/>
      <c r="SWY23" s="191"/>
      <c r="SWZ23" s="191"/>
      <c r="SXA23" s="191"/>
      <c r="SXB23" s="191"/>
      <c r="SXC23" s="191"/>
      <c r="SXD23" s="191"/>
      <c r="SXE23" s="191"/>
      <c r="SXF23" s="191"/>
      <c r="SXG23" s="191"/>
      <c r="SXH23" s="191"/>
      <c r="SXI23" s="191"/>
      <c r="SXJ23" s="191"/>
      <c r="SXK23" s="191"/>
      <c r="SXL23" s="191"/>
      <c r="SXM23" s="191"/>
      <c r="SXN23" s="191"/>
      <c r="SXO23" s="191"/>
      <c r="SXP23" s="191"/>
      <c r="SXQ23" s="191"/>
      <c r="SXR23" s="191"/>
      <c r="SXS23" s="191"/>
      <c r="SXT23" s="191"/>
      <c r="SXU23" s="191"/>
      <c r="SXV23" s="191"/>
      <c r="SXW23" s="191"/>
      <c r="SXX23" s="191"/>
      <c r="SXY23" s="191"/>
      <c r="SXZ23" s="191"/>
      <c r="SYA23" s="191"/>
      <c r="SYB23" s="191"/>
      <c r="SYC23" s="191"/>
      <c r="SYD23" s="191"/>
      <c r="SYE23" s="191"/>
      <c r="SYF23" s="191"/>
      <c r="SYG23" s="191"/>
      <c r="SYH23" s="191"/>
      <c r="SYI23" s="191"/>
      <c r="SYJ23" s="191"/>
      <c r="SYK23" s="191"/>
      <c r="SYL23" s="191"/>
      <c r="SYM23" s="191"/>
      <c r="SYN23" s="191"/>
      <c r="SYO23" s="191"/>
      <c r="SYP23" s="191"/>
      <c r="SYQ23" s="191"/>
      <c r="SYR23" s="191"/>
      <c r="SYS23" s="191"/>
      <c r="SYT23" s="191"/>
      <c r="SYU23" s="191"/>
      <c r="SYV23" s="191"/>
      <c r="SYW23" s="191"/>
      <c r="SYX23" s="191"/>
      <c r="SYY23" s="191"/>
      <c r="SYZ23" s="191"/>
      <c r="SZA23" s="191"/>
      <c r="SZB23" s="191"/>
      <c r="SZC23" s="191"/>
      <c r="SZD23" s="191"/>
      <c r="SZE23" s="191"/>
      <c r="SZF23" s="191"/>
      <c r="SZG23" s="191"/>
      <c r="SZH23" s="191"/>
      <c r="SZI23" s="191"/>
      <c r="SZJ23" s="191"/>
      <c r="SZK23" s="191"/>
      <c r="SZL23" s="191"/>
      <c r="SZM23" s="191"/>
      <c r="SZN23" s="191"/>
      <c r="SZO23" s="191"/>
      <c r="SZP23" s="191"/>
      <c r="SZQ23" s="191"/>
      <c r="SZR23" s="191"/>
      <c r="SZS23" s="191"/>
      <c r="SZT23" s="191"/>
      <c r="SZU23" s="191"/>
      <c r="SZV23" s="191"/>
      <c r="SZW23" s="191"/>
      <c r="SZX23" s="191"/>
      <c r="SZY23" s="191"/>
      <c r="SZZ23" s="191"/>
      <c r="TAA23" s="191"/>
      <c r="TAB23" s="191"/>
      <c r="TAC23" s="191"/>
      <c r="TAD23" s="191"/>
      <c r="TAE23" s="191"/>
      <c r="TAF23" s="191"/>
      <c r="TAG23" s="191"/>
      <c r="TAH23" s="191"/>
      <c r="TAI23" s="191"/>
      <c r="TAJ23" s="191"/>
      <c r="TAK23" s="191"/>
      <c r="TAL23" s="191"/>
      <c r="TAM23" s="191"/>
      <c r="TAN23" s="191"/>
      <c r="TAO23" s="191"/>
      <c r="TAP23" s="191"/>
      <c r="TAQ23" s="191"/>
      <c r="TAR23" s="191"/>
      <c r="TAS23" s="191"/>
      <c r="TAT23" s="191"/>
      <c r="TAU23" s="191"/>
      <c r="TAV23" s="191"/>
      <c r="TAW23" s="191"/>
      <c r="TAX23" s="191"/>
      <c r="TAY23" s="191"/>
      <c r="TAZ23" s="191"/>
      <c r="TBA23" s="191"/>
      <c r="TBB23" s="191"/>
      <c r="TBC23" s="191"/>
      <c r="TBD23" s="191"/>
      <c r="TBE23" s="191"/>
      <c r="TBF23" s="191"/>
      <c r="TBG23" s="191"/>
      <c r="TBH23" s="191"/>
      <c r="TBI23" s="191"/>
      <c r="TBJ23" s="191"/>
      <c r="TBK23" s="191"/>
      <c r="TBL23" s="191"/>
      <c r="TBM23" s="191"/>
      <c r="TBN23" s="191"/>
      <c r="TBO23" s="191"/>
      <c r="TBP23" s="191"/>
      <c r="TBQ23" s="191"/>
      <c r="TBR23" s="191"/>
      <c r="TBS23" s="191"/>
      <c r="TBT23" s="191"/>
      <c r="TBU23" s="191"/>
      <c r="TBV23" s="191"/>
      <c r="TBW23" s="191"/>
      <c r="TBX23" s="191"/>
      <c r="TBY23" s="191"/>
      <c r="TBZ23" s="191"/>
      <c r="TCA23" s="191"/>
      <c r="TCB23" s="191"/>
      <c r="TCC23" s="191"/>
      <c r="TCD23" s="191"/>
      <c r="TCE23" s="191"/>
      <c r="TCF23" s="191"/>
      <c r="TCG23" s="191"/>
      <c r="TCH23" s="191"/>
      <c r="TCI23" s="191"/>
      <c r="TCJ23" s="191"/>
      <c r="TCK23" s="191"/>
      <c r="TCL23" s="191"/>
      <c r="TCM23" s="191"/>
      <c r="TCN23" s="191"/>
      <c r="TCO23" s="191"/>
      <c r="TCP23" s="191"/>
      <c r="TCQ23" s="191"/>
      <c r="TCR23" s="191"/>
      <c r="TCS23" s="191"/>
      <c r="TCT23" s="191"/>
      <c r="TCU23" s="191"/>
      <c r="TCV23" s="191"/>
      <c r="TCW23" s="191"/>
      <c r="TCX23" s="191"/>
      <c r="TCY23" s="191"/>
      <c r="TCZ23" s="191"/>
      <c r="TDA23" s="191"/>
      <c r="TDB23" s="191"/>
      <c r="TDC23" s="191"/>
      <c r="TDD23" s="191"/>
      <c r="TDE23" s="191"/>
      <c r="TDF23" s="191"/>
      <c r="TDG23" s="191"/>
      <c r="TDH23" s="191"/>
      <c r="TDI23" s="191"/>
      <c r="TDJ23" s="191"/>
      <c r="TDK23" s="191"/>
      <c r="TDL23" s="191"/>
      <c r="TDM23" s="191"/>
      <c r="TDN23" s="191"/>
      <c r="TDO23" s="191"/>
      <c r="TDP23" s="191"/>
      <c r="TDQ23" s="191"/>
      <c r="TDR23" s="191"/>
      <c r="TDS23" s="191"/>
      <c r="TDT23" s="191"/>
      <c r="TDU23" s="191"/>
      <c r="TDV23" s="191"/>
      <c r="TDW23" s="191"/>
      <c r="TDX23" s="191"/>
      <c r="TDY23" s="191"/>
      <c r="TDZ23" s="191"/>
      <c r="TEA23" s="191"/>
      <c r="TEB23" s="191"/>
      <c r="TEC23" s="191"/>
      <c r="TED23" s="191"/>
      <c r="TEE23" s="191"/>
      <c r="TEF23" s="191"/>
      <c r="TEG23" s="191"/>
      <c r="TEH23" s="191"/>
      <c r="TEI23" s="191"/>
      <c r="TEJ23" s="191"/>
      <c r="TEK23" s="191"/>
      <c r="TEL23" s="191"/>
      <c r="TEM23" s="191"/>
      <c r="TEN23" s="191"/>
      <c r="TEO23" s="191"/>
      <c r="TEP23" s="191"/>
      <c r="TEQ23" s="191"/>
      <c r="TER23" s="191"/>
      <c r="TES23" s="191"/>
      <c r="TET23" s="191"/>
      <c r="TEU23" s="191"/>
      <c r="TEV23" s="191"/>
      <c r="TEW23" s="191"/>
      <c r="TEX23" s="191"/>
      <c r="TEY23" s="191"/>
      <c r="TEZ23" s="191"/>
      <c r="TFA23" s="191"/>
      <c r="TFB23" s="191"/>
      <c r="TFC23" s="191"/>
      <c r="TFD23" s="191"/>
      <c r="TFE23" s="191"/>
      <c r="TFF23" s="191"/>
      <c r="TFG23" s="191"/>
      <c r="TFH23" s="191"/>
      <c r="TFI23" s="191"/>
      <c r="TFJ23" s="191"/>
      <c r="TFK23" s="191"/>
      <c r="TFL23" s="191"/>
      <c r="TFM23" s="191"/>
      <c r="TFN23" s="191"/>
      <c r="TFO23" s="191"/>
      <c r="TFP23" s="191"/>
      <c r="TFQ23" s="191"/>
      <c r="TFR23" s="191"/>
      <c r="TFS23" s="191"/>
      <c r="TFT23" s="191"/>
      <c r="TFU23" s="191"/>
      <c r="TFV23" s="191"/>
      <c r="TFW23" s="191"/>
      <c r="TFX23" s="191"/>
      <c r="TFY23" s="191"/>
      <c r="TFZ23" s="191"/>
      <c r="TGA23" s="191"/>
      <c r="TGB23" s="191"/>
      <c r="TGC23" s="191"/>
      <c r="TGD23" s="191"/>
      <c r="TGE23" s="191"/>
      <c r="TGF23" s="191"/>
      <c r="TGG23" s="191"/>
      <c r="TGH23" s="191"/>
      <c r="TGI23" s="191"/>
      <c r="TGJ23" s="191"/>
      <c r="TGK23" s="191"/>
      <c r="TGL23" s="191"/>
      <c r="TGM23" s="191"/>
      <c r="TGN23" s="191"/>
      <c r="TGO23" s="191"/>
      <c r="TGP23" s="191"/>
      <c r="TGQ23" s="191"/>
      <c r="TGR23" s="191"/>
      <c r="TGS23" s="191"/>
      <c r="TGT23" s="191"/>
      <c r="TGU23" s="191"/>
      <c r="TGV23" s="191"/>
      <c r="TGW23" s="191"/>
      <c r="TGX23" s="191"/>
      <c r="TGY23" s="191"/>
      <c r="TGZ23" s="191"/>
      <c r="THA23" s="191"/>
      <c r="THB23" s="191"/>
      <c r="THC23" s="191"/>
      <c r="THD23" s="191"/>
      <c r="THE23" s="191"/>
      <c r="THF23" s="191"/>
      <c r="THG23" s="191"/>
      <c r="THH23" s="191"/>
      <c r="THI23" s="191"/>
      <c r="THJ23" s="191"/>
      <c r="THK23" s="191"/>
      <c r="THL23" s="191"/>
      <c r="THM23" s="191"/>
      <c r="THN23" s="191"/>
      <c r="THO23" s="191"/>
      <c r="THP23" s="191"/>
      <c r="THQ23" s="191"/>
      <c r="THR23" s="191"/>
      <c r="THS23" s="191"/>
      <c r="THT23" s="191"/>
      <c r="THU23" s="191"/>
      <c r="THV23" s="191"/>
      <c r="THW23" s="191"/>
      <c r="THX23" s="191"/>
      <c r="THY23" s="191"/>
      <c r="THZ23" s="191"/>
      <c r="TIA23" s="191"/>
      <c r="TIB23" s="191"/>
      <c r="TIC23" s="191"/>
      <c r="TID23" s="191"/>
      <c r="TIE23" s="191"/>
      <c r="TIF23" s="191"/>
      <c r="TIG23" s="191"/>
      <c r="TIH23" s="191"/>
      <c r="TII23" s="191"/>
      <c r="TIJ23" s="191"/>
      <c r="TIK23" s="191"/>
      <c r="TIL23" s="191"/>
      <c r="TIM23" s="191"/>
      <c r="TIN23" s="191"/>
      <c r="TIO23" s="191"/>
      <c r="TIP23" s="191"/>
      <c r="TIQ23" s="191"/>
      <c r="TIR23" s="191"/>
      <c r="TIS23" s="191"/>
      <c r="TIT23" s="191"/>
      <c r="TIU23" s="191"/>
      <c r="TIV23" s="191"/>
      <c r="TIW23" s="191"/>
      <c r="TIX23" s="191"/>
      <c r="TIY23" s="191"/>
      <c r="TIZ23" s="191"/>
      <c r="TJA23" s="191"/>
      <c r="TJB23" s="191"/>
      <c r="TJC23" s="191"/>
      <c r="TJD23" s="191"/>
      <c r="TJE23" s="191"/>
      <c r="TJF23" s="191"/>
      <c r="TJG23" s="191"/>
      <c r="TJH23" s="191"/>
      <c r="TJI23" s="191"/>
      <c r="TJJ23" s="191"/>
      <c r="TJK23" s="191"/>
      <c r="TJL23" s="191"/>
      <c r="TJM23" s="191"/>
      <c r="TJN23" s="191"/>
      <c r="TJO23" s="191"/>
      <c r="TJP23" s="191"/>
      <c r="TJQ23" s="191"/>
      <c r="TJR23" s="191"/>
      <c r="TJS23" s="191"/>
      <c r="TJT23" s="191"/>
      <c r="TJU23" s="191"/>
      <c r="TJV23" s="191"/>
      <c r="TJW23" s="191"/>
      <c r="TJX23" s="191"/>
      <c r="TJY23" s="191"/>
      <c r="TJZ23" s="191"/>
      <c r="TKA23" s="191"/>
      <c r="TKB23" s="191"/>
      <c r="TKC23" s="191"/>
      <c r="TKD23" s="191"/>
      <c r="TKE23" s="191"/>
      <c r="TKF23" s="191"/>
      <c r="TKG23" s="191"/>
      <c r="TKH23" s="191"/>
      <c r="TKI23" s="191"/>
      <c r="TKJ23" s="191"/>
      <c r="TKK23" s="191"/>
      <c r="TKL23" s="191"/>
      <c r="TKM23" s="191"/>
      <c r="TKN23" s="191"/>
      <c r="TKO23" s="191"/>
      <c r="TKP23" s="191"/>
      <c r="TKQ23" s="191"/>
      <c r="TKR23" s="191"/>
      <c r="TKS23" s="191"/>
      <c r="TKT23" s="191"/>
      <c r="TKU23" s="191"/>
      <c r="TKV23" s="191"/>
      <c r="TKW23" s="191"/>
      <c r="TKX23" s="191"/>
      <c r="TKY23" s="191"/>
      <c r="TKZ23" s="191"/>
      <c r="TLA23" s="191"/>
      <c r="TLB23" s="191"/>
      <c r="TLC23" s="191"/>
      <c r="TLD23" s="191"/>
      <c r="TLE23" s="191"/>
      <c r="TLF23" s="191"/>
      <c r="TLG23" s="191"/>
      <c r="TLH23" s="191"/>
      <c r="TLI23" s="191"/>
      <c r="TLJ23" s="191"/>
      <c r="TLK23" s="191"/>
      <c r="TLL23" s="191"/>
      <c r="TLM23" s="191"/>
      <c r="TLN23" s="191"/>
      <c r="TLO23" s="191"/>
      <c r="TLP23" s="191"/>
      <c r="TLQ23" s="191"/>
      <c r="TLR23" s="191"/>
      <c r="TLS23" s="191"/>
      <c r="TLT23" s="191"/>
      <c r="TLU23" s="191"/>
      <c r="TLV23" s="191"/>
      <c r="TLW23" s="191"/>
      <c r="TLX23" s="191"/>
      <c r="TLY23" s="191"/>
      <c r="TLZ23" s="191"/>
      <c r="TMA23" s="191"/>
      <c r="TMB23" s="191"/>
      <c r="TMC23" s="191"/>
      <c r="TMD23" s="191"/>
      <c r="TME23" s="191"/>
      <c r="TMF23" s="191"/>
      <c r="TMG23" s="191"/>
      <c r="TMH23" s="191"/>
      <c r="TMI23" s="191"/>
      <c r="TMJ23" s="191"/>
      <c r="TMK23" s="191"/>
      <c r="TML23" s="191"/>
      <c r="TMM23" s="191"/>
      <c r="TMN23" s="191"/>
      <c r="TMO23" s="191"/>
      <c r="TMP23" s="191"/>
      <c r="TMQ23" s="191"/>
      <c r="TMR23" s="191"/>
      <c r="TMS23" s="191"/>
      <c r="TMT23" s="191"/>
      <c r="TMU23" s="191"/>
      <c r="TMV23" s="191"/>
      <c r="TMW23" s="191"/>
      <c r="TMX23" s="191"/>
      <c r="TMY23" s="191"/>
      <c r="TMZ23" s="191"/>
      <c r="TNA23" s="191"/>
      <c r="TNB23" s="191"/>
      <c r="TNC23" s="191"/>
      <c r="TND23" s="191"/>
      <c r="TNE23" s="191"/>
      <c r="TNF23" s="191"/>
      <c r="TNG23" s="191"/>
      <c r="TNH23" s="191"/>
      <c r="TNI23" s="191"/>
      <c r="TNJ23" s="191"/>
      <c r="TNK23" s="191"/>
      <c r="TNL23" s="191"/>
      <c r="TNM23" s="191"/>
      <c r="TNN23" s="191"/>
      <c r="TNO23" s="191"/>
      <c r="TNP23" s="191"/>
      <c r="TNQ23" s="191"/>
      <c r="TNR23" s="191"/>
      <c r="TNS23" s="191"/>
      <c r="TNT23" s="191"/>
      <c r="TNU23" s="191"/>
      <c r="TNV23" s="191"/>
      <c r="TNW23" s="191"/>
      <c r="TNX23" s="191"/>
      <c r="TNY23" s="191"/>
      <c r="TNZ23" s="191"/>
      <c r="TOA23" s="191"/>
      <c r="TOB23" s="191"/>
      <c r="TOC23" s="191"/>
      <c r="TOD23" s="191"/>
      <c r="TOE23" s="191"/>
      <c r="TOF23" s="191"/>
      <c r="TOG23" s="191"/>
      <c r="TOH23" s="191"/>
      <c r="TOI23" s="191"/>
      <c r="TOJ23" s="191"/>
      <c r="TOK23" s="191"/>
      <c r="TOL23" s="191"/>
      <c r="TOM23" s="191"/>
      <c r="TON23" s="191"/>
      <c r="TOO23" s="191"/>
      <c r="TOP23" s="191"/>
      <c r="TOQ23" s="191"/>
      <c r="TOR23" s="191"/>
      <c r="TOS23" s="191"/>
      <c r="TOT23" s="191"/>
      <c r="TOU23" s="191"/>
      <c r="TOV23" s="191"/>
      <c r="TOW23" s="191"/>
      <c r="TOX23" s="191"/>
      <c r="TOY23" s="191"/>
      <c r="TOZ23" s="191"/>
      <c r="TPA23" s="191"/>
      <c r="TPB23" s="191"/>
      <c r="TPC23" s="191"/>
      <c r="TPD23" s="191"/>
      <c r="TPE23" s="191"/>
      <c r="TPF23" s="191"/>
      <c r="TPG23" s="191"/>
      <c r="TPH23" s="191"/>
      <c r="TPI23" s="191"/>
      <c r="TPJ23" s="191"/>
      <c r="TPK23" s="191"/>
      <c r="TPL23" s="191"/>
      <c r="TPM23" s="191"/>
      <c r="TPN23" s="191"/>
      <c r="TPO23" s="191"/>
      <c r="TPP23" s="191"/>
      <c r="TPQ23" s="191"/>
      <c r="TPR23" s="191"/>
      <c r="TPS23" s="191"/>
      <c r="TPT23" s="191"/>
      <c r="TPU23" s="191"/>
      <c r="TPV23" s="191"/>
      <c r="TPW23" s="191"/>
      <c r="TPX23" s="191"/>
      <c r="TPY23" s="191"/>
      <c r="TPZ23" s="191"/>
      <c r="TQA23" s="191"/>
      <c r="TQB23" s="191"/>
      <c r="TQC23" s="191"/>
      <c r="TQD23" s="191"/>
      <c r="TQE23" s="191"/>
      <c r="TQF23" s="191"/>
      <c r="TQG23" s="191"/>
      <c r="TQH23" s="191"/>
      <c r="TQI23" s="191"/>
      <c r="TQJ23" s="191"/>
      <c r="TQK23" s="191"/>
      <c r="TQL23" s="191"/>
      <c r="TQM23" s="191"/>
      <c r="TQN23" s="191"/>
      <c r="TQO23" s="191"/>
      <c r="TQP23" s="191"/>
      <c r="TQQ23" s="191"/>
      <c r="TQR23" s="191"/>
      <c r="TQS23" s="191"/>
      <c r="TQT23" s="191"/>
      <c r="TQU23" s="191"/>
      <c r="TQV23" s="191"/>
      <c r="TQW23" s="191"/>
      <c r="TQX23" s="191"/>
      <c r="TQY23" s="191"/>
      <c r="TQZ23" s="191"/>
      <c r="TRA23" s="191"/>
      <c r="TRB23" s="191"/>
      <c r="TRC23" s="191"/>
      <c r="TRD23" s="191"/>
      <c r="TRE23" s="191"/>
      <c r="TRF23" s="191"/>
      <c r="TRG23" s="191"/>
      <c r="TRH23" s="191"/>
      <c r="TRI23" s="191"/>
      <c r="TRJ23" s="191"/>
      <c r="TRK23" s="191"/>
      <c r="TRL23" s="191"/>
      <c r="TRM23" s="191"/>
      <c r="TRN23" s="191"/>
      <c r="TRO23" s="191"/>
      <c r="TRP23" s="191"/>
      <c r="TRQ23" s="191"/>
      <c r="TRR23" s="191"/>
      <c r="TRS23" s="191"/>
      <c r="TRT23" s="191"/>
      <c r="TRU23" s="191"/>
      <c r="TRV23" s="191"/>
      <c r="TRW23" s="191"/>
      <c r="TRX23" s="191"/>
      <c r="TRY23" s="191"/>
      <c r="TRZ23" s="191"/>
      <c r="TSA23" s="191"/>
      <c r="TSB23" s="191"/>
      <c r="TSC23" s="191"/>
      <c r="TSD23" s="191"/>
      <c r="TSE23" s="191"/>
      <c r="TSF23" s="191"/>
      <c r="TSG23" s="191"/>
      <c r="TSH23" s="191"/>
      <c r="TSI23" s="191"/>
      <c r="TSJ23" s="191"/>
      <c r="TSK23" s="191"/>
      <c r="TSL23" s="191"/>
      <c r="TSM23" s="191"/>
      <c r="TSN23" s="191"/>
      <c r="TSO23" s="191"/>
      <c r="TSP23" s="191"/>
      <c r="TSQ23" s="191"/>
      <c r="TSR23" s="191"/>
      <c r="TSS23" s="191"/>
      <c r="TST23" s="191"/>
      <c r="TSU23" s="191"/>
      <c r="TSV23" s="191"/>
      <c r="TSW23" s="191"/>
      <c r="TSX23" s="191"/>
      <c r="TSY23" s="191"/>
      <c r="TSZ23" s="191"/>
      <c r="TTA23" s="191"/>
      <c r="TTB23" s="191"/>
      <c r="TTC23" s="191"/>
      <c r="TTD23" s="191"/>
      <c r="TTE23" s="191"/>
      <c r="TTF23" s="191"/>
      <c r="TTG23" s="191"/>
      <c r="TTH23" s="191"/>
      <c r="TTI23" s="191"/>
      <c r="TTJ23" s="191"/>
      <c r="TTK23" s="191"/>
      <c r="TTL23" s="191"/>
      <c r="TTM23" s="191"/>
      <c r="TTN23" s="191"/>
      <c r="TTO23" s="191"/>
      <c r="TTP23" s="191"/>
      <c r="TTQ23" s="191"/>
      <c r="TTR23" s="191"/>
      <c r="TTS23" s="191"/>
      <c r="TTT23" s="191"/>
      <c r="TTU23" s="191"/>
      <c r="TTV23" s="191"/>
      <c r="TTW23" s="191"/>
      <c r="TTX23" s="191"/>
      <c r="TTY23" s="191"/>
      <c r="TTZ23" s="191"/>
      <c r="TUA23" s="191"/>
      <c r="TUB23" s="191"/>
      <c r="TUC23" s="191"/>
      <c r="TUD23" s="191"/>
      <c r="TUE23" s="191"/>
      <c r="TUF23" s="191"/>
      <c r="TUG23" s="191"/>
      <c r="TUH23" s="191"/>
      <c r="TUI23" s="191"/>
      <c r="TUJ23" s="191"/>
      <c r="TUK23" s="191"/>
      <c r="TUL23" s="191"/>
      <c r="TUM23" s="191"/>
      <c r="TUN23" s="191"/>
      <c r="TUO23" s="191"/>
      <c r="TUP23" s="191"/>
      <c r="TUQ23" s="191"/>
      <c r="TUR23" s="191"/>
      <c r="TUS23" s="191"/>
      <c r="TUT23" s="191"/>
      <c r="TUU23" s="191"/>
      <c r="TUV23" s="191"/>
      <c r="TUW23" s="191"/>
      <c r="TUX23" s="191"/>
      <c r="TUY23" s="191"/>
      <c r="TUZ23" s="191"/>
      <c r="TVA23" s="191"/>
      <c r="TVB23" s="191"/>
      <c r="TVC23" s="191"/>
      <c r="TVD23" s="191"/>
      <c r="TVE23" s="191"/>
      <c r="TVF23" s="191"/>
      <c r="TVG23" s="191"/>
      <c r="TVH23" s="191"/>
      <c r="TVI23" s="191"/>
      <c r="TVJ23" s="191"/>
      <c r="TVK23" s="191"/>
      <c r="TVL23" s="191"/>
      <c r="TVM23" s="191"/>
      <c r="TVN23" s="191"/>
      <c r="TVO23" s="191"/>
      <c r="TVP23" s="191"/>
      <c r="TVQ23" s="191"/>
      <c r="TVR23" s="191"/>
      <c r="TVS23" s="191"/>
      <c r="TVT23" s="191"/>
      <c r="TVU23" s="191"/>
      <c r="TVV23" s="191"/>
      <c r="TVW23" s="191"/>
      <c r="TVX23" s="191"/>
      <c r="TVY23" s="191"/>
      <c r="TVZ23" s="191"/>
      <c r="TWA23" s="191"/>
      <c r="TWB23" s="191"/>
      <c r="TWC23" s="191"/>
      <c r="TWD23" s="191"/>
      <c r="TWE23" s="191"/>
      <c r="TWF23" s="191"/>
      <c r="TWG23" s="191"/>
      <c r="TWH23" s="191"/>
      <c r="TWI23" s="191"/>
      <c r="TWJ23" s="191"/>
      <c r="TWK23" s="191"/>
      <c r="TWL23" s="191"/>
      <c r="TWM23" s="191"/>
      <c r="TWN23" s="191"/>
      <c r="TWO23" s="191"/>
      <c r="TWP23" s="191"/>
      <c r="TWQ23" s="191"/>
      <c r="TWR23" s="191"/>
      <c r="TWS23" s="191"/>
      <c r="TWT23" s="191"/>
      <c r="TWU23" s="191"/>
      <c r="TWV23" s="191"/>
      <c r="TWW23" s="191"/>
      <c r="TWX23" s="191"/>
      <c r="TWY23" s="191"/>
      <c r="TWZ23" s="191"/>
      <c r="TXA23" s="191"/>
      <c r="TXB23" s="191"/>
      <c r="TXC23" s="191"/>
      <c r="TXD23" s="191"/>
      <c r="TXE23" s="191"/>
      <c r="TXF23" s="191"/>
      <c r="TXG23" s="191"/>
      <c r="TXH23" s="191"/>
      <c r="TXI23" s="191"/>
      <c r="TXJ23" s="191"/>
      <c r="TXK23" s="191"/>
      <c r="TXL23" s="191"/>
      <c r="TXM23" s="191"/>
      <c r="TXN23" s="191"/>
      <c r="TXO23" s="191"/>
      <c r="TXP23" s="191"/>
      <c r="TXQ23" s="191"/>
      <c r="TXR23" s="191"/>
      <c r="TXS23" s="191"/>
      <c r="TXT23" s="191"/>
      <c r="TXU23" s="191"/>
      <c r="TXV23" s="191"/>
      <c r="TXW23" s="191"/>
      <c r="TXX23" s="191"/>
      <c r="TXY23" s="191"/>
      <c r="TXZ23" s="191"/>
      <c r="TYA23" s="191"/>
      <c r="TYB23" s="191"/>
      <c r="TYC23" s="191"/>
      <c r="TYD23" s="191"/>
      <c r="TYE23" s="191"/>
      <c r="TYF23" s="191"/>
      <c r="TYG23" s="191"/>
      <c r="TYH23" s="191"/>
      <c r="TYI23" s="191"/>
      <c r="TYJ23" s="191"/>
      <c r="TYK23" s="191"/>
      <c r="TYL23" s="191"/>
      <c r="TYM23" s="191"/>
      <c r="TYN23" s="191"/>
      <c r="TYO23" s="191"/>
      <c r="TYP23" s="191"/>
      <c r="TYQ23" s="191"/>
      <c r="TYR23" s="191"/>
      <c r="TYS23" s="191"/>
      <c r="TYT23" s="191"/>
      <c r="TYU23" s="191"/>
      <c r="TYV23" s="191"/>
      <c r="TYW23" s="191"/>
      <c r="TYX23" s="191"/>
      <c r="TYY23" s="191"/>
      <c r="TYZ23" s="191"/>
      <c r="TZA23" s="191"/>
      <c r="TZB23" s="191"/>
      <c r="TZC23" s="191"/>
      <c r="TZD23" s="191"/>
      <c r="TZE23" s="191"/>
      <c r="TZF23" s="191"/>
      <c r="TZG23" s="191"/>
      <c r="TZH23" s="191"/>
      <c r="TZI23" s="191"/>
      <c r="TZJ23" s="191"/>
      <c r="TZK23" s="191"/>
      <c r="TZL23" s="191"/>
      <c r="TZM23" s="191"/>
      <c r="TZN23" s="191"/>
      <c r="TZO23" s="191"/>
      <c r="TZP23" s="191"/>
      <c r="TZQ23" s="191"/>
      <c r="TZR23" s="191"/>
      <c r="TZS23" s="191"/>
      <c r="TZT23" s="191"/>
      <c r="TZU23" s="191"/>
      <c r="TZV23" s="191"/>
      <c r="TZW23" s="191"/>
      <c r="TZX23" s="191"/>
      <c r="TZY23" s="191"/>
      <c r="TZZ23" s="191"/>
      <c r="UAA23" s="191"/>
      <c r="UAB23" s="191"/>
      <c r="UAC23" s="191"/>
      <c r="UAD23" s="191"/>
      <c r="UAE23" s="191"/>
      <c r="UAF23" s="191"/>
      <c r="UAG23" s="191"/>
      <c r="UAH23" s="191"/>
      <c r="UAI23" s="191"/>
      <c r="UAJ23" s="191"/>
      <c r="UAK23" s="191"/>
      <c r="UAL23" s="191"/>
      <c r="UAM23" s="191"/>
      <c r="UAN23" s="191"/>
      <c r="UAO23" s="191"/>
      <c r="UAP23" s="191"/>
      <c r="UAQ23" s="191"/>
      <c r="UAR23" s="191"/>
      <c r="UAS23" s="191"/>
      <c r="UAT23" s="191"/>
      <c r="UAU23" s="191"/>
      <c r="UAV23" s="191"/>
      <c r="UAW23" s="191"/>
      <c r="UAX23" s="191"/>
      <c r="UAY23" s="191"/>
      <c r="UAZ23" s="191"/>
      <c r="UBA23" s="191"/>
      <c r="UBB23" s="191"/>
      <c r="UBC23" s="191"/>
      <c r="UBD23" s="191"/>
      <c r="UBE23" s="191"/>
      <c r="UBF23" s="191"/>
      <c r="UBG23" s="191"/>
      <c r="UBH23" s="191"/>
      <c r="UBI23" s="191"/>
      <c r="UBJ23" s="191"/>
      <c r="UBK23" s="191"/>
      <c r="UBL23" s="191"/>
      <c r="UBM23" s="191"/>
      <c r="UBN23" s="191"/>
      <c r="UBO23" s="191"/>
      <c r="UBP23" s="191"/>
      <c r="UBQ23" s="191"/>
      <c r="UBR23" s="191"/>
      <c r="UBS23" s="191"/>
      <c r="UBT23" s="191"/>
      <c r="UBU23" s="191"/>
      <c r="UBV23" s="191"/>
      <c r="UBW23" s="191"/>
      <c r="UBX23" s="191"/>
      <c r="UBY23" s="191"/>
      <c r="UBZ23" s="191"/>
      <c r="UCA23" s="191"/>
      <c r="UCB23" s="191"/>
      <c r="UCC23" s="191"/>
      <c r="UCD23" s="191"/>
      <c r="UCE23" s="191"/>
      <c r="UCF23" s="191"/>
      <c r="UCG23" s="191"/>
      <c r="UCH23" s="191"/>
      <c r="UCI23" s="191"/>
      <c r="UCJ23" s="191"/>
      <c r="UCK23" s="191"/>
      <c r="UCL23" s="191"/>
      <c r="UCM23" s="191"/>
      <c r="UCN23" s="191"/>
      <c r="UCO23" s="191"/>
      <c r="UCP23" s="191"/>
      <c r="UCQ23" s="191"/>
      <c r="UCR23" s="191"/>
      <c r="UCS23" s="191"/>
      <c r="UCT23" s="191"/>
      <c r="UCU23" s="191"/>
      <c r="UCV23" s="191"/>
      <c r="UCW23" s="191"/>
      <c r="UCX23" s="191"/>
      <c r="UCY23" s="191"/>
      <c r="UCZ23" s="191"/>
      <c r="UDA23" s="191"/>
      <c r="UDB23" s="191"/>
      <c r="UDC23" s="191"/>
      <c r="UDD23" s="191"/>
      <c r="UDE23" s="191"/>
      <c r="UDF23" s="191"/>
      <c r="UDG23" s="191"/>
      <c r="UDH23" s="191"/>
      <c r="UDI23" s="191"/>
      <c r="UDJ23" s="191"/>
      <c r="UDK23" s="191"/>
      <c r="UDL23" s="191"/>
      <c r="UDM23" s="191"/>
      <c r="UDN23" s="191"/>
      <c r="UDO23" s="191"/>
      <c r="UDP23" s="191"/>
      <c r="UDQ23" s="191"/>
      <c r="UDR23" s="191"/>
      <c r="UDS23" s="191"/>
      <c r="UDT23" s="191"/>
      <c r="UDU23" s="191"/>
      <c r="UDV23" s="191"/>
      <c r="UDW23" s="191"/>
      <c r="UDX23" s="191"/>
      <c r="UDY23" s="191"/>
      <c r="UDZ23" s="191"/>
      <c r="UEA23" s="191"/>
      <c r="UEB23" s="191"/>
      <c r="UEC23" s="191"/>
      <c r="UED23" s="191"/>
      <c r="UEE23" s="191"/>
      <c r="UEF23" s="191"/>
      <c r="UEG23" s="191"/>
      <c r="UEH23" s="191"/>
      <c r="UEI23" s="191"/>
      <c r="UEJ23" s="191"/>
      <c r="UEK23" s="191"/>
      <c r="UEL23" s="191"/>
      <c r="UEM23" s="191"/>
      <c r="UEN23" s="191"/>
      <c r="UEO23" s="191"/>
      <c r="UEP23" s="191"/>
      <c r="UEQ23" s="191"/>
      <c r="UER23" s="191"/>
      <c r="UES23" s="191"/>
      <c r="UET23" s="191"/>
      <c r="UEU23" s="191"/>
      <c r="UEV23" s="191"/>
      <c r="UEW23" s="191"/>
      <c r="UEX23" s="191"/>
      <c r="UEY23" s="191"/>
      <c r="UEZ23" s="191"/>
      <c r="UFA23" s="191"/>
      <c r="UFB23" s="191"/>
      <c r="UFC23" s="191"/>
      <c r="UFD23" s="191"/>
      <c r="UFE23" s="191"/>
      <c r="UFF23" s="191"/>
      <c r="UFG23" s="191"/>
      <c r="UFH23" s="191"/>
      <c r="UFI23" s="191"/>
      <c r="UFJ23" s="191"/>
      <c r="UFK23" s="191"/>
      <c r="UFL23" s="191"/>
      <c r="UFM23" s="191"/>
      <c r="UFN23" s="191"/>
      <c r="UFO23" s="191"/>
      <c r="UFP23" s="191"/>
      <c r="UFQ23" s="191"/>
      <c r="UFR23" s="191"/>
      <c r="UFS23" s="191"/>
      <c r="UFT23" s="191"/>
      <c r="UFU23" s="191"/>
      <c r="UFV23" s="191"/>
      <c r="UFW23" s="191"/>
      <c r="UFX23" s="191"/>
      <c r="UFY23" s="191"/>
      <c r="UFZ23" s="191"/>
      <c r="UGA23" s="191"/>
      <c r="UGB23" s="191"/>
      <c r="UGC23" s="191"/>
      <c r="UGD23" s="191"/>
      <c r="UGE23" s="191"/>
      <c r="UGF23" s="191"/>
      <c r="UGG23" s="191"/>
      <c r="UGH23" s="191"/>
      <c r="UGI23" s="191"/>
      <c r="UGJ23" s="191"/>
      <c r="UGK23" s="191"/>
      <c r="UGL23" s="191"/>
      <c r="UGM23" s="191"/>
      <c r="UGN23" s="191"/>
      <c r="UGO23" s="191"/>
      <c r="UGP23" s="191"/>
      <c r="UGQ23" s="191"/>
      <c r="UGR23" s="191"/>
      <c r="UGS23" s="191"/>
      <c r="UGT23" s="191"/>
      <c r="UGU23" s="191"/>
      <c r="UGV23" s="191"/>
      <c r="UGW23" s="191"/>
      <c r="UGX23" s="191"/>
      <c r="UGY23" s="191"/>
      <c r="UGZ23" s="191"/>
      <c r="UHA23" s="191"/>
      <c r="UHB23" s="191"/>
      <c r="UHC23" s="191"/>
      <c r="UHD23" s="191"/>
      <c r="UHE23" s="191"/>
      <c r="UHF23" s="191"/>
      <c r="UHG23" s="191"/>
      <c r="UHH23" s="191"/>
      <c r="UHI23" s="191"/>
      <c r="UHJ23" s="191"/>
      <c r="UHK23" s="191"/>
      <c r="UHL23" s="191"/>
      <c r="UHM23" s="191"/>
      <c r="UHN23" s="191"/>
      <c r="UHO23" s="191"/>
      <c r="UHP23" s="191"/>
      <c r="UHQ23" s="191"/>
      <c r="UHR23" s="191"/>
      <c r="UHS23" s="191"/>
      <c r="UHT23" s="191"/>
      <c r="UHU23" s="191"/>
      <c r="UHV23" s="191"/>
      <c r="UHW23" s="191"/>
      <c r="UHX23" s="191"/>
      <c r="UHY23" s="191"/>
      <c r="UHZ23" s="191"/>
      <c r="UIA23" s="191"/>
      <c r="UIB23" s="191"/>
      <c r="UIC23" s="191"/>
      <c r="UID23" s="191"/>
      <c r="UIE23" s="191"/>
      <c r="UIF23" s="191"/>
      <c r="UIG23" s="191"/>
      <c r="UIH23" s="191"/>
      <c r="UII23" s="191"/>
      <c r="UIJ23" s="191"/>
      <c r="UIK23" s="191"/>
      <c r="UIL23" s="191"/>
      <c r="UIM23" s="191"/>
      <c r="UIN23" s="191"/>
      <c r="UIO23" s="191"/>
      <c r="UIP23" s="191"/>
      <c r="UIQ23" s="191"/>
      <c r="UIR23" s="191"/>
      <c r="UIS23" s="191"/>
      <c r="UIT23" s="191"/>
      <c r="UIU23" s="191"/>
      <c r="UIV23" s="191"/>
      <c r="UIW23" s="191"/>
      <c r="UIX23" s="191"/>
      <c r="UIY23" s="191"/>
      <c r="UIZ23" s="191"/>
      <c r="UJA23" s="191"/>
      <c r="UJB23" s="191"/>
      <c r="UJC23" s="191"/>
      <c r="UJD23" s="191"/>
      <c r="UJE23" s="191"/>
      <c r="UJF23" s="191"/>
      <c r="UJG23" s="191"/>
      <c r="UJH23" s="191"/>
      <c r="UJI23" s="191"/>
      <c r="UJJ23" s="191"/>
      <c r="UJK23" s="191"/>
      <c r="UJL23" s="191"/>
      <c r="UJM23" s="191"/>
      <c r="UJN23" s="191"/>
      <c r="UJO23" s="191"/>
      <c r="UJP23" s="191"/>
      <c r="UJQ23" s="191"/>
      <c r="UJR23" s="191"/>
      <c r="UJS23" s="191"/>
      <c r="UJT23" s="191"/>
      <c r="UJU23" s="191"/>
      <c r="UJV23" s="191"/>
      <c r="UJW23" s="191"/>
      <c r="UJX23" s="191"/>
      <c r="UJY23" s="191"/>
      <c r="UJZ23" s="191"/>
      <c r="UKA23" s="191"/>
      <c r="UKB23" s="191"/>
      <c r="UKC23" s="191"/>
      <c r="UKD23" s="191"/>
      <c r="UKE23" s="191"/>
      <c r="UKF23" s="191"/>
      <c r="UKG23" s="191"/>
      <c r="UKH23" s="191"/>
      <c r="UKI23" s="191"/>
      <c r="UKJ23" s="191"/>
      <c r="UKK23" s="191"/>
      <c r="UKL23" s="191"/>
      <c r="UKM23" s="191"/>
      <c r="UKN23" s="191"/>
      <c r="UKO23" s="191"/>
      <c r="UKP23" s="191"/>
      <c r="UKQ23" s="191"/>
      <c r="UKR23" s="191"/>
      <c r="UKS23" s="191"/>
      <c r="UKT23" s="191"/>
      <c r="UKU23" s="191"/>
      <c r="UKV23" s="191"/>
      <c r="UKW23" s="191"/>
      <c r="UKX23" s="191"/>
      <c r="UKY23" s="191"/>
      <c r="UKZ23" s="191"/>
      <c r="ULA23" s="191"/>
      <c r="ULB23" s="191"/>
      <c r="ULC23" s="191"/>
      <c r="ULD23" s="191"/>
      <c r="ULE23" s="191"/>
      <c r="ULF23" s="191"/>
      <c r="ULG23" s="191"/>
      <c r="ULH23" s="191"/>
      <c r="ULI23" s="191"/>
      <c r="ULJ23" s="191"/>
      <c r="ULK23" s="191"/>
      <c r="ULL23" s="191"/>
      <c r="ULM23" s="191"/>
      <c r="ULN23" s="191"/>
      <c r="ULO23" s="191"/>
      <c r="ULP23" s="191"/>
      <c r="ULQ23" s="191"/>
      <c r="ULR23" s="191"/>
      <c r="ULS23" s="191"/>
      <c r="ULT23" s="191"/>
      <c r="ULU23" s="191"/>
      <c r="ULV23" s="191"/>
      <c r="ULW23" s="191"/>
      <c r="ULX23" s="191"/>
      <c r="ULY23" s="191"/>
      <c r="ULZ23" s="191"/>
      <c r="UMA23" s="191"/>
      <c r="UMB23" s="191"/>
      <c r="UMC23" s="191"/>
      <c r="UMD23" s="191"/>
      <c r="UME23" s="191"/>
      <c r="UMF23" s="191"/>
      <c r="UMG23" s="191"/>
      <c r="UMH23" s="191"/>
      <c r="UMI23" s="191"/>
      <c r="UMJ23" s="191"/>
      <c r="UMK23" s="191"/>
      <c r="UML23" s="191"/>
      <c r="UMM23" s="191"/>
      <c r="UMN23" s="191"/>
      <c r="UMO23" s="191"/>
      <c r="UMP23" s="191"/>
      <c r="UMQ23" s="191"/>
      <c r="UMR23" s="191"/>
      <c r="UMS23" s="191"/>
      <c r="UMT23" s="191"/>
      <c r="UMU23" s="191"/>
      <c r="UMV23" s="191"/>
      <c r="UMW23" s="191"/>
      <c r="UMX23" s="191"/>
      <c r="UMY23" s="191"/>
      <c r="UMZ23" s="191"/>
      <c r="UNA23" s="191"/>
      <c r="UNB23" s="191"/>
      <c r="UNC23" s="191"/>
      <c r="UND23" s="191"/>
      <c r="UNE23" s="191"/>
      <c r="UNF23" s="191"/>
      <c r="UNG23" s="191"/>
      <c r="UNH23" s="191"/>
      <c r="UNI23" s="191"/>
      <c r="UNJ23" s="191"/>
      <c r="UNK23" s="191"/>
      <c r="UNL23" s="191"/>
      <c r="UNM23" s="191"/>
      <c r="UNN23" s="191"/>
      <c r="UNO23" s="191"/>
      <c r="UNP23" s="191"/>
      <c r="UNQ23" s="191"/>
      <c r="UNR23" s="191"/>
      <c r="UNS23" s="191"/>
      <c r="UNT23" s="191"/>
      <c r="UNU23" s="191"/>
      <c r="UNV23" s="191"/>
      <c r="UNW23" s="191"/>
      <c r="UNX23" s="191"/>
      <c r="UNY23" s="191"/>
      <c r="UNZ23" s="191"/>
      <c r="UOA23" s="191"/>
      <c r="UOB23" s="191"/>
      <c r="UOC23" s="191"/>
      <c r="UOD23" s="191"/>
      <c r="UOE23" s="191"/>
      <c r="UOF23" s="191"/>
      <c r="UOG23" s="191"/>
      <c r="UOH23" s="191"/>
      <c r="UOI23" s="191"/>
      <c r="UOJ23" s="191"/>
      <c r="UOK23" s="191"/>
      <c r="UOL23" s="191"/>
      <c r="UOM23" s="191"/>
      <c r="UON23" s="191"/>
      <c r="UOO23" s="191"/>
      <c r="UOP23" s="191"/>
      <c r="UOQ23" s="191"/>
      <c r="UOR23" s="191"/>
      <c r="UOS23" s="191"/>
      <c r="UOT23" s="191"/>
      <c r="UOU23" s="191"/>
      <c r="UOV23" s="191"/>
      <c r="UOW23" s="191"/>
      <c r="UOX23" s="191"/>
      <c r="UOY23" s="191"/>
      <c r="UOZ23" s="191"/>
      <c r="UPA23" s="191"/>
      <c r="UPB23" s="191"/>
      <c r="UPC23" s="191"/>
      <c r="UPD23" s="191"/>
      <c r="UPE23" s="191"/>
      <c r="UPF23" s="191"/>
      <c r="UPG23" s="191"/>
      <c r="UPH23" s="191"/>
      <c r="UPI23" s="191"/>
      <c r="UPJ23" s="191"/>
      <c r="UPK23" s="191"/>
      <c r="UPL23" s="191"/>
      <c r="UPM23" s="191"/>
      <c r="UPN23" s="191"/>
      <c r="UPO23" s="191"/>
      <c r="UPP23" s="191"/>
      <c r="UPQ23" s="191"/>
      <c r="UPR23" s="191"/>
      <c r="UPS23" s="191"/>
      <c r="UPT23" s="191"/>
      <c r="UPU23" s="191"/>
      <c r="UPV23" s="191"/>
      <c r="UPW23" s="191"/>
      <c r="UPX23" s="191"/>
      <c r="UPY23" s="191"/>
      <c r="UPZ23" s="191"/>
      <c r="UQA23" s="191"/>
      <c r="UQB23" s="191"/>
      <c r="UQC23" s="191"/>
      <c r="UQD23" s="191"/>
      <c r="UQE23" s="191"/>
      <c r="UQF23" s="191"/>
      <c r="UQG23" s="191"/>
      <c r="UQH23" s="191"/>
      <c r="UQI23" s="191"/>
      <c r="UQJ23" s="191"/>
      <c r="UQK23" s="191"/>
      <c r="UQL23" s="191"/>
      <c r="UQM23" s="191"/>
      <c r="UQN23" s="191"/>
      <c r="UQO23" s="191"/>
      <c r="UQP23" s="191"/>
      <c r="UQQ23" s="191"/>
      <c r="UQR23" s="191"/>
      <c r="UQS23" s="191"/>
      <c r="UQT23" s="191"/>
      <c r="UQU23" s="191"/>
      <c r="UQV23" s="191"/>
      <c r="UQW23" s="191"/>
      <c r="UQX23" s="191"/>
      <c r="UQY23" s="191"/>
      <c r="UQZ23" s="191"/>
      <c r="URA23" s="191"/>
      <c r="URB23" s="191"/>
      <c r="URC23" s="191"/>
      <c r="URD23" s="191"/>
      <c r="URE23" s="191"/>
      <c r="URF23" s="191"/>
      <c r="URG23" s="191"/>
      <c r="URH23" s="191"/>
      <c r="URI23" s="191"/>
      <c r="URJ23" s="191"/>
      <c r="URK23" s="191"/>
      <c r="URL23" s="191"/>
      <c r="URM23" s="191"/>
      <c r="URN23" s="191"/>
      <c r="URO23" s="191"/>
      <c r="URP23" s="191"/>
      <c r="URQ23" s="191"/>
      <c r="URR23" s="191"/>
      <c r="URS23" s="191"/>
      <c r="URT23" s="191"/>
      <c r="URU23" s="191"/>
      <c r="URV23" s="191"/>
      <c r="URW23" s="191"/>
      <c r="URX23" s="191"/>
      <c r="URY23" s="191"/>
      <c r="URZ23" s="191"/>
      <c r="USA23" s="191"/>
      <c r="USB23" s="191"/>
      <c r="USC23" s="191"/>
      <c r="USD23" s="191"/>
      <c r="USE23" s="191"/>
      <c r="USF23" s="191"/>
      <c r="USG23" s="191"/>
      <c r="USH23" s="191"/>
      <c r="USI23" s="191"/>
      <c r="USJ23" s="191"/>
      <c r="USK23" s="191"/>
      <c r="USL23" s="191"/>
      <c r="USM23" s="191"/>
      <c r="USN23" s="191"/>
      <c r="USO23" s="191"/>
      <c r="USP23" s="191"/>
      <c r="USQ23" s="191"/>
      <c r="USR23" s="191"/>
      <c r="USS23" s="191"/>
      <c r="UST23" s="191"/>
      <c r="USU23" s="191"/>
      <c r="USV23" s="191"/>
      <c r="USW23" s="191"/>
      <c r="USX23" s="191"/>
      <c r="USY23" s="191"/>
      <c r="USZ23" s="191"/>
      <c r="UTA23" s="191"/>
      <c r="UTB23" s="191"/>
      <c r="UTC23" s="191"/>
      <c r="UTD23" s="191"/>
      <c r="UTE23" s="191"/>
      <c r="UTF23" s="191"/>
      <c r="UTG23" s="191"/>
      <c r="UTH23" s="191"/>
      <c r="UTI23" s="191"/>
      <c r="UTJ23" s="191"/>
      <c r="UTK23" s="191"/>
      <c r="UTL23" s="191"/>
      <c r="UTM23" s="191"/>
      <c r="UTN23" s="191"/>
      <c r="UTO23" s="191"/>
      <c r="UTP23" s="191"/>
      <c r="UTQ23" s="191"/>
      <c r="UTR23" s="191"/>
      <c r="UTS23" s="191"/>
      <c r="UTT23" s="191"/>
      <c r="UTU23" s="191"/>
      <c r="UTV23" s="191"/>
      <c r="UTW23" s="191"/>
      <c r="UTX23" s="191"/>
      <c r="UTY23" s="191"/>
      <c r="UTZ23" s="191"/>
      <c r="UUA23" s="191"/>
      <c r="UUB23" s="191"/>
      <c r="UUC23" s="191"/>
      <c r="UUD23" s="191"/>
      <c r="UUE23" s="191"/>
      <c r="UUF23" s="191"/>
      <c r="UUG23" s="191"/>
      <c r="UUH23" s="191"/>
      <c r="UUI23" s="191"/>
      <c r="UUJ23" s="191"/>
      <c r="UUK23" s="191"/>
      <c r="UUL23" s="191"/>
      <c r="UUM23" s="191"/>
      <c r="UUN23" s="191"/>
      <c r="UUO23" s="191"/>
      <c r="UUP23" s="191"/>
      <c r="UUQ23" s="191"/>
      <c r="UUR23" s="191"/>
      <c r="UUS23" s="191"/>
      <c r="UUT23" s="191"/>
      <c r="UUU23" s="191"/>
      <c r="UUV23" s="191"/>
      <c r="UUW23" s="191"/>
      <c r="UUX23" s="191"/>
      <c r="UUY23" s="191"/>
      <c r="UUZ23" s="191"/>
      <c r="UVA23" s="191"/>
      <c r="UVB23" s="191"/>
      <c r="UVC23" s="191"/>
      <c r="UVD23" s="191"/>
      <c r="UVE23" s="191"/>
      <c r="UVF23" s="191"/>
      <c r="UVG23" s="191"/>
      <c r="UVH23" s="191"/>
      <c r="UVI23" s="191"/>
      <c r="UVJ23" s="191"/>
      <c r="UVK23" s="191"/>
      <c r="UVL23" s="191"/>
      <c r="UVM23" s="191"/>
      <c r="UVN23" s="191"/>
      <c r="UVO23" s="191"/>
      <c r="UVP23" s="191"/>
      <c r="UVQ23" s="191"/>
      <c r="UVR23" s="191"/>
      <c r="UVS23" s="191"/>
      <c r="UVT23" s="191"/>
      <c r="UVU23" s="191"/>
      <c r="UVV23" s="191"/>
      <c r="UVW23" s="191"/>
      <c r="UVX23" s="191"/>
      <c r="UVY23" s="191"/>
      <c r="UVZ23" s="191"/>
      <c r="UWA23" s="191"/>
      <c r="UWB23" s="191"/>
      <c r="UWC23" s="191"/>
      <c r="UWD23" s="191"/>
      <c r="UWE23" s="191"/>
      <c r="UWF23" s="191"/>
      <c r="UWG23" s="191"/>
      <c r="UWH23" s="191"/>
      <c r="UWI23" s="191"/>
      <c r="UWJ23" s="191"/>
      <c r="UWK23" s="191"/>
      <c r="UWL23" s="191"/>
      <c r="UWM23" s="191"/>
      <c r="UWN23" s="191"/>
      <c r="UWO23" s="191"/>
      <c r="UWP23" s="191"/>
      <c r="UWQ23" s="191"/>
      <c r="UWR23" s="191"/>
      <c r="UWS23" s="191"/>
      <c r="UWT23" s="191"/>
      <c r="UWU23" s="191"/>
      <c r="UWV23" s="191"/>
      <c r="UWW23" s="191"/>
      <c r="UWX23" s="191"/>
      <c r="UWY23" s="191"/>
      <c r="UWZ23" s="191"/>
      <c r="UXA23" s="191"/>
      <c r="UXB23" s="191"/>
      <c r="UXC23" s="191"/>
      <c r="UXD23" s="191"/>
      <c r="UXE23" s="191"/>
      <c r="UXF23" s="191"/>
      <c r="UXG23" s="191"/>
      <c r="UXH23" s="191"/>
      <c r="UXI23" s="191"/>
      <c r="UXJ23" s="191"/>
      <c r="UXK23" s="191"/>
      <c r="UXL23" s="191"/>
      <c r="UXM23" s="191"/>
      <c r="UXN23" s="191"/>
      <c r="UXO23" s="191"/>
      <c r="UXP23" s="191"/>
      <c r="UXQ23" s="191"/>
      <c r="UXR23" s="191"/>
      <c r="UXS23" s="191"/>
      <c r="UXT23" s="191"/>
      <c r="UXU23" s="191"/>
      <c r="UXV23" s="191"/>
      <c r="UXW23" s="191"/>
      <c r="UXX23" s="191"/>
      <c r="UXY23" s="191"/>
      <c r="UXZ23" s="191"/>
      <c r="UYA23" s="191"/>
      <c r="UYB23" s="191"/>
      <c r="UYC23" s="191"/>
      <c r="UYD23" s="191"/>
      <c r="UYE23" s="191"/>
      <c r="UYF23" s="191"/>
      <c r="UYG23" s="191"/>
      <c r="UYH23" s="191"/>
      <c r="UYI23" s="191"/>
      <c r="UYJ23" s="191"/>
      <c r="UYK23" s="191"/>
      <c r="UYL23" s="191"/>
      <c r="UYM23" s="191"/>
      <c r="UYN23" s="191"/>
      <c r="UYO23" s="191"/>
      <c r="UYP23" s="191"/>
      <c r="UYQ23" s="191"/>
      <c r="UYR23" s="191"/>
      <c r="UYS23" s="191"/>
      <c r="UYT23" s="191"/>
      <c r="UYU23" s="191"/>
      <c r="UYV23" s="191"/>
      <c r="UYW23" s="191"/>
      <c r="UYX23" s="191"/>
      <c r="UYY23" s="191"/>
      <c r="UYZ23" s="191"/>
      <c r="UZA23" s="191"/>
      <c r="UZB23" s="191"/>
      <c r="UZC23" s="191"/>
      <c r="UZD23" s="191"/>
      <c r="UZE23" s="191"/>
      <c r="UZF23" s="191"/>
      <c r="UZG23" s="191"/>
      <c r="UZH23" s="191"/>
      <c r="UZI23" s="191"/>
      <c r="UZJ23" s="191"/>
      <c r="UZK23" s="191"/>
      <c r="UZL23" s="191"/>
      <c r="UZM23" s="191"/>
      <c r="UZN23" s="191"/>
      <c r="UZO23" s="191"/>
      <c r="UZP23" s="191"/>
      <c r="UZQ23" s="191"/>
      <c r="UZR23" s="191"/>
      <c r="UZS23" s="191"/>
      <c r="UZT23" s="191"/>
      <c r="UZU23" s="191"/>
      <c r="UZV23" s="191"/>
      <c r="UZW23" s="191"/>
      <c r="UZX23" s="191"/>
      <c r="UZY23" s="191"/>
      <c r="UZZ23" s="191"/>
      <c r="VAA23" s="191"/>
      <c r="VAB23" s="191"/>
      <c r="VAC23" s="191"/>
      <c r="VAD23" s="191"/>
      <c r="VAE23" s="191"/>
      <c r="VAF23" s="191"/>
      <c r="VAG23" s="191"/>
      <c r="VAH23" s="191"/>
      <c r="VAI23" s="191"/>
      <c r="VAJ23" s="191"/>
      <c r="VAK23" s="191"/>
      <c r="VAL23" s="191"/>
      <c r="VAM23" s="191"/>
      <c r="VAN23" s="191"/>
      <c r="VAO23" s="191"/>
      <c r="VAP23" s="191"/>
      <c r="VAQ23" s="191"/>
      <c r="VAR23" s="191"/>
      <c r="VAS23" s="191"/>
      <c r="VAT23" s="191"/>
      <c r="VAU23" s="191"/>
      <c r="VAV23" s="191"/>
      <c r="VAW23" s="191"/>
      <c r="VAX23" s="191"/>
      <c r="VAY23" s="191"/>
      <c r="VAZ23" s="191"/>
      <c r="VBA23" s="191"/>
      <c r="VBB23" s="191"/>
      <c r="VBC23" s="191"/>
      <c r="VBD23" s="191"/>
      <c r="VBE23" s="191"/>
      <c r="VBF23" s="191"/>
      <c r="VBG23" s="191"/>
      <c r="VBH23" s="191"/>
      <c r="VBI23" s="191"/>
      <c r="VBJ23" s="191"/>
      <c r="VBK23" s="191"/>
      <c r="VBL23" s="191"/>
      <c r="VBM23" s="191"/>
      <c r="VBN23" s="191"/>
      <c r="VBO23" s="191"/>
      <c r="VBP23" s="191"/>
      <c r="VBQ23" s="191"/>
      <c r="VBR23" s="191"/>
      <c r="VBS23" s="191"/>
      <c r="VBT23" s="191"/>
      <c r="VBU23" s="191"/>
      <c r="VBV23" s="191"/>
      <c r="VBW23" s="191"/>
      <c r="VBX23" s="191"/>
      <c r="VBY23" s="191"/>
      <c r="VBZ23" s="191"/>
      <c r="VCA23" s="191"/>
      <c r="VCB23" s="191"/>
      <c r="VCC23" s="191"/>
      <c r="VCD23" s="191"/>
      <c r="VCE23" s="191"/>
      <c r="VCF23" s="191"/>
      <c r="VCG23" s="191"/>
      <c r="VCH23" s="191"/>
      <c r="VCI23" s="191"/>
      <c r="VCJ23" s="191"/>
      <c r="VCK23" s="191"/>
      <c r="VCL23" s="191"/>
      <c r="VCM23" s="191"/>
      <c r="VCN23" s="191"/>
      <c r="VCO23" s="191"/>
      <c r="VCP23" s="191"/>
      <c r="VCQ23" s="191"/>
      <c r="VCR23" s="191"/>
      <c r="VCS23" s="191"/>
      <c r="VCT23" s="191"/>
      <c r="VCU23" s="191"/>
      <c r="VCV23" s="191"/>
      <c r="VCW23" s="191"/>
      <c r="VCX23" s="191"/>
      <c r="VCY23" s="191"/>
      <c r="VCZ23" s="191"/>
      <c r="VDA23" s="191"/>
      <c r="VDB23" s="191"/>
      <c r="VDC23" s="191"/>
      <c r="VDD23" s="191"/>
      <c r="VDE23" s="191"/>
      <c r="VDF23" s="191"/>
      <c r="VDG23" s="191"/>
      <c r="VDH23" s="191"/>
      <c r="VDI23" s="191"/>
      <c r="VDJ23" s="191"/>
      <c r="VDK23" s="191"/>
      <c r="VDL23" s="191"/>
      <c r="VDM23" s="191"/>
      <c r="VDN23" s="191"/>
      <c r="VDO23" s="191"/>
      <c r="VDP23" s="191"/>
      <c r="VDQ23" s="191"/>
      <c r="VDR23" s="191"/>
      <c r="VDS23" s="191"/>
      <c r="VDT23" s="191"/>
      <c r="VDU23" s="191"/>
      <c r="VDV23" s="191"/>
      <c r="VDW23" s="191"/>
      <c r="VDX23" s="191"/>
      <c r="VDY23" s="191"/>
      <c r="VDZ23" s="191"/>
      <c r="VEA23" s="191"/>
      <c r="VEB23" s="191"/>
      <c r="VEC23" s="191"/>
      <c r="VED23" s="191"/>
      <c r="VEE23" s="191"/>
      <c r="VEF23" s="191"/>
      <c r="VEG23" s="191"/>
      <c r="VEH23" s="191"/>
      <c r="VEI23" s="191"/>
      <c r="VEJ23" s="191"/>
      <c r="VEK23" s="191"/>
      <c r="VEL23" s="191"/>
      <c r="VEM23" s="191"/>
      <c r="VEN23" s="191"/>
      <c r="VEO23" s="191"/>
      <c r="VEP23" s="191"/>
      <c r="VEQ23" s="191"/>
      <c r="VER23" s="191"/>
      <c r="VES23" s="191"/>
      <c r="VET23" s="191"/>
      <c r="VEU23" s="191"/>
      <c r="VEV23" s="191"/>
      <c r="VEW23" s="191"/>
      <c r="VEX23" s="191"/>
      <c r="VEY23" s="191"/>
      <c r="VEZ23" s="191"/>
      <c r="VFA23" s="191"/>
      <c r="VFB23" s="191"/>
      <c r="VFC23" s="191"/>
      <c r="VFD23" s="191"/>
      <c r="VFE23" s="191"/>
      <c r="VFF23" s="191"/>
      <c r="VFG23" s="191"/>
      <c r="VFH23" s="191"/>
      <c r="VFI23" s="191"/>
      <c r="VFJ23" s="191"/>
      <c r="VFK23" s="191"/>
      <c r="VFL23" s="191"/>
      <c r="VFM23" s="191"/>
      <c r="VFN23" s="191"/>
      <c r="VFO23" s="191"/>
      <c r="VFP23" s="191"/>
      <c r="VFQ23" s="191"/>
      <c r="VFR23" s="191"/>
      <c r="VFS23" s="191"/>
      <c r="VFT23" s="191"/>
      <c r="VFU23" s="191"/>
      <c r="VFV23" s="191"/>
      <c r="VFW23" s="191"/>
      <c r="VFX23" s="191"/>
      <c r="VFY23" s="191"/>
      <c r="VFZ23" s="191"/>
      <c r="VGA23" s="191"/>
      <c r="VGB23" s="191"/>
      <c r="VGC23" s="191"/>
      <c r="VGD23" s="191"/>
      <c r="VGE23" s="191"/>
      <c r="VGF23" s="191"/>
      <c r="VGG23" s="191"/>
      <c r="VGH23" s="191"/>
      <c r="VGI23" s="191"/>
      <c r="VGJ23" s="191"/>
      <c r="VGK23" s="191"/>
      <c r="VGL23" s="191"/>
      <c r="VGM23" s="191"/>
      <c r="VGN23" s="191"/>
      <c r="VGO23" s="191"/>
      <c r="VGP23" s="191"/>
      <c r="VGQ23" s="191"/>
      <c r="VGR23" s="191"/>
      <c r="VGS23" s="191"/>
      <c r="VGT23" s="191"/>
      <c r="VGU23" s="191"/>
      <c r="VGV23" s="191"/>
      <c r="VGW23" s="191"/>
      <c r="VGX23" s="191"/>
      <c r="VGY23" s="191"/>
      <c r="VGZ23" s="191"/>
      <c r="VHA23" s="191"/>
      <c r="VHB23" s="191"/>
      <c r="VHC23" s="191"/>
      <c r="VHD23" s="191"/>
      <c r="VHE23" s="191"/>
      <c r="VHF23" s="191"/>
      <c r="VHG23" s="191"/>
      <c r="VHH23" s="191"/>
      <c r="VHI23" s="191"/>
      <c r="VHJ23" s="191"/>
      <c r="VHK23" s="191"/>
      <c r="VHL23" s="191"/>
      <c r="VHM23" s="191"/>
      <c r="VHN23" s="191"/>
      <c r="VHO23" s="191"/>
      <c r="VHP23" s="191"/>
      <c r="VHQ23" s="191"/>
      <c r="VHR23" s="191"/>
      <c r="VHS23" s="191"/>
      <c r="VHT23" s="191"/>
      <c r="VHU23" s="191"/>
      <c r="VHV23" s="191"/>
      <c r="VHW23" s="191"/>
      <c r="VHX23" s="191"/>
      <c r="VHY23" s="191"/>
      <c r="VHZ23" s="191"/>
      <c r="VIA23" s="191"/>
      <c r="VIB23" s="191"/>
      <c r="VIC23" s="191"/>
      <c r="VID23" s="191"/>
      <c r="VIE23" s="191"/>
      <c r="VIF23" s="191"/>
      <c r="VIG23" s="191"/>
      <c r="VIH23" s="191"/>
      <c r="VII23" s="191"/>
      <c r="VIJ23" s="191"/>
      <c r="VIK23" s="191"/>
      <c r="VIL23" s="191"/>
      <c r="VIM23" s="191"/>
      <c r="VIN23" s="191"/>
      <c r="VIO23" s="191"/>
      <c r="VIP23" s="191"/>
      <c r="VIQ23" s="191"/>
      <c r="VIR23" s="191"/>
      <c r="VIS23" s="191"/>
      <c r="VIT23" s="191"/>
      <c r="VIU23" s="191"/>
      <c r="VIV23" s="191"/>
      <c r="VIW23" s="191"/>
      <c r="VIX23" s="191"/>
      <c r="VIY23" s="191"/>
      <c r="VIZ23" s="191"/>
      <c r="VJA23" s="191"/>
      <c r="VJB23" s="191"/>
      <c r="VJC23" s="191"/>
      <c r="VJD23" s="191"/>
      <c r="VJE23" s="191"/>
      <c r="VJF23" s="191"/>
      <c r="VJG23" s="191"/>
      <c r="VJH23" s="191"/>
      <c r="VJI23" s="191"/>
      <c r="VJJ23" s="191"/>
      <c r="VJK23" s="191"/>
      <c r="VJL23" s="191"/>
      <c r="VJM23" s="191"/>
      <c r="VJN23" s="191"/>
      <c r="VJO23" s="191"/>
      <c r="VJP23" s="191"/>
      <c r="VJQ23" s="191"/>
      <c r="VJR23" s="191"/>
      <c r="VJS23" s="191"/>
      <c r="VJT23" s="191"/>
      <c r="VJU23" s="191"/>
      <c r="VJV23" s="191"/>
      <c r="VJW23" s="191"/>
      <c r="VJX23" s="191"/>
      <c r="VJY23" s="191"/>
      <c r="VJZ23" s="191"/>
      <c r="VKA23" s="191"/>
      <c r="VKB23" s="191"/>
      <c r="VKC23" s="191"/>
      <c r="VKD23" s="191"/>
      <c r="VKE23" s="191"/>
      <c r="VKF23" s="191"/>
      <c r="VKG23" s="191"/>
      <c r="VKH23" s="191"/>
      <c r="VKI23" s="191"/>
      <c r="VKJ23" s="191"/>
      <c r="VKK23" s="191"/>
      <c r="VKL23" s="191"/>
      <c r="VKM23" s="191"/>
      <c r="VKN23" s="191"/>
      <c r="VKO23" s="191"/>
      <c r="VKP23" s="191"/>
      <c r="VKQ23" s="191"/>
      <c r="VKR23" s="191"/>
      <c r="VKS23" s="191"/>
      <c r="VKT23" s="191"/>
      <c r="VKU23" s="191"/>
      <c r="VKV23" s="191"/>
      <c r="VKW23" s="191"/>
      <c r="VKX23" s="191"/>
      <c r="VKY23" s="191"/>
      <c r="VKZ23" s="191"/>
      <c r="VLA23" s="191"/>
      <c r="VLB23" s="191"/>
      <c r="VLC23" s="191"/>
      <c r="VLD23" s="191"/>
      <c r="VLE23" s="191"/>
      <c r="VLF23" s="191"/>
      <c r="VLG23" s="191"/>
      <c r="VLH23" s="191"/>
      <c r="VLI23" s="191"/>
      <c r="VLJ23" s="191"/>
      <c r="VLK23" s="191"/>
      <c r="VLL23" s="191"/>
      <c r="VLM23" s="191"/>
      <c r="VLN23" s="191"/>
      <c r="VLO23" s="191"/>
      <c r="VLP23" s="191"/>
      <c r="VLQ23" s="191"/>
      <c r="VLR23" s="191"/>
      <c r="VLS23" s="191"/>
      <c r="VLT23" s="191"/>
      <c r="VLU23" s="191"/>
      <c r="VLV23" s="191"/>
      <c r="VLW23" s="191"/>
      <c r="VLX23" s="191"/>
      <c r="VLY23" s="191"/>
      <c r="VLZ23" s="191"/>
      <c r="VMA23" s="191"/>
      <c r="VMB23" s="191"/>
      <c r="VMC23" s="191"/>
      <c r="VMD23" s="191"/>
      <c r="VME23" s="191"/>
      <c r="VMF23" s="191"/>
      <c r="VMG23" s="191"/>
      <c r="VMH23" s="191"/>
      <c r="VMI23" s="191"/>
      <c r="VMJ23" s="191"/>
      <c r="VMK23" s="191"/>
      <c r="VML23" s="191"/>
      <c r="VMM23" s="191"/>
      <c r="VMN23" s="191"/>
      <c r="VMO23" s="191"/>
      <c r="VMP23" s="191"/>
      <c r="VMQ23" s="191"/>
      <c r="VMR23" s="191"/>
      <c r="VMS23" s="191"/>
      <c r="VMT23" s="191"/>
      <c r="VMU23" s="191"/>
      <c r="VMV23" s="191"/>
      <c r="VMW23" s="191"/>
      <c r="VMX23" s="191"/>
      <c r="VMY23" s="191"/>
      <c r="VMZ23" s="191"/>
      <c r="VNA23" s="191"/>
      <c r="VNB23" s="191"/>
      <c r="VNC23" s="191"/>
      <c r="VND23" s="191"/>
      <c r="VNE23" s="191"/>
      <c r="VNF23" s="191"/>
      <c r="VNG23" s="191"/>
      <c r="VNH23" s="191"/>
      <c r="VNI23" s="191"/>
      <c r="VNJ23" s="191"/>
      <c r="VNK23" s="191"/>
      <c r="VNL23" s="191"/>
      <c r="VNM23" s="191"/>
      <c r="VNN23" s="191"/>
      <c r="VNO23" s="191"/>
      <c r="VNP23" s="191"/>
      <c r="VNQ23" s="191"/>
      <c r="VNR23" s="191"/>
      <c r="VNS23" s="191"/>
      <c r="VNT23" s="191"/>
      <c r="VNU23" s="191"/>
      <c r="VNV23" s="191"/>
      <c r="VNW23" s="191"/>
      <c r="VNX23" s="191"/>
      <c r="VNY23" s="191"/>
      <c r="VNZ23" s="191"/>
      <c r="VOA23" s="191"/>
      <c r="VOB23" s="191"/>
      <c r="VOC23" s="191"/>
      <c r="VOD23" s="191"/>
      <c r="VOE23" s="191"/>
      <c r="VOF23" s="191"/>
      <c r="VOG23" s="191"/>
      <c r="VOH23" s="191"/>
      <c r="VOI23" s="191"/>
      <c r="VOJ23" s="191"/>
      <c r="VOK23" s="191"/>
      <c r="VOL23" s="191"/>
      <c r="VOM23" s="191"/>
      <c r="VON23" s="191"/>
      <c r="VOO23" s="191"/>
      <c r="VOP23" s="191"/>
      <c r="VOQ23" s="191"/>
      <c r="VOR23" s="191"/>
      <c r="VOS23" s="191"/>
      <c r="VOT23" s="191"/>
      <c r="VOU23" s="191"/>
      <c r="VOV23" s="191"/>
      <c r="VOW23" s="191"/>
      <c r="VOX23" s="191"/>
      <c r="VOY23" s="191"/>
      <c r="VOZ23" s="191"/>
      <c r="VPA23" s="191"/>
      <c r="VPB23" s="191"/>
      <c r="VPC23" s="191"/>
      <c r="VPD23" s="191"/>
      <c r="VPE23" s="191"/>
      <c r="VPF23" s="191"/>
      <c r="VPG23" s="191"/>
      <c r="VPH23" s="191"/>
      <c r="VPI23" s="191"/>
      <c r="VPJ23" s="191"/>
      <c r="VPK23" s="191"/>
      <c r="VPL23" s="191"/>
      <c r="VPM23" s="191"/>
      <c r="VPN23" s="191"/>
      <c r="VPO23" s="191"/>
      <c r="VPP23" s="191"/>
      <c r="VPQ23" s="191"/>
      <c r="VPR23" s="191"/>
      <c r="VPS23" s="191"/>
      <c r="VPT23" s="191"/>
      <c r="VPU23" s="191"/>
      <c r="VPV23" s="191"/>
      <c r="VPW23" s="191"/>
      <c r="VPX23" s="191"/>
      <c r="VPY23" s="191"/>
      <c r="VPZ23" s="191"/>
      <c r="VQA23" s="191"/>
      <c r="VQB23" s="191"/>
      <c r="VQC23" s="191"/>
      <c r="VQD23" s="191"/>
      <c r="VQE23" s="191"/>
      <c r="VQF23" s="191"/>
      <c r="VQG23" s="191"/>
      <c r="VQH23" s="191"/>
      <c r="VQI23" s="191"/>
      <c r="VQJ23" s="191"/>
      <c r="VQK23" s="191"/>
      <c r="VQL23" s="191"/>
      <c r="VQM23" s="191"/>
      <c r="VQN23" s="191"/>
      <c r="VQO23" s="191"/>
      <c r="VQP23" s="191"/>
      <c r="VQQ23" s="191"/>
      <c r="VQR23" s="191"/>
      <c r="VQS23" s="191"/>
      <c r="VQT23" s="191"/>
      <c r="VQU23" s="191"/>
      <c r="VQV23" s="191"/>
      <c r="VQW23" s="191"/>
      <c r="VQX23" s="191"/>
      <c r="VQY23" s="191"/>
      <c r="VQZ23" s="191"/>
      <c r="VRA23" s="191"/>
      <c r="VRB23" s="191"/>
      <c r="VRC23" s="191"/>
      <c r="VRD23" s="191"/>
      <c r="VRE23" s="191"/>
      <c r="VRF23" s="191"/>
      <c r="VRG23" s="191"/>
      <c r="VRH23" s="191"/>
      <c r="VRI23" s="191"/>
      <c r="VRJ23" s="191"/>
      <c r="VRK23" s="191"/>
      <c r="VRL23" s="191"/>
      <c r="VRM23" s="191"/>
      <c r="VRN23" s="191"/>
      <c r="VRO23" s="191"/>
      <c r="VRP23" s="191"/>
      <c r="VRQ23" s="191"/>
      <c r="VRR23" s="191"/>
      <c r="VRS23" s="191"/>
      <c r="VRT23" s="191"/>
      <c r="VRU23" s="191"/>
      <c r="VRV23" s="191"/>
      <c r="VRW23" s="191"/>
      <c r="VRX23" s="191"/>
      <c r="VRY23" s="191"/>
      <c r="VRZ23" s="191"/>
      <c r="VSA23" s="191"/>
      <c r="VSB23" s="191"/>
      <c r="VSC23" s="191"/>
      <c r="VSD23" s="191"/>
      <c r="VSE23" s="191"/>
      <c r="VSF23" s="191"/>
      <c r="VSG23" s="191"/>
      <c r="VSH23" s="191"/>
      <c r="VSI23" s="191"/>
      <c r="VSJ23" s="191"/>
      <c r="VSK23" s="191"/>
      <c r="VSL23" s="191"/>
      <c r="VSM23" s="191"/>
      <c r="VSN23" s="191"/>
      <c r="VSO23" s="191"/>
      <c r="VSP23" s="191"/>
      <c r="VSQ23" s="191"/>
      <c r="VSR23" s="191"/>
      <c r="VSS23" s="191"/>
      <c r="VST23" s="191"/>
      <c r="VSU23" s="191"/>
      <c r="VSV23" s="191"/>
      <c r="VSW23" s="191"/>
      <c r="VSX23" s="191"/>
      <c r="VSY23" s="191"/>
      <c r="VSZ23" s="191"/>
      <c r="VTA23" s="191"/>
      <c r="VTB23" s="191"/>
      <c r="VTC23" s="191"/>
      <c r="VTD23" s="191"/>
      <c r="VTE23" s="191"/>
      <c r="VTF23" s="191"/>
      <c r="VTG23" s="191"/>
      <c r="VTH23" s="191"/>
      <c r="VTI23" s="191"/>
      <c r="VTJ23" s="191"/>
      <c r="VTK23" s="191"/>
      <c r="VTL23" s="191"/>
      <c r="VTM23" s="191"/>
      <c r="VTN23" s="191"/>
      <c r="VTO23" s="191"/>
      <c r="VTP23" s="191"/>
      <c r="VTQ23" s="191"/>
      <c r="VTR23" s="191"/>
      <c r="VTS23" s="191"/>
      <c r="VTT23" s="191"/>
      <c r="VTU23" s="191"/>
      <c r="VTV23" s="191"/>
      <c r="VTW23" s="191"/>
      <c r="VTX23" s="191"/>
      <c r="VTY23" s="191"/>
      <c r="VTZ23" s="191"/>
      <c r="VUA23" s="191"/>
      <c r="VUB23" s="191"/>
      <c r="VUC23" s="191"/>
      <c r="VUD23" s="191"/>
      <c r="VUE23" s="191"/>
      <c r="VUF23" s="191"/>
      <c r="VUG23" s="191"/>
      <c r="VUH23" s="191"/>
      <c r="VUI23" s="191"/>
      <c r="VUJ23" s="191"/>
      <c r="VUK23" s="191"/>
      <c r="VUL23" s="191"/>
      <c r="VUM23" s="191"/>
      <c r="VUN23" s="191"/>
      <c r="VUO23" s="191"/>
      <c r="VUP23" s="191"/>
      <c r="VUQ23" s="191"/>
      <c r="VUR23" s="191"/>
      <c r="VUS23" s="191"/>
      <c r="VUT23" s="191"/>
      <c r="VUU23" s="191"/>
      <c r="VUV23" s="191"/>
      <c r="VUW23" s="191"/>
      <c r="VUX23" s="191"/>
      <c r="VUY23" s="191"/>
      <c r="VUZ23" s="191"/>
      <c r="VVA23" s="191"/>
      <c r="VVB23" s="191"/>
      <c r="VVC23" s="191"/>
      <c r="VVD23" s="191"/>
      <c r="VVE23" s="191"/>
      <c r="VVF23" s="191"/>
      <c r="VVG23" s="191"/>
      <c r="VVH23" s="191"/>
      <c r="VVI23" s="191"/>
      <c r="VVJ23" s="191"/>
      <c r="VVK23" s="191"/>
      <c r="VVL23" s="191"/>
      <c r="VVM23" s="191"/>
      <c r="VVN23" s="191"/>
      <c r="VVO23" s="191"/>
      <c r="VVP23" s="191"/>
      <c r="VVQ23" s="191"/>
      <c r="VVR23" s="191"/>
      <c r="VVS23" s="191"/>
      <c r="VVT23" s="191"/>
      <c r="VVU23" s="191"/>
      <c r="VVV23" s="191"/>
      <c r="VVW23" s="191"/>
      <c r="VVX23" s="191"/>
      <c r="VVY23" s="191"/>
      <c r="VVZ23" s="191"/>
      <c r="VWA23" s="191"/>
      <c r="VWB23" s="191"/>
      <c r="VWC23" s="191"/>
      <c r="VWD23" s="191"/>
      <c r="VWE23" s="191"/>
      <c r="VWF23" s="191"/>
      <c r="VWG23" s="191"/>
      <c r="VWH23" s="191"/>
      <c r="VWI23" s="191"/>
      <c r="VWJ23" s="191"/>
      <c r="VWK23" s="191"/>
      <c r="VWL23" s="191"/>
      <c r="VWM23" s="191"/>
      <c r="VWN23" s="191"/>
      <c r="VWO23" s="191"/>
      <c r="VWP23" s="191"/>
      <c r="VWQ23" s="191"/>
      <c r="VWR23" s="191"/>
      <c r="VWS23" s="191"/>
      <c r="VWT23" s="191"/>
      <c r="VWU23" s="191"/>
      <c r="VWV23" s="191"/>
      <c r="VWW23" s="191"/>
      <c r="VWX23" s="191"/>
      <c r="VWY23" s="191"/>
      <c r="VWZ23" s="191"/>
      <c r="VXA23" s="191"/>
      <c r="VXB23" s="191"/>
      <c r="VXC23" s="191"/>
      <c r="VXD23" s="191"/>
      <c r="VXE23" s="191"/>
      <c r="VXF23" s="191"/>
      <c r="VXG23" s="191"/>
      <c r="VXH23" s="191"/>
      <c r="VXI23" s="191"/>
      <c r="VXJ23" s="191"/>
      <c r="VXK23" s="191"/>
      <c r="VXL23" s="191"/>
      <c r="VXM23" s="191"/>
      <c r="VXN23" s="191"/>
      <c r="VXO23" s="191"/>
      <c r="VXP23" s="191"/>
      <c r="VXQ23" s="191"/>
      <c r="VXR23" s="191"/>
      <c r="VXS23" s="191"/>
      <c r="VXT23" s="191"/>
      <c r="VXU23" s="191"/>
      <c r="VXV23" s="191"/>
      <c r="VXW23" s="191"/>
      <c r="VXX23" s="191"/>
      <c r="VXY23" s="191"/>
      <c r="VXZ23" s="191"/>
      <c r="VYA23" s="191"/>
      <c r="VYB23" s="191"/>
      <c r="VYC23" s="191"/>
      <c r="VYD23" s="191"/>
      <c r="VYE23" s="191"/>
      <c r="VYF23" s="191"/>
      <c r="VYG23" s="191"/>
      <c r="VYH23" s="191"/>
      <c r="VYI23" s="191"/>
      <c r="VYJ23" s="191"/>
      <c r="VYK23" s="191"/>
      <c r="VYL23" s="191"/>
      <c r="VYM23" s="191"/>
      <c r="VYN23" s="191"/>
      <c r="VYO23" s="191"/>
      <c r="VYP23" s="191"/>
      <c r="VYQ23" s="191"/>
      <c r="VYR23" s="191"/>
      <c r="VYS23" s="191"/>
      <c r="VYT23" s="191"/>
      <c r="VYU23" s="191"/>
      <c r="VYV23" s="191"/>
      <c r="VYW23" s="191"/>
      <c r="VYX23" s="191"/>
      <c r="VYY23" s="191"/>
      <c r="VYZ23" s="191"/>
      <c r="VZA23" s="191"/>
      <c r="VZB23" s="191"/>
      <c r="VZC23" s="191"/>
      <c r="VZD23" s="191"/>
      <c r="VZE23" s="191"/>
      <c r="VZF23" s="191"/>
      <c r="VZG23" s="191"/>
      <c r="VZH23" s="191"/>
      <c r="VZI23" s="191"/>
      <c r="VZJ23" s="191"/>
      <c r="VZK23" s="191"/>
      <c r="VZL23" s="191"/>
      <c r="VZM23" s="191"/>
      <c r="VZN23" s="191"/>
      <c r="VZO23" s="191"/>
      <c r="VZP23" s="191"/>
      <c r="VZQ23" s="191"/>
      <c r="VZR23" s="191"/>
      <c r="VZS23" s="191"/>
      <c r="VZT23" s="191"/>
      <c r="VZU23" s="191"/>
      <c r="VZV23" s="191"/>
      <c r="VZW23" s="191"/>
      <c r="VZX23" s="191"/>
      <c r="VZY23" s="191"/>
      <c r="VZZ23" s="191"/>
      <c r="WAA23" s="191"/>
      <c r="WAB23" s="191"/>
      <c r="WAC23" s="191"/>
      <c r="WAD23" s="191"/>
      <c r="WAE23" s="191"/>
      <c r="WAF23" s="191"/>
      <c r="WAG23" s="191"/>
      <c r="WAH23" s="191"/>
      <c r="WAI23" s="191"/>
      <c r="WAJ23" s="191"/>
      <c r="WAK23" s="191"/>
      <c r="WAL23" s="191"/>
      <c r="WAM23" s="191"/>
      <c r="WAN23" s="191"/>
      <c r="WAO23" s="191"/>
      <c r="WAP23" s="191"/>
      <c r="WAQ23" s="191"/>
      <c r="WAR23" s="191"/>
      <c r="WAS23" s="191"/>
      <c r="WAT23" s="191"/>
      <c r="WAU23" s="191"/>
      <c r="WAV23" s="191"/>
      <c r="WAW23" s="191"/>
      <c r="WAX23" s="191"/>
      <c r="WAY23" s="191"/>
      <c r="WAZ23" s="191"/>
      <c r="WBA23" s="191"/>
      <c r="WBB23" s="191"/>
      <c r="WBC23" s="191"/>
      <c r="WBD23" s="191"/>
      <c r="WBE23" s="191"/>
      <c r="WBF23" s="191"/>
      <c r="WBG23" s="191"/>
      <c r="WBH23" s="191"/>
      <c r="WBI23" s="191"/>
      <c r="WBJ23" s="191"/>
      <c r="WBK23" s="191"/>
      <c r="WBL23" s="191"/>
      <c r="WBM23" s="191"/>
      <c r="WBN23" s="191"/>
      <c r="WBO23" s="191"/>
      <c r="WBP23" s="191"/>
      <c r="WBQ23" s="191"/>
      <c r="WBR23" s="191"/>
      <c r="WBS23" s="191"/>
      <c r="WBT23" s="191"/>
      <c r="WBU23" s="191"/>
      <c r="WBV23" s="191"/>
      <c r="WBW23" s="191"/>
      <c r="WBX23" s="191"/>
      <c r="WBY23" s="191"/>
      <c r="WBZ23" s="191"/>
      <c r="WCA23" s="191"/>
      <c r="WCB23" s="191"/>
      <c r="WCC23" s="191"/>
      <c r="WCD23" s="191"/>
      <c r="WCE23" s="191"/>
      <c r="WCF23" s="191"/>
      <c r="WCG23" s="191"/>
      <c r="WCH23" s="191"/>
      <c r="WCI23" s="191"/>
      <c r="WCJ23" s="191"/>
      <c r="WCK23" s="191"/>
      <c r="WCL23" s="191"/>
      <c r="WCM23" s="191"/>
      <c r="WCN23" s="191"/>
      <c r="WCO23" s="191"/>
      <c r="WCP23" s="191"/>
      <c r="WCQ23" s="191"/>
      <c r="WCR23" s="191"/>
      <c r="WCS23" s="191"/>
      <c r="WCT23" s="191"/>
      <c r="WCU23" s="191"/>
      <c r="WCV23" s="191"/>
      <c r="WCW23" s="191"/>
      <c r="WCX23" s="191"/>
      <c r="WCY23" s="191"/>
      <c r="WCZ23" s="191"/>
      <c r="WDA23" s="191"/>
      <c r="WDB23" s="191"/>
      <c r="WDC23" s="191"/>
      <c r="WDD23" s="191"/>
      <c r="WDE23" s="191"/>
      <c r="WDF23" s="191"/>
      <c r="WDG23" s="191"/>
      <c r="WDH23" s="191"/>
      <c r="WDI23" s="191"/>
      <c r="WDJ23" s="191"/>
      <c r="WDK23" s="191"/>
      <c r="WDL23" s="191"/>
      <c r="WDM23" s="191"/>
      <c r="WDN23" s="191"/>
      <c r="WDO23" s="191"/>
      <c r="WDP23" s="191"/>
      <c r="WDQ23" s="191"/>
      <c r="WDR23" s="191"/>
      <c r="WDS23" s="191"/>
      <c r="WDT23" s="191"/>
      <c r="WDU23" s="191"/>
      <c r="WDV23" s="191"/>
      <c r="WDW23" s="191"/>
      <c r="WDX23" s="191"/>
      <c r="WDY23" s="191"/>
      <c r="WDZ23" s="191"/>
      <c r="WEA23" s="191"/>
      <c r="WEB23" s="191"/>
      <c r="WEC23" s="191"/>
      <c r="WED23" s="191"/>
      <c r="WEE23" s="191"/>
      <c r="WEF23" s="191"/>
      <c r="WEG23" s="191"/>
      <c r="WEH23" s="191"/>
      <c r="WEI23" s="191"/>
      <c r="WEJ23" s="191"/>
      <c r="WEK23" s="191"/>
      <c r="WEL23" s="191"/>
      <c r="WEM23" s="191"/>
      <c r="WEN23" s="191"/>
      <c r="WEO23" s="191"/>
      <c r="WEP23" s="191"/>
      <c r="WEQ23" s="191"/>
      <c r="WER23" s="191"/>
      <c r="WES23" s="191"/>
      <c r="WET23" s="191"/>
      <c r="WEU23" s="191"/>
      <c r="WEV23" s="191"/>
      <c r="WEW23" s="191"/>
      <c r="WEX23" s="191"/>
      <c r="WEY23" s="191"/>
      <c r="WEZ23" s="191"/>
      <c r="WFA23" s="191"/>
      <c r="WFB23" s="191"/>
      <c r="WFC23" s="191"/>
      <c r="WFD23" s="191"/>
      <c r="WFE23" s="191"/>
      <c r="WFF23" s="191"/>
      <c r="WFG23" s="191"/>
      <c r="WFH23" s="191"/>
      <c r="WFI23" s="191"/>
      <c r="WFJ23" s="191"/>
      <c r="WFK23" s="191"/>
      <c r="WFL23" s="191"/>
      <c r="WFM23" s="191"/>
      <c r="WFN23" s="191"/>
      <c r="WFO23" s="191"/>
      <c r="WFP23" s="191"/>
      <c r="WFQ23" s="191"/>
      <c r="WFR23" s="191"/>
      <c r="WFS23" s="191"/>
      <c r="WFT23" s="191"/>
      <c r="WFU23" s="191"/>
      <c r="WFV23" s="191"/>
      <c r="WFW23" s="191"/>
      <c r="WFX23" s="191"/>
      <c r="WFY23" s="191"/>
      <c r="WFZ23" s="191"/>
      <c r="WGA23" s="191"/>
      <c r="WGB23" s="191"/>
      <c r="WGC23" s="191"/>
      <c r="WGD23" s="191"/>
      <c r="WGE23" s="191"/>
      <c r="WGF23" s="191"/>
      <c r="WGG23" s="191"/>
      <c r="WGH23" s="191"/>
      <c r="WGI23" s="191"/>
      <c r="WGJ23" s="191"/>
      <c r="WGK23" s="191"/>
      <c r="WGL23" s="191"/>
      <c r="WGM23" s="191"/>
      <c r="WGN23" s="191"/>
      <c r="WGO23" s="191"/>
      <c r="WGP23" s="191"/>
      <c r="WGQ23" s="191"/>
      <c r="WGR23" s="191"/>
      <c r="WGS23" s="191"/>
      <c r="WGT23" s="191"/>
      <c r="WGU23" s="191"/>
      <c r="WGV23" s="191"/>
      <c r="WGW23" s="191"/>
      <c r="WGX23" s="191"/>
      <c r="WGY23" s="191"/>
      <c r="WGZ23" s="191"/>
      <c r="WHA23" s="191"/>
      <c r="WHB23" s="191"/>
      <c r="WHC23" s="191"/>
      <c r="WHD23" s="191"/>
      <c r="WHE23" s="191"/>
      <c r="WHF23" s="191"/>
      <c r="WHG23" s="191"/>
      <c r="WHH23" s="191"/>
      <c r="WHI23" s="191"/>
      <c r="WHJ23" s="191"/>
      <c r="WHK23" s="191"/>
      <c r="WHL23" s="191"/>
      <c r="WHM23" s="191"/>
      <c r="WHN23" s="191"/>
      <c r="WHO23" s="191"/>
      <c r="WHP23" s="191"/>
      <c r="WHQ23" s="191"/>
      <c r="WHR23" s="191"/>
      <c r="WHS23" s="191"/>
      <c r="WHT23" s="191"/>
      <c r="WHU23" s="191"/>
      <c r="WHV23" s="191"/>
      <c r="WHW23" s="191"/>
      <c r="WHX23" s="191"/>
      <c r="WHY23" s="191"/>
      <c r="WHZ23" s="191"/>
      <c r="WIA23" s="191"/>
      <c r="WIB23" s="191"/>
      <c r="WIC23" s="191"/>
      <c r="WID23" s="191"/>
      <c r="WIE23" s="191"/>
      <c r="WIF23" s="191"/>
      <c r="WIG23" s="191"/>
      <c r="WIH23" s="191"/>
      <c r="WII23" s="191"/>
      <c r="WIJ23" s="191"/>
      <c r="WIK23" s="191"/>
      <c r="WIL23" s="191"/>
      <c r="WIM23" s="191"/>
      <c r="WIN23" s="191"/>
      <c r="WIO23" s="191"/>
      <c r="WIP23" s="191"/>
      <c r="WIQ23" s="191"/>
      <c r="WIR23" s="191"/>
      <c r="WIS23" s="191"/>
      <c r="WIT23" s="191"/>
      <c r="WIU23" s="191"/>
      <c r="WIV23" s="191"/>
      <c r="WIW23" s="191"/>
      <c r="WIX23" s="191"/>
      <c r="WIY23" s="191"/>
      <c r="WIZ23" s="191"/>
      <c r="WJA23" s="191"/>
      <c r="WJB23" s="191"/>
      <c r="WJC23" s="191"/>
      <c r="WJD23" s="191"/>
      <c r="WJE23" s="191"/>
      <c r="WJF23" s="191"/>
      <c r="WJG23" s="191"/>
      <c r="WJH23" s="191"/>
      <c r="WJI23" s="191"/>
      <c r="WJJ23" s="191"/>
      <c r="WJK23" s="191"/>
      <c r="WJL23" s="191"/>
      <c r="WJM23" s="191"/>
      <c r="WJN23" s="191"/>
      <c r="WJO23" s="191"/>
      <c r="WJP23" s="191"/>
      <c r="WJQ23" s="191"/>
      <c r="WJR23" s="191"/>
      <c r="WJS23" s="191"/>
      <c r="WJT23" s="191"/>
      <c r="WJU23" s="191"/>
      <c r="WJV23" s="191"/>
      <c r="WJW23" s="191"/>
      <c r="WJX23" s="191"/>
      <c r="WJY23" s="191"/>
      <c r="WJZ23" s="191"/>
      <c r="WKA23" s="191"/>
      <c r="WKB23" s="191"/>
      <c r="WKC23" s="191"/>
      <c r="WKD23" s="191"/>
      <c r="WKE23" s="191"/>
      <c r="WKF23" s="191"/>
      <c r="WKG23" s="191"/>
      <c r="WKH23" s="191"/>
      <c r="WKI23" s="191"/>
      <c r="WKJ23" s="191"/>
      <c r="WKK23" s="191"/>
      <c r="WKL23" s="191"/>
      <c r="WKM23" s="191"/>
      <c r="WKN23" s="191"/>
      <c r="WKO23" s="191"/>
      <c r="WKP23" s="191"/>
      <c r="WKQ23" s="191"/>
      <c r="WKR23" s="191"/>
      <c r="WKS23" s="191"/>
      <c r="WKT23" s="191"/>
      <c r="WKU23" s="191"/>
      <c r="WKV23" s="191"/>
      <c r="WKW23" s="191"/>
      <c r="WKX23" s="191"/>
      <c r="WKY23" s="191"/>
      <c r="WKZ23" s="191"/>
      <c r="WLA23" s="191"/>
      <c r="WLB23" s="191"/>
      <c r="WLC23" s="191"/>
      <c r="WLD23" s="191"/>
      <c r="WLE23" s="191"/>
      <c r="WLF23" s="191"/>
      <c r="WLG23" s="191"/>
      <c r="WLH23" s="191"/>
      <c r="WLI23" s="191"/>
      <c r="WLJ23" s="191"/>
      <c r="WLK23" s="191"/>
      <c r="WLL23" s="191"/>
      <c r="WLM23" s="191"/>
      <c r="WLN23" s="191"/>
      <c r="WLO23" s="191"/>
      <c r="WLP23" s="191"/>
      <c r="WLQ23" s="191"/>
      <c r="WLR23" s="191"/>
      <c r="WLS23" s="191"/>
      <c r="WLT23" s="191"/>
      <c r="WLU23" s="191"/>
      <c r="WLV23" s="191"/>
      <c r="WLW23" s="191"/>
      <c r="WLX23" s="191"/>
      <c r="WLY23" s="191"/>
      <c r="WLZ23" s="191"/>
      <c r="WMA23" s="191"/>
      <c r="WMB23" s="191"/>
      <c r="WMC23" s="191"/>
      <c r="WMD23" s="191"/>
      <c r="WME23" s="191"/>
      <c r="WMF23" s="191"/>
      <c r="WMG23" s="191"/>
      <c r="WMH23" s="191"/>
      <c r="WMI23" s="191"/>
      <c r="WMJ23" s="191"/>
      <c r="WMK23" s="191"/>
      <c r="WML23" s="191"/>
      <c r="WMM23" s="191"/>
      <c r="WMN23" s="191"/>
      <c r="WMO23" s="191"/>
      <c r="WMP23" s="191"/>
      <c r="WMQ23" s="191"/>
      <c r="WMR23" s="191"/>
      <c r="WMS23" s="191"/>
      <c r="WMT23" s="191"/>
      <c r="WMU23" s="191"/>
      <c r="WMV23" s="191"/>
      <c r="WMW23" s="191"/>
      <c r="WMX23" s="191"/>
      <c r="WMY23" s="191"/>
      <c r="WMZ23" s="191"/>
      <c r="WNA23" s="191"/>
      <c r="WNB23" s="191"/>
      <c r="WNC23" s="191"/>
      <c r="WND23" s="191"/>
      <c r="WNE23" s="191"/>
      <c r="WNF23" s="191"/>
      <c r="WNG23" s="191"/>
      <c r="WNH23" s="191"/>
      <c r="WNI23" s="191"/>
      <c r="WNJ23" s="191"/>
      <c r="WNK23" s="191"/>
      <c r="WNL23" s="191"/>
      <c r="WNM23" s="191"/>
      <c r="WNN23" s="191"/>
      <c r="WNO23" s="191"/>
      <c r="WNP23" s="191"/>
      <c r="WNQ23" s="191"/>
      <c r="WNR23" s="191"/>
      <c r="WNS23" s="191"/>
      <c r="WNT23" s="191"/>
      <c r="WNU23" s="191"/>
      <c r="WNV23" s="191"/>
      <c r="WNW23" s="191"/>
      <c r="WNX23" s="191"/>
      <c r="WNY23" s="191"/>
      <c r="WNZ23" s="191"/>
      <c r="WOA23" s="191"/>
      <c r="WOB23" s="191"/>
      <c r="WOC23" s="191"/>
      <c r="WOD23" s="191"/>
      <c r="WOE23" s="191"/>
      <c r="WOF23" s="191"/>
      <c r="WOG23" s="191"/>
      <c r="WOH23" s="191"/>
      <c r="WOI23" s="191"/>
      <c r="WOJ23" s="191"/>
      <c r="WOK23" s="191"/>
      <c r="WOL23" s="191"/>
      <c r="WOM23" s="191"/>
      <c r="WON23" s="191"/>
      <c r="WOO23" s="191"/>
      <c r="WOP23" s="191"/>
      <c r="WOQ23" s="191"/>
      <c r="WOR23" s="191"/>
      <c r="WOS23" s="191"/>
      <c r="WOT23" s="191"/>
      <c r="WOU23" s="191"/>
      <c r="WOV23" s="191"/>
      <c r="WOW23" s="191"/>
      <c r="WOX23" s="191"/>
      <c r="WOY23" s="191"/>
      <c r="WOZ23" s="191"/>
      <c r="WPA23" s="191"/>
      <c r="WPB23" s="191"/>
      <c r="WPC23" s="191"/>
      <c r="WPD23" s="191"/>
      <c r="WPE23" s="191"/>
      <c r="WPF23" s="191"/>
      <c r="WPG23" s="191"/>
      <c r="WPH23" s="191"/>
      <c r="WPI23" s="191"/>
      <c r="WPJ23" s="191"/>
      <c r="WPK23" s="191"/>
      <c r="WPL23" s="191"/>
      <c r="WPM23" s="191"/>
      <c r="WPN23" s="191"/>
      <c r="WPO23" s="191"/>
      <c r="WPP23" s="191"/>
      <c r="WPQ23" s="191"/>
      <c r="WPR23" s="191"/>
      <c r="WPS23" s="191"/>
      <c r="WPT23" s="191"/>
      <c r="WPU23" s="191"/>
      <c r="WPV23" s="191"/>
      <c r="WPW23" s="191"/>
      <c r="WPX23" s="191"/>
      <c r="WPY23" s="191"/>
      <c r="WPZ23" s="191"/>
      <c r="WQA23" s="191"/>
      <c r="WQB23" s="191"/>
      <c r="WQC23" s="191"/>
      <c r="WQD23" s="191"/>
      <c r="WQE23" s="191"/>
      <c r="WQF23" s="191"/>
      <c r="WQG23" s="191"/>
      <c r="WQH23" s="191"/>
      <c r="WQI23" s="191"/>
      <c r="WQJ23" s="191"/>
      <c r="WQK23" s="191"/>
      <c r="WQL23" s="191"/>
      <c r="WQM23" s="191"/>
      <c r="WQN23" s="191"/>
      <c r="WQO23" s="191"/>
      <c r="WQP23" s="191"/>
      <c r="WQQ23" s="191"/>
      <c r="WQR23" s="191"/>
      <c r="WQS23" s="191"/>
      <c r="WQT23" s="191"/>
      <c r="WQU23" s="191"/>
      <c r="WQV23" s="191"/>
      <c r="WQW23" s="191"/>
      <c r="WQX23" s="191"/>
      <c r="WQY23" s="191"/>
      <c r="WQZ23" s="191"/>
      <c r="WRA23" s="191"/>
      <c r="WRB23" s="191"/>
      <c r="WRC23" s="191"/>
      <c r="WRD23" s="191"/>
      <c r="WRE23" s="191"/>
      <c r="WRF23" s="191"/>
      <c r="WRG23" s="191"/>
      <c r="WRH23" s="191"/>
      <c r="WRI23" s="191"/>
      <c r="WRJ23" s="191"/>
      <c r="WRK23" s="191"/>
      <c r="WRL23" s="191"/>
      <c r="WRM23" s="191"/>
      <c r="WRN23" s="191"/>
      <c r="WRO23" s="191"/>
      <c r="WRP23" s="191"/>
      <c r="WRQ23" s="191"/>
      <c r="WRR23" s="191"/>
      <c r="WRS23" s="191"/>
      <c r="WRT23" s="191"/>
      <c r="WRU23" s="191"/>
      <c r="WRV23" s="191"/>
      <c r="WRW23" s="191"/>
      <c r="WRX23" s="191"/>
      <c r="WRY23" s="191"/>
      <c r="WRZ23" s="191"/>
      <c r="WSA23" s="191"/>
      <c r="WSB23" s="191"/>
      <c r="WSC23" s="191"/>
      <c r="WSD23" s="191"/>
      <c r="WSE23" s="191"/>
      <c r="WSF23" s="191"/>
      <c r="WSG23" s="191"/>
      <c r="WSH23" s="191"/>
      <c r="WSI23" s="191"/>
      <c r="WSJ23" s="191"/>
      <c r="WSK23" s="191"/>
      <c r="WSL23" s="191"/>
      <c r="WSM23" s="191"/>
      <c r="WSN23" s="191"/>
      <c r="WSO23" s="191"/>
      <c r="WSP23" s="191"/>
      <c r="WSQ23" s="191"/>
      <c r="WSR23" s="191"/>
      <c r="WSS23" s="191"/>
      <c r="WST23" s="191"/>
      <c r="WSU23" s="191"/>
      <c r="WSV23" s="191"/>
      <c r="WSW23" s="191"/>
      <c r="WSX23" s="191"/>
      <c r="WSY23" s="191"/>
      <c r="WSZ23" s="191"/>
      <c r="WTA23" s="191"/>
      <c r="WTB23" s="191"/>
      <c r="WTC23" s="191"/>
      <c r="WTD23" s="191"/>
      <c r="WTE23" s="191"/>
      <c r="WTF23" s="191"/>
      <c r="WTG23" s="191"/>
      <c r="WTH23" s="191"/>
      <c r="WTI23" s="191"/>
      <c r="WTJ23" s="191"/>
      <c r="WTK23" s="191"/>
      <c r="WTL23" s="191"/>
      <c r="WTM23" s="191"/>
      <c r="WTN23" s="191"/>
      <c r="WTO23" s="191"/>
      <c r="WTP23" s="191"/>
      <c r="WTQ23" s="191"/>
      <c r="WTR23" s="191"/>
      <c r="WTS23" s="191"/>
      <c r="WTT23" s="191"/>
      <c r="WTU23" s="191"/>
      <c r="WTV23" s="191"/>
      <c r="WTW23" s="191"/>
      <c r="WTX23" s="191"/>
      <c r="WTY23" s="191"/>
      <c r="WTZ23" s="191"/>
      <c r="WUA23" s="191"/>
      <c r="WUB23" s="191"/>
      <c r="WUC23" s="191"/>
      <c r="WUD23" s="191"/>
      <c r="WUE23" s="191"/>
      <c r="WUF23" s="191"/>
      <c r="WUG23" s="191"/>
      <c r="WUH23" s="191"/>
      <c r="WUI23" s="191"/>
      <c r="WUJ23" s="191"/>
      <c r="WUK23" s="191"/>
      <c r="WUL23" s="191"/>
      <c r="WUM23" s="191"/>
      <c r="WUN23" s="191"/>
      <c r="WUO23" s="191"/>
      <c r="WUP23" s="191"/>
      <c r="WUQ23" s="191"/>
      <c r="WUR23" s="191"/>
      <c r="WUS23" s="191"/>
      <c r="WUT23" s="191"/>
      <c r="WUU23" s="191"/>
      <c r="WUV23" s="191"/>
      <c r="WUW23" s="191"/>
      <c r="WUX23" s="191"/>
      <c r="WUY23" s="191"/>
      <c r="WUZ23" s="191"/>
      <c r="WVA23" s="191"/>
      <c r="WVB23" s="191"/>
      <c r="WVC23" s="191"/>
      <c r="WVD23" s="191"/>
      <c r="WVE23" s="191"/>
      <c r="WVF23" s="191"/>
      <c r="WVG23" s="191"/>
      <c r="WVH23" s="191"/>
      <c r="WVI23" s="191"/>
      <c r="WVJ23" s="191"/>
      <c r="WVK23" s="191"/>
      <c r="WVL23" s="191"/>
      <c r="WVM23" s="191"/>
      <c r="WVN23" s="191"/>
      <c r="WVO23" s="191"/>
      <c r="WVP23" s="191"/>
      <c r="WVQ23" s="191"/>
      <c r="WVR23" s="191"/>
      <c r="WVS23" s="191"/>
      <c r="WVT23" s="191"/>
      <c r="WVU23" s="191"/>
      <c r="WVV23" s="191"/>
      <c r="WVW23" s="191"/>
      <c r="WVX23" s="191"/>
      <c r="WVY23" s="191"/>
      <c r="WVZ23" s="191"/>
      <c r="WWA23" s="191"/>
      <c r="WWB23" s="191"/>
      <c r="WWC23" s="191"/>
      <c r="WWD23" s="191"/>
      <c r="WWE23" s="191"/>
      <c r="WWF23" s="191"/>
      <c r="WWG23" s="191"/>
      <c r="WWH23" s="191"/>
      <c r="WWI23" s="191"/>
      <c r="WWJ23" s="191"/>
      <c r="WWK23" s="191"/>
      <c r="WWL23" s="191"/>
      <c r="WWM23" s="191"/>
      <c r="WWN23" s="191"/>
      <c r="WWO23" s="191"/>
      <c r="WWP23" s="191"/>
      <c r="WWQ23" s="191"/>
      <c r="WWR23" s="191"/>
      <c r="WWS23" s="191"/>
      <c r="WWT23" s="191"/>
      <c r="WWU23" s="191"/>
      <c r="WWV23" s="191"/>
      <c r="WWW23" s="191"/>
      <c r="WWX23" s="191"/>
      <c r="WWY23" s="191"/>
      <c r="WWZ23" s="191"/>
      <c r="WXA23" s="191"/>
      <c r="WXB23" s="191"/>
      <c r="WXC23" s="191"/>
      <c r="WXD23" s="191"/>
      <c r="WXE23" s="191"/>
      <c r="WXF23" s="191"/>
      <c r="WXG23" s="191"/>
      <c r="WXH23" s="191"/>
      <c r="WXI23" s="191"/>
      <c r="WXJ23" s="191"/>
      <c r="WXK23" s="191"/>
      <c r="WXL23" s="191"/>
      <c r="WXM23" s="191"/>
      <c r="WXN23" s="191"/>
      <c r="WXO23" s="191"/>
      <c r="WXP23" s="191"/>
      <c r="WXQ23" s="191"/>
      <c r="WXR23" s="191"/>
      <c r="WXS23" s="191"/>
      <c r="WXT23" s="191"/>
      <c r="WXU23" s="191"/>
      <c r="WXV23" s="191"/>
      <c r="WXW23" s="191"/>
      <c r="WXX23" s="191"/>
      <c r="WXY23" s="191"/>
      <c r="WXZ23" s="191"/>
      <c r="WYA23" s="191"/>
      <c r="WYB23" s="191"/>
      <c r="WYC23" s="191"/>
      <c r="WYD23" s="191"/>
      <c r="WYE23" s="191"/>
      <c r="WYF23" s="191"/>
      <c r="WYG23" s="191"/>
      <c r="WYH23" s="191"/>
      <c r="WYI23" s="191"/>
      <c r="WYJ23" s="191"/>
      <c r="WYK23" s="191"/>
      <c r="WYL23" s="191"/>
      <c r="WYM23" s="191"/>
      <c r="WYN23" s="191"/>
      <c r="WYO23" s="191"/>
      <c r="WYP23" s="191"/>
      <c r="WYQ23" s="191"/>
      <c r="WYR23" s="191"/>
      <c r="WYS23" s="191"/>
      <c r="WYT23" s="191"/>
      <c r="WYU23" s="191"/>
      <c r="WYV23" s="191"/>
      <c r="WYW23" s="191"/>
      <c r="WYX23" s="191"/>
      <c r="WYY23" s="191"/>
      <c r="WYZ23" s="191"/>
      <c r="WZA23" s="191"/>
      <c r="WZB23" s="191"/>
      <c r="WZC23" s="191"/>
      <c r="WZD23" s="191"/>
      <c r="WZE23" s="191"/>
      <c r="WZF23" s="191"/>
      <c r="WZG23" s="191"/>
      <c r="WZH23" s="191"/>
      <c r="WZI23" s="191"/>
      <c r="WZJ23" s="191"/>
      <c r="WZK23" s="191"/>
      <c r="WZL23" s="191"/>
      <c r="WZM23" s="191"/>
      <c r="WZN23" s="191"/>
      <c r="WZO23" s="191"/>
      <c r="WZP23" s="191"/>
      <c r="WZQ23" s="191"/>
      <c r="WZR23" s="191"/>
      <c r="WZS23" s="191"/>
      <c r="WZT23" s="191"/>
      <c r="WZU23" s="191"/>
      <c r="WZV23" s="191"/>
      <c r="WZW23" s="191"/>
      <c r="WZX23" s="191"/>
      <c r="WZY23" s="191"/>
      <c r="WZZ23" s="191"/>
      <c r="XAA23" s="191"/>
      <c r="XAB23" s="191"/>
      <c r="XAC23" s="191"/>
      <c r="XAD23" s="191"/>
      <c r="XAE23" s="191"/>
      <c r="XAF23" s="191"/>
      <c r="XAG23" s="191"/>
      <c r="XAH23" s="191"/>
      <c r="XAI23" s="191"/>
      <c r="XAJ23" s="191"/>
      <c r="XAK23" s="191"/>
      <c r="XAL23" s="191"/>
      <c r="XAM23" s="191"/>
      <c r="XAN23" s="191"/>
      <c r="XAO23" s="191"/>
      <c r="XAP23" s="191"/>
      <c r="XAQ23" s="191"/>
      <c r="XAR23" s="191"/>
      <c r="XAS23" s="191"/>
      <c r="XAT23" s="191"/>
      <c r="XAU23" s="191"/>
      <c r="XAV23" s="191"/>
      <c r="XAW23" s="191"/>
      <c r="XAX23" s="191"/>
      <c r="XAY23" s="191"/>
      <c r="XAZ23" s="191"/>
      <c r="XBA23" s="191"/>
      <c r="XBB23" s="191"/>
      <c r="XBC23" s="191"/>
      <c r="XBD23" s="191"/>
      <c r="XBE23" s="191"/>
      <c r="XBF23" s="191"/>
      <c r="XBG23" s="191"/>
      <c r="XBH23" s="191"/>
      <c r="XBI23" s="191"/>
      <c r="XBJ23" s="191"/>
      <c r="XBK23" s="191"/>
      <c r="XBL23" s="191"/>
      <c r="XBM23" s="191"/>
      <c r="XBN23" s="191"/>
      <c r="XBO23" s="191"/>
      <c r="XBP23" s="191"/>
      <c r="XBQ23" s="191"/>
      <c r="XBR23" s="191"/>
      <c r="XBS23" s="191"/>
      <c r="XBT23" s="191"/>
      <c r="XBU23" s="191"/>
      <c r="XBV23" s="191"/>
      <c r="XBW23" s="191"/>
      <c r="XBX23" s="191"/>
      <c r="XBY23" s="191"/>
      <c r="XBZ23" s="191"/>
      <c r="XCA23" s="191"/>
      <c r="XCB23" s="191"/>
      <c r="XCC23" s="191"/>
      <c r="XCD23" s="191"/>
      <c r="XCE23" s="191"/>
      <c r="XCF23" s="191"/>
      <c r="XCG23" s="191"/>
      <c r="XCH23" s="191"/>
      <c r="XCI23" s="191"/>
      <c r="XCJ23" s="191"/>
      <c r="XCK23" s="191"/>
      <c r="XCL23" s="191"/>
      <c r="XCM23" s="191"/>
      <c r="XCN23" s="191"/>
      <c r="XCO23" s="191"/>
      <c r="XCP23" s="191"/>
      <c r="XCQ23" s="191"/>
      <c r="XCR23" s="191"/>
      <c r="XCS23" s="191"/>
      <c r="XCT23" s="191"/>
      <c r="XCU23" s="191"/>
      <c r="XCV23" s="191"/>
      <c r="XCW23" s="191"/>
      <c r="XCX23" s="191"/>
      <c r="XCY23" s="191"/>
      <c r="XCZ23" s="191"/>
      <c r="XDA23" s="191"/>
      <c r="XDB23" s="191"/>
      <c r="XDC23" s="191"/>
      <c r="XDD23" s="191"/>
      <c r="XDE23" s="191"/>
      <c r="XDF23" s="191"/>
      <c r="XDG23" s="191"/>
      <c r="XDH23" s="191"/>
      <c r="XDI23" s="191"/>
      <c r="XDJ23" s="191"/>
      <c r="XDK23" s="191"/>
      <c r="XDL23" s="191"/>
      <c r="XDM23" s="191"/>
      <c r="XDN23" s="191"/>
      <c r="XDO23" s="191"/>
      <c r="XDP23" s="191"/>
      <c r="XDQ23" s="191"/>
      <c r="XDR23" s="191"/>
      <c r="XDS23" s="191"/>
      <c r="XDT23" s="191"/>
      <c r="XDU23" s="191"/>
      <c r="XDV23" s="191"/>
      <c r="XDW23" s="191"/>
      <c r="XDX23" s="191"/>
      <c r="XDY23" s="191"/>
      <c r="XDZ23" s="191"/>
      <c r="XEA23" s="191"/>
      <c r="XEB23" s="191"/>
      <c r="XEC23" s="191"/>
      <c r="XED23" s="191"/>
      <c r="XEE23" s="191"/>
      <c r="XEF23" s="191"/>
      <c r="XEG23" s="191"/>
      <c r="XEH23" s="191"/>
      <c r="XEI23" s="191"/>
      <c r="XEJ23" s="191"/>
      <c r="XEK23" s="191"/>
      <c r="XEL23" s="191"/>
      <c r="XEM23" s="191"/>
      <c r="XEN23" s="191"/>
      <c r="XEO23" s="191"/>
      <c r="XEP23" s="191"/>
      <c r="XEQ23" s="191"/>
      <c r="XER23" s="191"/>
      <c r="XES23" s="191"/>
      <c r="XET23" s="191"/>
      <c r="XEU23" s="191"/>
      <c r="XEV23" s="191"/>
      <c r="XEW23" s="191"/>
      <c r="XEX23" s="191"/>
      <c r="XEY23" s="191"/>
      <c r="XEZ23" s="191"/>
      <c r="XFA23" s="191"/>
      <c r="XFB23" s="191"/>
      <c r="XFC23" s="191"/>
      <c r="XFD23" s="191"/>
    </row>
    <row r="24" spans="2:3">
      <c r="B24" s="192"/>
      <c r="C24" s="192"/>
    </row>
    <row r="25" spans="2:3">
      <c r="B25" s="192"/>
      <c r="C25" s="192"/>
    </row>
    <row r="26" spans="2:3">
      <c r="B26" s="192"/>
      <c r="C26" s="192"/>
    </row>
  </sheetData>
  <autoFilter xmlns:etc="http://www.wps.cn/officeDocument/2017/etCustomData" ref="A3:F23" etc:filterBottomFollowUsedRange="0">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3"/>
  <sheetViews>
    <sheetView topLeftCell="A8" workbookViewId="0">
      <selection activeCell="G27" sqref="G27"/>
    </sheetView>
  </sheetViews>
  <sheetFormatPr defaultColWidth="10" defaultRowHeight="13.5" outlineLevelCol="6"/>
  <cols>
    <col min="1" max="1" width="24.6371681415929" style="102" customWidth="1"/>
    <col min="2" max="7" width="15.6371681415929" style="102" customWidth="1"/>
    <col min="8" max="8" width="9.76991150442478" style="102" customWidth="1"/>
    <col min="9" max="16384" width="10" style="102"/>
  </cols>
  <sheetData>
    <row r="1" s="102" customFormat="1" ht="30" customHeight="1" spans="1:1">
      <c r="A1" s="130"/>
    </row>
    <row r="2" s="102" customFormat="1" ht="28.6" customHeight="1" spans="1:7">
      <c r="A2" s="147" t="s">
        <v>1908</v>
      </c>
      <c r="B2" s="147"/>
      <c r="C2" s="147"/>
      <c r="D2" s="147"/>
      <c r="E2" s="147"/>
      <c r="F2" s="147"/>
      <c r="G2" s="147"/>
    </row>
    <row r="3" s="102" customFormat="1" ht="23" customHeight="1" spans="1:7">
      <c r="A3" s="136"/>
      <c r="B3" s="136"/>
      <c r="F3" s="137" t="s">
        <v>1909</v>
      </c>
      <c r="G3" s="137"/>
    </row>
    <row r="4" s="102" customFormat="1" ht="30" customHeight="1" spans="1:7">
      <c r="A4" s="142" t="s">
        <v>1910</v>
      </c>
      <c r="B4" s="142" t="s">
        <v>1911</v>
      </c>
      <c r="C4" s="142"/>
      <c r="D4" s="142"/>
      <c r="E4" s="142" t="s">
        <v>1912</v>
      </c>
      <c r="F4" s="142"/>
      <c r="G4" s="142"/>
    </row>
    <row r="5" s="102" customFormat="1" ht="30" customHeight="1" spans="1:7">
      <c r="A5" s="142"/>
      <c r="B5" s="148"/>
      <c r="C5" s="142" t="s">
        <v>1913</v>
      </c>
      <c r="D5" s="142" t="s">
        <v>1914</v>
      </c>
      <c r="E5" s="148"/>
      <c r="F5" s="142" t="s">
        <v>1913</v>
      </c>
      <c r="G5" s="142" t="s">
        <v>1914</v>
      </c>
    </row>
    <row r="6" s="102" customFormat="1" ht="30" customHeight="1" spans="1:7">
      <c r="A6" s="142" t="s">
        <v>1915</v>
      </c>
      <c r="B6" s="142" t="s">
        <v>1916</v>
      </c>
      <c r="C6" s="142" t="s">
        <v>1917</v>
      </c>
      <c r="D6" s="142" t="s">
        <v>1918</v>
      </c>
      <c r="E6" s="142" t="s">
        <v>1919</v>
      </c>
      <c r="F6" s="142" t="s">
        <v>1920</v>
      </c>
      <c r="G6" s="142" t="s">
        <v>1921</v>
      </c>
    </row>
    <row r="7" s="102" customFormat="1" ht="30" customHeight="1" spans="1:7">
      <c r="A7" s="149" t="s">
        <v>1922</v>
      </c>
      <c r="B7" s="150">
        <v>51.4</v>
      </c>
      <c r="C7" s="150">
        <v>23.11</v>
      </c>
      <c r="D7" s="150">
        <v>28.29</v>
      </c>
      <c r="E7" s="150">
        <f>F7+G7</f>
        <v>48.9837</v>
      </c>
      <c r="F7" s="150">
        <v>21.9192</v>
      </c>
      <c r="G7" s="150">
        <v>27.0645</v>
      </c>
    </row>
    <row r="8" s="102" customFormat="1" ht="30" customHeight="1" spans="1:7">
      <c r="A8" s="144"/>
      <c r="B8" s="148"/>
      <c r="C8" s="148"/>
      <c r="D8" s="148"/>
      <c r="E8" s="148"/>
      <c r="F8" s="148"/>
      <c r="G8" s="148"/>
    </row>
    <row r="9" s="102" customFormat="1" ht="44" customHeight="1" spans="1:7">
      <c r="A9" s="151"/>
      <c r="B9" s="148"/>
      <c r="C9" s="148"/>
      <c r="D9" s="148"/>
      <c r="E9" s="148"/>
      <c r="F9" s="148"/>
      <c r="G9" s="148"/>
    </row>
    <row r="10" s="102" customFormat="1" ht="30" customHeight="1" spans="1:7">
      <c r="A10" s="151"/>
      <c r="B10" s="148"/>
      <c r="C10" s="148"/>
      <c r="D10" s="148"/>
      <c r="E10" s="148"/>
      <c r="F10" s="148"/>
      <c r="G10" s="148"/>
    </row>
    <row r="11" s="102" customFormat="1" ht="30" customHeight="1" spans="1:7">
      <c r="A11" s="151"/>
      <c r="B11" s="148"/>
      <c r="C11" s="148"/>
      <c r="D11" s="148"/>
      <c r="E11" s="148"/>
      <c r="F11" s="148"/>
      <c r="G11" s="148"/>
    </row>
    <row r="12" s="102" customFormat="1" ht="30" customHeight="1" spans="1:7">
      <c r="A12" s="151"/>
      <c r="B12" s="148"/>
      <c r="C12" s="148"/>
      <c r="D12" s="148"/>
      <c r="E12" s="148"/>
      <c r="F12" s="148"/>
      <c r="G12" s="148"/>
    </row>
    <row r="13" s="104" customFormat="1" ht="25" customHeight="1" spans="1:7">
      <c r="A13" s="129" t="s">
        <v>1923</v>
      </c>
      <c r="B13" s="129"/>
      <c r="C13" s="129"/>
      <c r="D13" s="129"/>
      <c r="E13" s="129"/>
      <c r="F13" s="129"/>
      <c r="G13" s="129"/>
    </row>
    <row r="14" s="104" customFormat="1" ht="25" customHeight="1" spans="1:7">
      <c r="A14" s="129" t="s">
        <v>1924</v>
      </c>
      <c r="B14" s="129"/>
      <c r="C14" s="129"/>
      <c r="D14" s="129"/>
      <c r="E14" s="129"/>
      <c r="F14" s="129"/>
      <c r="G14" s="129"/>
    </row>
    <row r="15" s="102" customFormat="1" ht="18" customHeight="1" spans="1:7">
      <c r="A15" s="130"/>
      <c r="B15" s="130"/>
      <c r="C15" s="130"/>
      <c r="D15" s="130"/>
      <c r="E15" s="130"/>
      <c r="F15" s="130"/>
      <c r="G15" s="130"/>
    </row>
    <row r="16" s="102" customFormat="1" ht="18" customHeight="1" spans="1:7">
      <c r="A16" s="130"/>
      <c r="B16" s="130"/>
      <c r="C16" s="130"/>
      <c r="D16" s="130"/>
      <c r="E16" s="130"/>
      <c r="F16" s="130"/>
      <c r="G16" s="130"/>
    </row>
    <row r="17" s="102" customFormat="1" ht="18" customHeight="1" spans="1:7">
      <c r="A17" s="130"/>
      <c r="B17" s="130"/>
      <c r="C17" s="130"/>
      <c r="D17" s="130"/>
      <c r="E17" s="130"/>
      <c r="F17" s="130"/>
      <c r="G17" s="130"/>
    </row>
    <row r="18" s="102" customFormat="1" ht="18" customHeight="1" spans="1:7">
      <c r="A18" s="130"/>
      <c r="B18" s="130"/>
      <c r="C18" s="130"/>
      <c r="D18" s="130"/>
      <c r="E18" s="130"/>
      <c r="F18" s="130"/>
      <c r="G18" s="130"/>
    </row>
    <row r="19" s="102" customFormat="1" ht="14" customHeight="1" spans="1:7">
      <c r="A19" s="130"/>
      <c r="B19" s="130"/>
      <c r="C19" s="130"/>
      <c r="D19" s="130"/>
      <c r="E19" s="130"/>
      <c r="F19" s="130"/>
      <c r="G19" s="130"/>
    </row>
    <row r="20" s="102" customFormat="1" ht="33" customHeight="1" spans="1:7">
      <c r="A20" s="136"/>
      <c r="B20" s="136"/>
      <c r="C20" s="136"/>
      <c r="D20" s="136"/>
      <c r="E20" s="136"/>
      <c r="F20" s="136"/>
      <c r="G20" s="136"/>
    </row>
    <row r="21" s="102" customFormat="1" ht="28.6" customHeight="1" spans="1:7">
      <c r="A21" s="147" t="s">
        <v>1925</v>
      </c>
      <c r="B21" s="147"/>
      <c r="C21" s="147"/>
      <c r="D21" s="147"/>
      <c r="E21" s="147"/>
      <c r="F21" s="147"/>
      <c r="G21" s="147"/>
    </row>
    <row r="22" s="102" customFormat="1" ht="16" customHeight="1" spans="1:7">
      <c r="A22" s="152"/>
      <c r="B22" s="152"/>
      <c r="C22" s="152"/>
      <c r="D22" s="152"/>
      <c r="E22" s="152"/>
      <c r="F22" s="152"/>
      <c r="G22" s="152"/>
    </row>
    <row r="23" s="102" customFormat="1" ht="21" customHeight="1" spans="1:7">
      <c r="A23" s="136"/>
      <c r="B23" s="136"/>
      <c r="F23" s="137" t="s">
        <v>1909</v>
      </c>
      <c r="G23" s="137"/>
    </row>
    <row r="24" s="102" customFormat="1" ht="30" customHeight="1" spans="1:7">
      <c r="A24" s="142" t="s">
        <v>1910</v>
      </c>
      <c r="B24" s="142" t="s">
        <v>1911</v>
      </c>
      <c r="C24" s="142"/>
      <c r="D24" s="142"/>
      <c r="E24" s="142" t="s">
        <v>1912</v>
      </c>
      <c r="F24" s="142"/>
      <c r="G24" s="142"/>
    </row>
    <row r="25" s="102" customFormat="1" ht="30" customHeight="1" spans="1:7">
      <c r="A25" s="142"/>
      <c r="B25" s="148"/>
      <c r="C25" s="142" t="s">
        <v>1913</v>
      </c>
      <c r="D25" s="142" t="s">
        <v>1914</v>
      </c>
      <c r="E25" s="148"/>
      <c r="F25" s="142" t="s">
        <v>1913</v>
      </c>
      <c r="G25" s="142" t="s">
        <v>1914</v>
      </c>
    </row>
    <row r="26" s="102" customFormat="1" ht="30" customHeight="1" spans="1:7">
      <c r="A26" s="142" t="s">
        <v>1915</v>
      </c>
      <c r="B26" s="142" t="s">
        <v>1916</v>
      </c>
      <c r="C26" s="142" t="s">
        <v>1917</v>
      </c>
      <c r="D26" s="142" t="s">
        <v>1918</v>
      </c>
      <c r="E26" s="142" t="s">
        <v>1919</v>
      </c>
      <c r="F26" s="142" t="s">
        <v>1920</v>
      </c>
      <c r="G26" s="142" t="s">
        <v>1921</v>
      </c>
    </row>
    <row r="27" s="102" customFormat="1" ht="30" customHeight="1" spans="1:7">
      <c r="A27" s="149" t="s">
        <v>1922</v>
      </c>
      <c r="B27" s="150">
        <v>51.4</v>
      </c>
      <c r="C27" s="150">
        <v>23.11</v>
      </c>
      <c r="D27" s="150">
        <v>28.29</v>
      </c>
      <c r="E27" s="150">
        <f>F27+G27</f>
        <v>48.9837</v>
      </c>
      <c r="F27" s="150">
        <v>21.9192</v>
      </c>
      <c r="G27" s="150">
        <v>27.0645</v>
      </c>
    </row>
    <row r="28" s="102" customFormat="1" ht="30" customHeight="1" spans="1:7">
      <c r="A28" s="143"/>
      <c r="B28" s="153"/>
      <c r="C28" s="153"/>
      <c r="D28" s="153"/>
      <c r="E28" s="153"/>
      <c r="F28" s="153"/>
      <c r="G28" s="153"/>
    </row>
    <row r="29" s="102" customFormat="1" ht="30" customHeight="1" spans="1:7">
      <c r="A29" s="143"/>
      <c r="B29" s="153"/>
      <c r="C29" s="153"/>
      <c r="D29" s="153"/>
      <c r="E29" s="153"/>
      <c r="F29" s="153"/>
      <c r="G29" s="153"/>
    </row>
    <row r="30" s="102" customFormat="1" ht="30" customHeight="1" spans="1:7">
      <c r="A30" s="143"/>
      <c r="B30" s="153"/>
      <c r="C30" s="153"/>
      <c r="D30" s="153"/>
      <c r="E30" s="153"/>
      <c r="F30" s="153"/>
      <c r="G30" s="153"/>
    </row>
    <row r="31" s="102" customFormat="1" ht="30" customHeight="1" spans="1:7">
      <c r="A31" s="151"/>
      <c r="B31" s="153"/>
      <c r="C31" s="153"/>
      <c r="D31" s="153"/>
      <c r="E31" s="153"/>
      <c r="F31" s="153"/>
      <c r="G31" s="153"/>
    </row>
    <row r="32" s="104" customFormat="1" ht="25" customHeight="1" spans="1:7">
      <c r="A32" s="146" t="s">
        <v>1923</v>
      </c>
      <c r="B32" s="146"/>
      <c r="C32" s="146"/>
      <c r="D32" s="146"/>
      <c r="E32" s="146"/>
      <c r="F32" s="146"/>
      <c r="G32" s="146"/>
    </row>
    <row r="33" s="104" customFormat="1" ht="25" customHeight="1" spans="1:7">
      <c r="A33" s="146" t="s">
        <v>1924</v>
      </c>
      <c r="B33" s="146"/>
      <c r="C33" s="146"/>
      <c r="D33" s="146"/>
      <c r="E33" s="146"/>
      <c r="F33" s="146"/>
      <c r="G33" s="146"/>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B6" sqref="B6:C14"/>
    </sheetView>
  </sheetViews>
  <sheetFormatPr defaultColWidth="10" defaultRowHeight="13.5" outlineLevelCol="6"/>
  <cols>
    <col min="1" max="1" width="62.2477876106195" style="102" customWidth="1"/>
    <col min="2" max="3" width="28.6371681415929" style="102" customWidth="1"/>
    <col min="4" max="4" width="9.76991150442478" style="102" customWidth="1"/>
    <col min="5" max="16384" width="10" style="102"/>
  </cols>
  <sheetData>
    <row r="1" s="102" customFormat="1" ht="23" customHeight="1"/>
    <row r="2" s="102" customFormat="1" ht="14.3" customHeight="1" spans="1:1">
      <c r="A2" s="130"/>
    </row>
    <row r="3" s="102" customFormat="1" ht="28.6" customHeight="1" spans="1:3">
      <c r="A3" s="125" t="s">
        <v>1926</v>
      </c>
      <c r="B3" s="125"/>
      <c r="C3" s="125"/>
    </row>
    <row r="4" s="102" customFormat="1" ht="27" customHeight="1" spans="1:3">
      <c r="A4" s="136"/>
      <c r="B4" s="136"/>
      <c r="C4" s="137" t="s">
        <v>1909</v>
      </c>
    </row>
    <row r="5" s="140" customFormat="1" ht="24" customHeight="1" spans="1:3">
      <c r="A5" s="142" t="s">
        <v>1927</v>
      </c>
      <c r="B5" s="142" t="s">
        <v>1866</v>
      </c>
      <c r="C5" s="142" t="s">
        <v>1928</v>
      </c>
    </row>
    <row r="6" s="140" customFormat="1" ht="32" customHeight="1" spans="1:3">
      <c r="A6" s="143" t="s">
        <v>1929</v>
      </c>
      <c r="B6" s="138">
        <v>22.65</v>
      </c>
      <c r="C6" s="138">
        <v>22.65</v>
      </c>
    </row>
    <row r="7" s="140" customFormat="1" ht="32" customHeight="1" spans="1:3">
      <c r="A7" s="143" t="s">
        <v>1930</v>
      </c>
      <c r="B7" s="139">
        <v>23.11</v>
      </c>
      <c r="C7" s="139">
        <v>23.11</v>
      </c>
    </row>
    <row r="8" s="140" customFormat="1" ht="32" customHeight="1" spans="1:3">
      <c r="A8" s="143" t="s">
        <v>1931</v>
      </c>
      <c r="B8" s="138">
        <v>1.44</v>
      </c>
      <c r="C8" s="138">
        <v>1.44</v>
      </c>
    </row>
    <row r="9" s="140" customFormat="1" ht="30" customHeight="1" spans="1:3">
      <c r="A9" s="144" t="s">
        <v>1932</v>
      </c>
      <c r="B9" s="138"/>
      <c r="C9" s="138"/>
    </row>
    <row r="10" s="140" customFormat="1" ht="32" customHeight="1" spans="1:3">
      <c r="A10" s="144" t="s">
        <v>1933</v>
      </c>
      <c r="B10" s="138">
        <v>1.44</v>
      </c>
      <c r="C10" s="138">
        <v>1.44</v>
      </c>
    </row>
    <row r="11" s="140" customFormat="1" ht="32" customHeight="1" spans="1:3">
      <c r="A11" s="143" t="s">
        <v>1934</v>
      </c>
      <c r="B11" s="138">
        <f>B6+B8-B12</f>
        <v>2.17</v>
      </c>
      <c r="C11" s="138">
        <f>C6+C8-C12</f>
        <v>2.17</v>
      </c>
    </row>
    <row r="12" s="140" customFormat="1" ht="32" customHeight="1" spans="1:3">
      <c r="A12" s="143" t="s">
        <v>1935</v>
      </c>
      <c r="B12" s="138">
        <v>21.92</v>
      </c>
      <c r="C12" s="138">
        <v>21.92</v>
      </c>
    </row>
    <row r="13" s="140" customFormat="1" ht="32" customHeight="1" spans="1:3">
      <c r="A13" s="143" t="s">
        <v>1936</v>
      </c>
      <c r="B13" s="138"/>
      <c r="C13" s="138"/>
    </row>
    <row r="14" s="140" customFormat="1" ht="32" customHeight="1" spans="1:3">
      <c r="A14" s="143" t="s">
        <v>1937</v>
      </c>
      <c r="B14" s="139">
        <v>23.11</v>
      </c>
      <c r="C14" s="139">
        <v>23.11</v>
      </c>
    </row>
    <row r="15" s="141" customFormat="1" ht="83" customHeight="1" spans="1:7">
      <c r="A15" s="145" t="s">
        <v>1938</v>
      </c>
      <c r="B15" s="145"/>
      <c r="C15" s="145"/>
      <c r="D15" s="146"/>
      <c r="E15" s="146"/>
      <c r="F15" s="146"/>
      <c r="G15" s="146"/>
    </row>
    <row r="16" s="102" customFormat="1" spans="1:3">
      <c r="A16" s="136"/>
      <c r="B16" s="136"/>
      <c r="C16" s="136"/>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B6" sqref="B6:C14"/>
    </sheetView>
  </sheetViews>
  <sheetFormatPr defaultColWidth="10" defaultRowHeight="13.5" outlineLevelCol="6"/>
  <cols>
    <col min="1" max="1" width="60" style="102" customWidth="1"/>
    <col min="2" max="3" width="25.6371681415929" style="102" customWidth="1"/>
    <col min="4" max="4" width="9.76991150442478" style="102" customWidth="1"/>
    <col min="5" max="16384" width="10" style="102"/>
  </cols>
  <sheetData>
    <row r="1" s="102" customFormat="1" ht="23" customHeight="1"/>
    <row r="2" s="102" customFormat="1" ht="14.3" customHeight="1" spans="1:1">
      <c r="A2" s="130"/>
    </row>
    <row r="3" s="102" customFormat="1" ht="28.6" customHeight="1" spans="1:3">
      <c r="A3" s="125" t="s">
        <v>1939</v>
      </c>
      <c r="B3" s="125"/>
      <c r="C3" s="125"/>
    </row>
    <row r="4" s="102" customFormat="1" ht="27" customHeight="1" spans="1:3">
      <c r="A4" s="136"/>
      <c r="B4" s="136"/>
      <c r="C4" s="137" t="s">
        <v>1909</v>
      </c>
    </row>
    <row r="5" s="102" customFormat="1" ht="24" customHeight="1" spans="1:3">
      <c r="A5" s="109" t="s">
        <v>1927</v>
      </c>
      <c r="B5" s="109" t="s">
        <v>1866</v>
      </c>
      <c r="C5" s="109" t="s">
        <v>1928</v>
      </c>
    </row>
    <row r="6" s="102" customFormat="1" ht="32" customHeight="1" spans="1:3">
      <c r="A6" s="132" t="s">
        <v>1929</v>
      </c>
      <c r="B6" s="138">
        <v>22.65</v>
      </c>
      <c r="C6" s="138">
        <v>22.65</v>
      </c>
    </row>
    <row r="7" s="102" customFormat="1" ht="32" customHeight="1" spans="1:3">
      <c r="A7" s="132" t="s">
        <v>1930</v>
      </c>
      <c r="B7" s="139">
        <v>23.11</v>
      </c>
      <c r="C7" s="139">
        <v>23.11</v>
      </c>
    </row>
    <row r="8" s="102" customFormat="1" ht="32" customHeight="1" spans="1:3">
      <c r="A8" s="132" t="s">
        <v>1931</v>
      </c>
      <c r="B8" s="138">
        <v>1.44</v>
      </c>
      <c r="C8" s="138">
        <v>1.44</v>
      </c>
    </row>
    <row r="9" s="102" customFormat="1" ht="32" customHeight="1" spans="1:3">
      <c r="A9" s="132" t="s">
        <v>1940</v>
      </c>
      <c r="B9" s="138"/>
      <c r="C9" s="138"/>
    </row>
    <row r="10" s="102" customFormat="1" ht="32" customHeight="1" spans="1:3">
      <c r="A10" s="132" t="s">
        <v>1941</v>
      </c>
      <c r="B10" s="138">
        <v>1.44</v>
      </c>
      <c r="C10" s="138">
        <v>1.44</v>
      </c>
    </row>
    <row r="11" s="102" customFormat="1" ht="32" customHeight="1" spans="1:3">
      <c r="A11" s="132" t="s">
        <v>1934</v>
      </c>
      <c r="B11" s="138">
        <f>B6+B8-B12</f>
        <v>2.17</v>
      </c>
      <c r="C11" s="138">
        <f>C6+C8-C12</f>
        <v>2.17</v>
      </c>
    </row>
    <row r="12" s="102" customFormat="1" ht="32" customHeight="1" spans="1:3">
      <c r="A12" s="132" t="s">
        <v>1935</v>
      </c>
      <c r="B12" s="138">
        <v>21.92</v>
      </c>
      <c r="C12" s="138">
        <v>21.92</v>
      </c>
    </row>
    <row r="13" s="102" customFormat="1" ht="32" customHeight="1" spans="1:3">
      <c r="A13" s="132" t="s">
        <v>1936</v>
      </c>
      <c r="B13" s="138"/>
      <c r="C13" s="138"/>
    </row>
    <row r="14" s="102" customFormat="1" ht="32" customHeight="1" spans="1:3">
      <c r="A14" s="132" t="s">
        <v>1937</v>
      </c>
      <c r="B14" s="139">
        <v>23.11</v>
      </c>
      <c r="C14" s="139">
        <v>23.11</v>
      </c>
    </row>
    <row r="15" s="104" customFormat="1" ht="91" customHeight="1" spans="1:7">
      <c r="A15" s="114" t="s">
        <v>1942</v>
      </c>
      <c r="B15" s="114"/>
      <c r="C15" s="114"/>
      <c r="D15" s="129"/>
      <c r="E15" s="129"/>
      <c r="F15" s="129"/>
      <c r="G15" s="129"/>
    </row>
    <row r="16" s="102" customFormat="1" spans="1:3">
      <c r="A16" s="136"/>
      <c r="B16" s="136"/>
      <c r="C16" s="136"/>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B6" sqref="B6:C12"/>
    </sheetView>
  </sheetViews>
  <sheetFormatPr defaultColWidth="10" defaultRowHeight="13.5" outlineLevelCol="2"/>
  <cols>
    <col min="1" max="1" width="60.5044247787611" style="102" customWidth="1"/>
    <col min="2" max="3" width="25.6371681415929" style="102" customWidth="1"/>
    <col min="4" max="4" width="9.76991150442478" style="102" customWidth="1"/>
    <col min="5" max="16384" width="10" style="102"/>
  </cols>
  <sheetData>
    <row r="1" s="102" customFormat="1" ht="24" customHeight="1"/>
    <row r="2" s="102" customFormat="1" ht="14.3" customHeight="1" spans="1:1">
      <c r="A2" s="130"/>
    </row>
    <row r="3" s="102" customFormat="1" ht="28.6" customHeight="1" spans="1:3">
      <c r="A3" s="125" t="s">
        <v>1943</v>
      </c>
      <c r="B3" s="125"/>
      <c r="C3" s="125"/>
    </row>
    <row r="4" s="102" customFormat="1" ht="25" customHeight="1" spans="1:3">
      <c r="A4" s="136"/>
      <c r="B4" s="136"/>
      <c r="C4" s="137" t="s">
        <v>1909</v>
      </c>
    </row>
    <row r="5" s="102" customFormat="1" ht="32" customHeight="1" spans="1:3">
      <c r="A5" s="109" t="s">
        <v>1927</v>
      </c>
      <c r="B5" s="109" t="s">
        <v>1866</v>
      </c>
      <c r="C5" s="109" t="s">
        <v>1928</v>
      </c>
    </row>
    <row r="6" s="102" customFormat="1" ht="32" customHeight="1" spans="1:3">
      <c r="A6" s="132" t="s">
        <v>1944</v>
      </c>
      <c r="B6" s="133">
        <v>27.89</v>
      </c>
      <c r="C6" s="133">
        <v>27.89</v>
      </c>
    </row>
    <row r="7" s="102" customFormat="1" ht="32" customHeight="1" spans="1:3">
      <c r="A7" s="132" t="s">
        <v>1945</v>
      </c>
      <c r="B7" s="134">
        <v>28.29</v>
      </c>
      <c r="C7" s="134">
        <v>28.29</v>
      </c>
    </row>
    <row r="8" s="102" customFormat="1" ht="32" customHeight="1" spans="1:3">
      <c r="A8" s="132" t="s">
        <v>1946</v>
      </c>
      <c r="B8" s="133">
        <v>7.47</v>
      </c>
      <c r="C8" s="133">
        <v>7.47</v>
      </c>
    </row>
    <row r="9" s="102" customFormat="1" ht="32" customHeight="1" spans="1:3">
      <c r="A9" s="132" t="s">
        <v>1947</v>
      </c>
      <c r="B9" s="133">
        <f>B6+B8-B10</f>
        <v>8.3</v>
      </c>
      <c r="C9" s="133">
        <f>C6+C8-C10</f>
        <v>8.3</v>
      </c>
    </row>
    <row r="10" s="102" customFormat="1" ht="32" customHeight="1" spans="1:3">
      <c r="A10" s="132" t="s">
        <v>1948</v>
      </c>
      <c r="B10" s="133">
        <v>27.06</v>
      </c>
      <c r="C10" s="133">
        <v>27.06</v>
      </c>
    </row>
    <row r="11" s="102" customFormat="1" ht="32" customHeight="1" spans="1:3">
      <c r="A11" s="132" t="s">
        <v>1949</v>
      </c>
      <c r="B11" s="133"/>
      <c r="C11" s="133"/>
    </row>
    <row r="12" s="102" customFormat="1" ht="32" customHeight="1" spans="1:3">
      <c r="A12" s="132" t="s">
        <v>1950</v>
      </c>
      <c r="B12" s="134">
        <v>28.29</v>
      </c>
      <c r="C12" s="134">
        <v>28.29</v>
      </c>
    </row>
    <row r="13" s="104" customFormat="1" ht="72" customHeight="1" spans="1:3">
      <c r="A13" s="114" t="s">
        <v>1951</v>
      </c>
      <c r="B13" s="114"/>
      <c r="C13" s="114"/>
    </row>
    <row r="14" s="102" customFormat="1" ht="31" customHeight="1" spans="1:3">
      <c r="A14" s="135"/>
      <c r="B14" s="135"/>
      <c r="C14" s="13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B6" sqref="B6:C12"/>
    </sheetView>
  </sheetViews>
  <sheetFormatPr defaultColWidth="10" defaultRowHeight="13.5" outlineLevelCol="2"/>
  <cols>
    <col min="1" max="1" width="59.3805309734513" style="102" customWidth="1"/>
    <col min="2" max="3" width="25.6371681415929" style="102" customWidth="1"/>
    <col min="4" max="4" width="9.76991150442478" style="102" customWidth="1"/>
    <col min="5" max="16384" width="10" style="102"/>
  </cols>
  <sheetData>
    <row r="1" s="102" customFormat="1" ht="24" customHeight="1"/>
    <row r="2" s="102" customFormat="1" ht="14.3" customHeight="1" spans="1:1">
      <c r="A2" s="130"/>
    </row>
    <row r="3" s="102" customFormat="1" ht="28.6" customHeight="1" spans="1:3">
      <c r="A3" s="125" t="s">
        <v>1952</v>
      </c>
      <c r="B3" s="125"/>
      <c r="C3" s="125"/>
    </row>
    <row r="4" s="103" customFormat="1" ht="25" customHeight="1" spans="1:3">
      <c r="A4" s="131"/>
      <c r="B4" s="131"/>
      <c r="C4" s="117" t="s">
        <v>1909</v>
      </c>
    </row>
    <row r="5" s="103" customFormat="1" ht="32" customHeight="1" spans="1:3">
      <c r="A5" s="109" t="s">
        <v>1927</v>
      </c>
      <c r="B5" s="109" t="s">
        <v>1866</v>
      </c>
      <c r="C5" s="109" t="s">
        <v>1928</v>
      </c>
    </row>
    <row r="6" s="103" customFormat="1" ht="32" customHeight="1" spans="1:3">
      <c r="A6" s="132" t="s">
        <v>1944</v>
      </c>
      <c r="B6" s="133">
        <v>27.89</v>
      </c>
      <c r="C6" s="133">
        <v>27.89</v>
      </c>
    </row>
    <row r="7" s="103" customFormat="1" ht="32" customHeight="1" spans="1:3">
      <c r="A7" s="132" t="s">
        <v>1945</v>
      </c>
      <c r="B7" s="134">
        <v>28.29</v>
      </c>
      <c r="C7" s="134">
        <v>28.29</v>
      </c>
    </row>
    <row r="8" s="103" customFormat="1" ht="32" customHeight="1" spans="1:3">
      <c r="A8" s="132" t="s">
        <v>1946</v>
      </c>
      <c r="B8" s="133">
        <v>7.47</v>
      </c>
      <c r="C8" s="133">
        <v>7.47</v>
      </c>
    </row>
    <row r="9" s="103" customFormat="1" ht="32" customHeight="1" spans="1:3">
      <c r="A9" s="132" t="s">
        <v>1947</v>
      </c>
      <c r="B9" s="133">
        <f>B6+B8-B10</f>
        <v>8.3</v>
      </c>
      <c r="C9" s="133">
        <f>C6+C8-C10</f>
        <v>8.3</v>
      </c>
    </row>
    <row r="10" s="103" customFormat="1" ht="32" customHeight="1" spans="1:3">
      <c r="A10" s="132" t="s">
        <v>1948</v>
      </c>
      <c r="B10" s="133">
        <v>27.06</v>
      </c>
      <c r="C10" s="133">
        <v>27.06</v>
      </c>
    </row>
    <row r="11" s="103" customFormat="1" ht="32" customHeight="1" spans="1:3">
      <c r="A11" s="132" t="s">
        <v>1953</v>
      </c>
      <c r="B11" s="133"/>
      <c r="C11" s="133"/>
    </row>
    <row r="12" s="103" customFormat="1" ht="32" customHeight="1" spans="1:3">
      <c r="A12" s="132" t="s">
        <v>1954</v>
      </c>
      <c r="B12" s="134">
        <v>28.29</v>
      </c>
      <c r="C12" s="134">
        <v>28.29</v>
      </c>
    </row>
    <row r="13" s="104" customFormat="1" ht="87" customHeight="1" spans="1:3">
      <c r="A13" s="114" t="s">
        <v>1955</v>
      </c>
      <c r="B13" s="114"/>
      <c r="C13" s="114"/>
    </row>
    <row r="14" s="102" customFormat="1" ht="31" customHeight="1" spans="1:3">
      <c r="A14" s="135"/>
      <c r="B14" s="135"/>
      <c r="C14" s="13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FF0000"/>
    <pageSetUpPr fitToPage="1"/>
  </sheetPr>
  <dimension ref="A1:D28"/>
  <sheetViews>
    <sheetView topLeftCell="A4" workbookViewId="0">
      <selection activeCell="H21" sqref="H21"/>
    </sheetView>
  </sheetViews>
  <sheetFormatPr defaultColWidth="10" defaultRowHeight="13.5" outlineLevelCol="3"/>
  <cols>
    <col min="1" max="1" width="36" style="102" customWidth="1"/>
    <col min="2" max="4" width="15.6371681415929" style="102" customWidth="1"/>
    <col min="5" max="5" width="9.76991150442478" style="102" customWidth="1"/>
    <col min="6" max="16384" width="10" style="102"/>
  </cols>
  <sheetData>
    <row r="1" s="102" customFormat="1" ht="22" customHeight="1"/>
    <row r="2" s="102" customFormat="1" ht="14.3" customHeight="1" spans="1:1">
      <c r="A2" s="124"/>
    </row>
    <row r="3" s="102" customFormat="1" ht="63" customHeight="1" spans="1:4">
      <c r="A3" s="125" t="s">
        <v>1956</v>
      </c>
      <c r="B3" s="125"/>
      <c r="C3" s="125"/>
      <c r="D3" s="125"/>
    </row>
    <row r="4" s="103" customFormat="1" ht="30" customHeight="1" spans="4:4">
      <c r="D4" s="117" t="s">
        <v>1909</v>
      </c>
    </row>
    <row r="5" s="103" customFormat="1" ht="25" customHeight="1" spans="1:4">
      <c r="A5" s="109" t="s">
        <v>1927</v>
      </c>
      <c r="B5" s="109" t="s">
        <v>1957</v>
      </c>
      <c r="C5" s="109" t="s">
        <v>1958</v>
      </c>
      <c r="D5" s="109" t="s">
        <v>1959</v>
      </c>
    </row>
    <row r="6" s="103" customFormat="1" ht="25" customHeight="1" spans="1:4">
      <c r="A6" s="126" t="s">
        <v>1960</v>
      </c>
      <c r="B6" s="111" t="s">
        <v>1961</v>
      </c>
      <c r="C6" s="127">
        <f>C7+C9</f>
        <v>8.91</v>
      </c>
      <c r="D6" s="127"/>
    </row>
    <row r="7" s="103" customFormat="1" ht="25" customHeight="1" spans="1:4">
      <c r="A7" s="128" t="s">
        <v>1962</v>
      </c>
      <c r="B7" s="111" t="s">
        <v>1917</v>
      </c>
      <c r="C7" s="127">
        <f>C8</f>
        <v>1.44</v>
      </c>
      <c r="D7" s="127"/>
    </row>
    <row r="8" s="103" customFormat="1" ht="25" customHeight="1" spans="1:4">
      <c r="A8" s="128" t="s">
        <v>1963</v>
      </c>
      <c r="B8" s="111" t="s">
        <v>1918</v>
      </c>
      <c r="C8" s="127">
        <v>1.44</v>
      </c>
      <c r="D8" s="127"/>
    </row>
    <row r="9" s="103" customFormat="1" ht="25" customHeight="1" spans="1:4">
      <c r="A9" s="128" t="s">
        <v>1964</v>
      </c>
      <c r="B9" s="111" t="s">
        <v>1965</v>
      </c>
      <c r="C9" s="127">
        <f>C10</f>
        <v>7.47</v>
      </c>
      <c r="D9" s="127"/>
    </row>
    <row r="10" s="103" customFormat="1" ht="25" customHeight="1" spans="1:4">
      <c r="A10" s="128" t="s">
        <v>1963</v>
      </c>
      <c r="B10" s="111" t="s">
        <v>1920</v>
      </c>
      <c r="C10" s="127">
        <v>7.47</v>
      </c>
      <c r="D10" s="127"/>
    </row>
    <row r="11" s="103" customFormat="1" ht="25" customHeight="1" spans="1:4">
      <c r="A11" s="126" t="s">
        <v>1966</v>
      </c>
      <c r="B11" s="111" t="s">
        <v>1967</v>
      </c>
      <c r="C11" s="127">
        <f>C12+C13</f>
        <v>10.47</v>
      </c>
      <c r="D11" s="127"/>
    </row>
    <row r="12" s="103" customFormat="1" ht="25" customHeight="1" spans="1:4">
      <c r="A12" s="128" t="s">
        <v>1962</v>
      </c>
      <c r="B12" s="111" t="s">
        <v>1968</v>
      </c>
      <c r="C12" s="127">
        <v>2.17</v>
      </c>
      <c r="D12" s="127"/>
    </row>
    <row r="13" s="103" customFormat="1" ht="25" customHeight="1" spans="1:4">
      <c r="A13" s="128" t="s">
        <v>1964</v>
      </c>
      <c r="B13" s="111" t="s">
        <v>1969</v>
      </c>
      <c r="C13" s="127">
        <v>8.3</v>
      </c>
      <c r="D13" s="127"/>
    </row>
    <row r="14" s="103" customFormat="1" ht="25" customHeight="1" spans="1:4">
      <c r="A14" s="126" t="s">
        <v>1970</v>
      </c>
      <c r="B14" s="111" t="s">
        <v>1971</v>
      </c>
      <c r="C14" s="127">
        <f>C15+C16</f>
        <v>1.97</v>
      </c>
      <c r="D14" s="127"/>
    </row>
    <row r="15" s="103" customFormat="1" ht="25" customHeight="1" spans="1:4">
      <c r="A15" s="128" t="s">
        <v>1962</v>
      </c>
      <c r="B15" s="111" t="s">
        <v>1972</v>
      </c>
      <c r="C15" s="127">
        <v>1.02</v>
      </c>
      <c r="D15" s="127"/>
    </row>
    <row r="16" s="103" customFormat="1" ht="25" customHeight="1" spans="1:4">
      <c r="A16" s="128" t="s">
        <v>1964</v>
      </c>
      <c r="B16" s="111" t="s">
        <v>1973</v>
      </c>
      <c r="C16" s="127">
        <v>0.95</v>
      </c>
      <c r="D16" s="127"/>
    </row>
    <row r="17" s="103" customFormat="1" ht="25" customHeight="1" spans="1:4">
      <c r="A17" s="126" t="s">
        <v>1974</v>
      </c>
      <c r="B17" s="111" t="s">
        <v>1975</v>
      </c>
      <c r="C17" s="127">
        <f>C18+C21</f>
        <v>1.57</v>
      </c>
      <c r="D17" s="127"/>
    </row>
    <row r="18" s="103" customFormat="1" ht="25" customHeight="1" spans="1:4">
      <c r="A18" s="128" t="s">
        <v>1962</v>
      </c>
      <c r="B18" s="111" t="s">
        <v>1976</v>
      </c>
      <c r="C18" s="127">
        <f>C19+C20</f>
        <v>1.17</v>
      </c>
      <c r="D18" s="127"/>
    </row>
    <row r="19" s="103" customFormat="1" ht="25" customHeight="1" spans="1:4">
      <c r="A19" s="128" t="s">
        <v>1977</v>
      </c>
      <c r="B19" s="111"/>
      <c r="C19" s="127">
        <v>1.03</v>
      </c>
      <c r="D19" s="127"/>
    </row>
    <row r="20" s="103" customFormat="1" ht="25" customHeight="1" spans="1:4">
      <c r="A20" s="128" t="s">
        <v>1978</v>
      </c>
      <c r="B20" s="111" t="s">
        <v>1979</v>
      </c>
      <c r="C20" s="127">
        <v>0.14</v>
      </c>
      <c r="D20" s="127"/>
    </row>
    <row r="21" s="103" customFormat="1" ht="25" customHeight="1" spans="1:4">
      <c r="A21" s="128" t="s">
        <v>1964</v>
      </c>
      <c r="B21" s="111" t="s">
        <v>1980</v>
      </c>
      <c r="C21" s="127">
        <f>C22+C23</f>
        <v>0.4</v>
      </c>
      <c r="D21" s="127"/>
    </row>
    <row r="22" s="103" customFormat="1" ht="25" customHeight="1" spans="1:4">
      <c r="A22" s="128" t="s">
        <v>1977</v>
      </c>
      <c r="B22" s="111"/>
      <c r="C22" s="127">
        <v>0.36</v>
      </c>
      <c r="D22" s="127"/>
    </row>
    <row r="23" s="103" customFormat="1" ht="25" customHeight="1" spans="1:4">
      <c r="A23" s="128" t="s">
        <v>1981</v>
      </c>
      <c r="B23" s="111" t="s">
        <v>1982</v>
      </c>
      <c r="C23" s="127">
        <v>0.04</v>
      </c>
      <c r="D23" s="127"/>
    </row>
    <row r="24" s="103" customFormat="1" ht="25" customHeight="1" spans="1:4">
      <c r="A24" s="126" t="s">
        <v>1983</v>
      </c>
      <c r="B24" s="111" t="s">
        <v>1984</v>
      </c>
      <c r="C24" s="127">
        <f>C25+C26</f>
        <v>1.92</v>
      </c>
      <c r="D24" s="127"/>
    </row>
    <row r="25" s="103" customFormat="1" ht="25" customHeight="1" spans="1:4">
      <c r="A25" s="128" t="s">
        <v>1962</v>
      </c>
      <c r="B25" s="111" t="s">
        <v>1985</v>
      </c>
      <c r="C25" s="127">
        <v>0.98</v>
      </c>
      <c r="D25" s="127"/>
    </row>
    <row r="26" s="103" customFormat="1" ht="25" customHeight="1" spans="1:4">
      <c r="A26" s="128" t="s">
        <v>1964</v>
      </c>
      <c r="B26" s="111" t="s">
        <v>1986</v>
      </c>
      <c r="C26" s="127">
        <v>0.94</v>
      </c>
      <c r="D26" s="127"/>
    </row>
    <row r="27" s="104" customFormat="1" ht="70" customHeight="1" spans="1:4">
      <c r="A27" s="129" t="s">
        <v>1987</v>
      </c>
      <c r="B27" s="129"/>
      <c r="C27" s="129"/>
      <c r="D27" s="129"/>
    </row>
    <row r="28" s="102" customFormat="1" ht="25" customHeight="1" spans="1:4">
      <c r="A28" s="130"/>
      <c r="B28" s="130"/>
      <c r="C28" s="130"/>
      <c r="D28" s="130"/>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F17" sqref="F17"/>
    </sheetView>
  </sheetViews>
  <sheetFormatPr defaultColWidth="8.88495575221239" defaultRowHeight="13.5" outlineLevelCol="5"/>
  <cols>
    <col min="1" max="1" width="8.88495575221239" style="102"/>
    <col min="2" max="2" width="49.3805309734513" style="102" customWidth="1"/>
    <col min="3" max="6" width="20.6371681415929" style="102" customWidth="1"/>
    <col min="7" max="16384" width="8.88495575221239" style="102"/>
  </cols>
  <sheetData>
    <row r="1" s="102" customFormat="1" spans="1:1">
      <c r="A1" s="115"/>
    </row>
    <row r="2" s="102" customFormat="1" ht="45" customHeight="1" spans="1:6">
      <c r="A2" s="105" t="s">
        <v>1988</v>
      </c>
      <c r="B2" s="105"/>
      <c r="C2" s="105"/>
      <c r="D2" s="105"/>
      <c r="E2" s="105"/>
      <c r="F2" s="105"/>
    </row>
    <row r="3" s="103" customFormat="1" ht="18" customHeight="1" spans="2:6">
      <c r="B3" s="116" t="s">
        <v>1909</v>
      </c>
      <c r="C3" s="117"/>
      <c r="D3" s="117"/>
      <c r="E3" s="117"/>
      <c r="F3" s="117"/>
    </row>
    <row r="4" s="103" customFormat="1" ht="30" customHeight="1" spans="1:6">
      <c r="A4" s="108" t="s">
        <v>4</v>
      </c>
      <c r="B4" s="108"/>
      <c r="C4" s="109" t="s">
        <v>1915</v>
      </c>
      <c r="D4" s="109" t="s">
        <v>1958</v>
      </c>
      <c r="E4" s="109" t="s">
        <v>1959</v>
      </c>
      <c r="F4" s="109" t="s">
        <v>1989</v>
      </c>
    </row>
    <row r="5" s="103" customFormat="1" ht="30" customHeight="1" spans="1:6">
      <c r="A5" s="118" t="s">
        <v>1990</v>
      </c>
      <c r="B5" s="118"/>
      <c r="C5" s="111" t="s">
        <v>1916</v>
      </c>
      <c r="D5" s="119">
        <f>D6+D7</f>
        <v>51.4</v>
      </c>
      <c r="E5" s="119"/>
      <c r="F5" s="119"/>
    </row>
    <row r="6" s="103" customFormat="1" ht="30" customHeight="1" spans="1:6">
      <c r="A6" s="120" t="s">
        <v>1991</v>
      </c>
      <c r="B6" s="120"/>
      <c r="C6" s="111" t="s">
        <v>1917</v>
      </c>
      <c r="D6" s="119">
        <v>23.11</v>
      </c>
      <c r="E6" s="119"/>
      <c r="F6" s="119"/>
    </row>
    <row r="7" s="103" customFormat="1" ht="30" customHeight="1" spans="1:6">
      <c r="A7" s="120" t="s">
        <v>1992</v>
      </c>
      <c r="B7" s="120"/>
      <c r="C7" s="111" t="s">
        <v>1918</v>
      </c>
      <c r="D7" s="119">
        <v>28.29</v>
      </c>
      <c r="E7" s="119"/>
      <c r="F7" s="119"/>
    </row>
    <row r="8" s="103" customFormat="1" ht="30" customHeight="1" spans="1:6">
      <c r="A8" s="121" t="s">
        <v>1993</v>
      </c>
      <c r="B8" s="121"/>
      <c r="C8" s="111" t="s">
        <v>1919</v>
      </c>
      <c r="D8" s="119"/>
      <c r="E8" s="119"/>
      <c r="F8" s="119"/>
    </row>
    <row r="9" s="103" customFormat="1" ht="30" customHeight="1" spans="1:6">
      <c r="A9" s="120" t="s">
        <v>1991</v>
      </c>
      <c r="B9" s="120"/>
      <c r="C9" s="111" t="s">
        <v>1920</v>
      </c>
      <c r="D9" s="119"/>
      <c r="E9" s="119"/>
      <c r="F9" s="119"/>
    </row>
    <row r="10" s="103" customFormat="1" ht="30" customHeight="1" spans="1:6">
      <c r="A10" s="120" t="s">
        <v>1992</v>
      </c>
      <c r="B10" s="120"/>
      <c r="C10" s="111" t="s">
        <v>1921</v>
      </c>
      <c r="D10" s="119"/>
      <c r="E10" s="119"/>
      <c r="F10" s="119"/>
    </row>
    <row r="11" s="104" customFormat="1" ht="41" customHeight="1" spans="1:6">
      <c r="A11" s="114" t="s">
        <v>1994</v>
      </c>
      <c r="B11" s="114"/>
      <c r="C11" s="114"/>
      <c r="D11" s="114"/>
      <c r="E11" s="114"/>
      <c r="F11" s="114"/>
    </row>
    <row r="14" s="102" customFormat="1" ht="19.1" spans="1:1">
      <c r="A14" s="122"/>
    </row>
    <row r="15" s="102" customFormat="1" ht="19" customHeight="1" spans="1:1">
      <c r="A15" s="123"/>
    </row>
    <row r="16" s="102" customFormat="1" ht="29" customHeight="1"/>
    <row r="17" s="102" customFormat="1" ht="29" customHeight="1"/>
    <row r="18" s="102" customFormat="1" ht="29" customHeight="1"/>
    <row r="19" s="102" customFormat="1" ht="29" customHeight="1"/>
    <row r="20" s="102" customFormat="1" ht="30" customHeight="1" spans="1:1">
      <c r="A20" s="123"/>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E12" sqref="E12"/>
    </sheetView>
  </sheetViews>
  <sheetFormatPr defaultColWidth="8.88495575221239" defaultRowHeight="13.5" outlineLevelRow="7" outlineLevelCol="5"/>
  <cols>
    <col min="1" max="1" width="8.88495575221239" style="102"/>
    <col min="2" max="6" width="24.212389380531" style="102" customWidth="1"/>
    <col min="7" max="16384" width="8.88495575221239" style="102"/>
  </cols>
  <sheetData>
    <row r="1" s="102" customFormat="1" ht="24" customHeight="1"/>
    <row r="2" s="102" customFormat="1" ht="25.85" spans="1:6">
      <c r="A2" s="105" t="s">
        <v>1995</v>
      </c>
      <c r="B2" s="106"/>
      <c r="C2" s="106"/>
      <c r="D2" s="106"/>
      <c r="E2" s="106"/>
      <c r="F2" s="106"/>
    </row>
    <row r="3" s="102" customFormat="1" ht="23" customHeight="1" spans="1:6">
      <c r="A3" s="107" t="s">
        <v>1909</v>
      </c>
      <c r="B3" s="107"/>
      <c r="C3" s="107"/>
      <c r="D3" s="107"/>
      <c r="E3" s="107"/>
      <c r="F3" s="107"/>
    </row>
    <row r="4" s="103" customFormat="1" ht="30" customHeight="1" spans="1:6">
      <c r="A4" s="108" t="s">
        <v>1996</v>
      </c>
      <c r="B4" s="109" t="s">
        <v>1869</v>
      </c>
      <c r="C4" s="109" t="s">
        <v>1997</v>
      </c>
      <c r="D4" s="109" t="s">
        <v>1998</v>
      </c>
      <c r="E4" s="109" t="s">
        <v>1999</v>
      </c>
      <c r="F4" s="109" t="s">
        <v>2000</v>
      </c>
    </row>
    <row r="5" s="103" customFormat="1" ht="45" customHeight="1" spans="1:6">
      <c r="A5" s="110">
        <v>1</v>
      </c>
      <c r="B5" s="111"/>
      <c r="C5" s="112"/>
      <c r="D5" s="113"/>
      <c r="E5" s="113"/>
      <c r="F5" s="113"/>
    </row>
    <row r="6" s="103" customFormat="1" ht="45" customHeight="1" spans="1:6">
      <c r="A6" s="110">
        <v>2</v>
      </c>
      <c r="B6" s="111"/>
      <c r="C6" s="112"/>
      <c r="D6" s="113"/>
      <c r="E6" s="113"/>
      <c r="F6" s="113"/>
    </row>
    <row r="7" s="103" customFormat="1" ht="45" customHeight="1" spans="1:6">
      <c r="A7" s="110" t="s">
        <v>2001</v>
      </c>
      <c r="B7" s="111"/>
      <c r="C7" s="112"/>
      <c r="D7" s="113"/>
      <c r="E7" s="113"/>
      <c r="F7" s="113"/>
    </row>
    <row r="8" s="104" customFormat="1" ht="60" customHeight="1" spans="1:6">
      <c r="A8" s="114" t="s">
        <v>2002</v>
      </c>
      <c r="B8" s="114"/>
      <c r="C8" s="114"/>
      <c r="D8" s="114"/>
      <c r="E8" s="114"/>
      <c r="F8" s="114"/>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2"/>
  <sheetViews>
    <sheetView workbookViewId="0">
      <selection activeCell="E11" sqref="E11"/>
    </sheetView>
  </sheetViews>
  <sheetFormatPr defaultColWidth="8" defaultRowHeight="12.75"/>
  <cols>
    <col min="1" max="1" width="25.3628318584071" style="11"/>
    <col min="2" max="2" width="23.7522123893805" style="11" customWidth="1"/>
    <col min="3" max="3" width="20.6371681415929" style="12" customWidth="1"/>
    <col min="4" max="4" width="20.6371681415929" style="11" customWidth="1"/>
    <col min="5" max="5" width="23.7964601769912" style="11" customWidth="1"/>
    <col min="6" max="6" width="14.3628318584071" style="12" customWidth="1"/>
    <col min="7" max="7" width="20.6371681415929" style="13" customWidth="1"/>
    <col min="8" max="9" width="13.3628318584071" style="11" customWidth="1"/>
    <col min="10" max="10" width="32.5044247787611" style="14" customWidth="1"/>
    <col min="11" max="11" width="8" style="15"/>
    <col min="12" max="16384" width="8" style="11"/>
  </cols>
  <sheetData>
    <row r="1" spans="1:10">
      <c r="A1" s="16"/>
      <c r="B1" s="17"/>
      <c r="C1" s="18"/>
      <c r="D1" s="17"/>
      <c r="E1" s="17"/>
      <c r="F1" s="18"/>
      <c r="G1" s="19"/>
      <c r="H1" s="17"/>
      <c r="I1" s="17"/>
      <c r="J1" s="11"/>
    </row>
    <row r="2" ht="39" customHeight="1" spans="1:10">
      <c r="A2" s="20" t="s">
        <v>2003</v>
      </c>
      <c r="B2" s="20"/>
      <c r="C2" s="20"/>
      <c r="D2" s="20"/>
      <c r="E2" s="20"/>
      <c r="F2" s="20"/>
      <c r="G2" s="21"/>
      <c r="H2" s="20"/>
      <c r="I2" s="20"/>
      <c r="J2" s="21"/>
    </row>
    <row r="3" ht="23.1" customHeight="1" spans="1:10">
      <c r="A3" s="22"/>
      <c r="B3" s="23"/>
      <c r="C3" s="24"/>
      <c r="D3" s="23"/>
      <c r="E3" s="23"/>
      <c r="F3" s="24"/>
      <c r="G3" s="25"/>
      <c r="H3" s="23"/>
      <c r="I3" s="23"/>
      <c r="J3" s="23"/>
    </row>
    <row r="4" s="10" customFormat="1" ht="44.25" customHeight="1" spans="1:11">
      <c r="A4" s="26" t="s">
        <v>2004</v>
      </c>
      <c r="B4" s="26" t="s">
        <v>2005</v>
      </c>
      <c r="C4" s="26" t="s">
        <v>2006</v>
      </c>
      <c r="D4" s="26" t="s">
        <v>2007</v>
      </c>
      <c r="E4" s="26" t="s">
        <v>2008</v>
      </c>
      <c r="F4" s="26" t="s">
        <v>2009</v>
      </c>
      <c r="G4" s="26" t="s">
        <v>2010</v>
      </c>
      <c r="H4" s="26" t="s">
        <v>2011</v>
      </c>
      <c r="I4" s="79" t="s">
        <v>2012</v>
      </c>
      <c r="J4" s="26" t="s">
        <v>2013</v>
      </c>
      <c r="K4" s="80"/>
    </row>
    <row r="5" ht="18.35" spans="1:11">
      <c r="A5" s="27">
        <v>1</v>
      </c>
      <c r="B5" s="27">
        <v>2</v>
      </c>
      <c r="C5" s="27">
        <v>3</v>
      </c>
      <c r="D5" s="27">
        <v>4</v>
      </c>
      <c r="E5" s="27">
        <v>5</v>
      </c>
      <c r="F5" s="27">
        <v>6</v>
      </c>
      <c r="G5" s="27">
        <v>7</v>
      </c>
      <c r="H5" s="27">
        <v>8</v>
      </c>
      <c r="I5" s="81">
        <v>9</v>
      </c>
      <c r="J5" s="27">
        <v>10</v>
      </c>
      <c r="K5" s="82"/>
    </row>
    <row r="6" ht="31.5" spans="1:11">
      <c r="A6" s="28" t="s">
        <v>2014</v>
      </c>
      <c r="B6" s="29"/>
      <c r="C6" s="29"/>
      <c r="D6" s="29"/>
      <c r="E6" s="29"/>
      <c r="F6" s="29"/>
      <c r="G6" s="29"/>
      <c r="H6" s="29"/>
      <c r="I6" s="29"/>
      <c r="J6" s="83"/>
      <c r="K6" s="82"/>
    </row>
    <row r="7" ht="34" customHeight="1" spans="1:11">
      <c r="A7" s="30" t="s">
        <v>2015</v>
      </c>
      <c r="B7" s="31" t="s">
        <v>2016</v>
      </c>
      <c r="C7" s="32" t="s">
        <v>2017</v>
      </c>
      <c r="D7" s="32" t="s">
        <v>2018</v>
      </c>
      <c r="E7" s="33" t="s">
        <v>2019</v>
      </c>
      <c r="F7" s="34" t="s">
        <v>2020</v>
      </c>
      <c r="G7" s="33">
        <v>1009.678</v>
      </c>
      <c r="H7" s="33" t="s">
        <v>2021</v>
      </c>
      <c r="I7" s="33" t="s">
        <v>2022</v>
      </c>
      <c r="J7" s="39" t="s">
        <v>2023</v>
      </c>
      <c r="K7" s="82"/>
    </row>
    <row r="8" ht="47" customHeight="1" spans="1:11">
      <c r="A8" s="30"/>
      <c r="B8" s="35"/>
      <c r="C8" s="36"/>
      <c r="D8" s="37"/>
      <c r="E8" s="33" t="s">
        <v>2024</v>
      </c>
      <c r="F8" s="34" t="s">
        <v>2020</v>
      </c>
      <c r="G8" s="33">
        <v>30</v>
      </c>
      <c r="H8" s="33" t="s">
        <v>2021</v>
      </c>
      <c r="I8" s="33" t="s">
        <v>2022</v>
      </c>
      <c r="J8" s="39" t="s">
        <v>2025</v>
      </c>
      <c r="K8" s="82"/>
    </row>
    <row r="9" ht="35.1" customHeight="1" spans="1:11">
      <c r="A9" s="30"/>
      <c r="B9" s="35"/>
      <c r="C9" s="36"/>
      <c r="D9" s="38" t="s">
        <v>2026</v>
      </c>
      <c r="E9" s="39" t="s">
        <v>2027</v>
      </c>
      <c r="F9" s="34" t="s">
        <v>2020</v>
      </c>
      <c r="G9" s="39" t="s">
        <v>2028</v>
      </c>
      <c r="H9" s="40" t="s">
        <v>2029</v>
      </c>
      <c r="I9" s="33" t="s">
        <v>2030</v>
      </c>
      <c r="J9" s="39" t="s">
        <v>2031</v>
      </c>
      <c r="K9" s="82"/>
    </row>
    <row r="10" ht="52" customHeight="1" spans="1:11">
      <c r="A10" s="30"/>
      <c r="B10" s="35"/>
      <c r="C10" s="36"/>
      <c r="D10" s="41"/>
      <c r="E10" s="39" t="s">
        <v>2032</v>
      </c>
      <c r="F10" s="34" t="s">
        <v>2020</v>
      </c>
      <c r="G10" s="39" t="s">
        <v>2033</v>
      </c>
      <c r="H10" s="40" t="s">
        <v>2029</v>
      </c>
      <c r="I10" s="33" t="s">
        <v>2030</v>
      </c>
      <c r="J10" s="39" t="s">
        <v>2034</v>
      </c>
      <c r="K10" s="82"/>
    </row>
    <row r="11" ht="53" customHeight="1" spans="1:11">
      <c r="A11" s="30"/>
      <c r="B11" s="35"/>
      <c r="C11" s="36"/>
      <c r="D11" s="42" t="s">
        <v>2035</v>
      </c>
      <c r="E11" s="42" t="s">
        <v>2036</v>
      </c>
      <c r="F11" s="34" t="s">
        <v>2037</v>
      </c>
      <c r="G11" s="43">
        <v>4378</v>
      </c>
      <c r="H11" s="44" t="s">
        <v>2038</v>
      </c>
      <c r="I11" s="33" t="s">
        <v>2022</v>
      </c>
      <c r="J11" s="42" t="s">
        <v>2039</v>
      </c>
      <c r="K11" s="82"/>
    </row>
    <row r="12" ht="48" customHeight="1" spans="1:11">
      <c r="A12" s="30"/>
      <c r="B12" s="35"/>
      <c r="C12" s="36"/>
      <c r="D12" s="43"/>
      <c r="E12" s="42" t="s">
        <v>2040</v>
      </c>
      <c r="F12" s="34" t="s">
        <v>2020</v>
      </c>
      <c r="G12" s="45">
        <v>100</v>
      </c>
      <c r="H12" s="40" t="s">
        <v>2041</v>
      </c>
      <c r="I12" s="33" t="s">
        <v>2022</v>
      </c>
      <c r="J12" s="42" t="s">
        <v>2042</v>
      </c>
      <c r="K12" s="82"/>
    </row>
    <row r="13" ht="92" customHeight="1" spans="1:11">
      <c r="A13" s="30"/>
      <c r="B13" s="35"/>
      <c r="C13" s="37"/>
      <c r="D13" s="42" t="s">
        <v>2043</v>
      </c>
      <c r="E13" s="42" t="s">
        <v>2044</v>
      </c>
      <c r="F13" s="34" t="s">
        <v>2020</v>
      </c>
      <c r="G13" s="45">
        <v>100</v>
      </c>
      <c r="H13" s="40" t="s">
        <v>2041</v>
      </c>
      <c r="I13" s="33" t="s">
        <v>2022</v>
      </c>
      <c r="J13" s="39" t="s">
        <v>2045</v>
      </c>
      <c r="K13" s="82"/>
    </row>
    <row r="14" ht="41" customHeight="1" spans="1:11">
      <c r="A14" s="30"/>
      <c r="B14" s="35"/>
      <c r="C14" s="42" t="s">
        <v>2046</v>
      </c>
      <c r="D14" s="42" t="s">
        <v>2047</v>
      </c>
      <c r="E14" s="42" t="s">
        <v>2048</v>
      </c>
      <c r="F14" s="34" t="s">
        <v>2020</v>
      </c>
      <c r="G14" s="42" t="s">
        <v>2049</v>
      </c>
      <c r="H14" s="40" t="s">
        <v>2029</v>
      </c>
      <c r="I14" s="33" t="s">
        <v>2030</v>
      </c>
      <c r="J14" s="42" t="s">
        <v>2048</v>
      </c>
      <c r="K14" s="82"/>
    </row>
    <row r="15" ht="41" customHeight="1" spans="1:11">
      <c r="A15" s="30"/>
      <c r="B15" s="35"/>
      <c r="C15" s="43"/>
      <c r="D15" s="42" t="s">
        <v>2050</v>
      </c>
      <c r="E15" s="42" t="s">
        <v>2051</v>
      </c>
      <c r="F15" s="34" t="s">
        <v>2020</v>
      </c>
      <c r="G15" s="42" t="s">
        <v>2052</v>
      </c>
      <c r="H15" s="40" t="s">
        <v>2029</v>
      </c>
      <c r="I15" s="33" t="s">
        <v>2030</v>
      </c>
      <c r="J15" s="42" t="s">
        <v>2051</v>
      </c>
      <c r="K15" s="82"/>
    </row>
    <row r="16" ht="50" customHeight="1" spans="1:11">
      <c r="A16" s="30"/>
      <c r="B16" s="35"/>
      <c r="C16" s="43"/>
      <c r="D16" s="42" t="s">
        <v>2053</v>
      </c>
      <c r="E16" s="42" t="s">
        <v>2054</v>
      </c>
      <c r="F16" s="34" t="s">
        <v>2020</v>
      </c>
      <c r="G16" s="42" t="s">
        <v>2049</v>
      </c>
      <c r="H16" s="40" t="s">
        <v>2029</v>
      </c>
      <c r="I16" s="33" t="s">
        <v>2030</v>
      </c>
      <c r="J16" s="42" t="s">
        <v>2054</v>
      </c>
      <c r="K16" s="82"/>
    </row>
    <row r="17" ht="60" customHeight="1" spans="1:11">
      <c r="A17" s="30"/>
      <c r="B17" s="35"/>
      <c r="C17" s="43"/>
      <c r="D17" s="42" t="s">
        <v>2055</v>
      </c>
      <c r="E17" s="42" t="s">
        <v>2056</v>
      </c>
      <c r="F17" s="34" t="s">
        <v>2020</v>
      </c>
      <c r="G17" s="42" t="s">
        <v>2057</v>
      </c>
      <c r="H17" s="40" t="s">
        <v>2029</v>
      </c>
      <c r="I17" s="33" t="s">
        <v>2030</v>
      </c>
      <c r="J17" s="42" t="s">
        <v>2056</v>
      </c>
      <c r="K17" s="82"/>
    </row>
    <row r="18" ht="51" customHeight="1" spans="1:11">
      <c r="A18" s="30"/>
      <c r="B18" s="35"/>
      <c r="C18" s="42" t="s">
        <v>2058</v>
      </c>
      <c r="D18" s="42" t="s">
        <v>2059</v>
      </c>
      <c r="E18" s="42" t="s">
        <v>2060</v>
      </c>
      <c r="F18" s="34" t="s">
        <v>2061</v>
      </c>
      <c r="G18" s="42" t="s">
        <v>2062</v>
      </c>
      <c r="H18" s="40" t="s">
        <v>2041</v>
      </c>
      <c r="I18" s="33" t="s">
        <v>2022</v>
      </c>
      <c r="J18" s="42" t="s">
        <v>2063</v>
      </c>
      <c r="K18" s="82"/>
    </row>
    <row r="19" ht="32" customHeight="1" spans="1:11">
      <c r="A19" s="46" t="s">
        <v>2014</v>
      </c>
      <c r="B19" s="47"/>
      <c r="C19" s="48"/>
      <c r="D19" s="48"/>
      <c r="E19" s="48"/>
      <c r="F19" s="34"/>
      <c r="G19" s="42"/>
      <c r="H19" s="48"/>
      <c r="I19" s="33"/>
      <c r="J19" s="84"/>
      <c r="K19" s="82"/>
    </row>
    <row r="20" ht="34" customHeight="1" spans="1:11">
      <c r="A20" s="49" t="s">
        <v>2064</v>
      </c>
      <c r="B20" s="49" t="s">
        <v>2065</v>
      </c>
      <c r="C20" s="50" t="s">
        <v>2017</v>
      </c>
      <c r="D20" s="50" t="s">
        <v>2018</v>
      </c>
      <c r="E20" s="51" t="s">
        <v>2066</v>
      </c>
      <c r="F20" s="34" t="s">
        <v>2020</v>
      </c>
      <c r="G20" s="42" t="s">
        <v>2067</v>
      </c>
      <c r="H20" s="33" t="s">
        <v>2021</v>
      </c>
      <c r="I20" s="33" t="s">
        <v>2022</v>
      </c>
      <c r="J20" s="51" t="s">
        <v>2068</v>
      </c>
      <c r="K20" s="82"/>
    </row>
    <row r="21" ht="53" customHeight="1" spans="1:11">
      <c r="A21" s="52"/>
      <c r="B21" s="53"/>
      <c r="C21" s="54"/>
      <c r="D21" s="55"/>
      <c r="E21" s="51" t="s">
        <v>2069</v>
      </c>
      <c r="F21" s="34" t="s">
        <v>2020</v>
      </c>
      <c r="G21" s="56" t="s">
        <v>2070</v>
      </c>
      <c r="H21" s="33" t="s">
        <v>2021</v>
      </c>
      <c r="I21" s="33" t="s">
        <v>2022</v>
      </c>
      <c r="J21" s="39" t="s">
        <v>2071</v>
      </c>
      <c r="K21" s="82"/>
    </row>
    <row r="22" ht="50" customHeight="1" spans="1:11">
      <c r="A22" s="52"/>
      <c r="B22" s="53"/>
      <c r="C22" s="54"/>
      <c r="D22" s="42" t="s">
        <v>2026</v>
      </c>
      <c r="E22" s="51" t="s">
        <v>2072</v>
      </c>
      <c r="F22" s="34" t="s">
        <v>2020</v>
      </c>
      <c r="G22" s="57" t="s">
        <v>2028</v>
      </c>
      <c r="H22" s="40" t="s">
        <v>2029</v>
      </c>
      <c r="I22" s="33" t="s">
        <v>2030</v>
      </c>
      <c r="J22" s="51" t="s">
        <v>2073</v>
      </c>
      <c r="K22" s="82"/>
    </row>
    <row r="23" ht="36" customHeight="1" spans="1:11">
      <c r="A23" s="52"/>
      <c r="B23" s="53"/>
      <c r="C23" s="54"/>
      <c r="D23" s="42"/>
      <c r="E23" s="51" t="s">
        <v>2074</v>
      </c>
      <c r="F23" s="34" t="s">
        <v>2020</v>
      </c>
      <c r="G23" s="57" t="s">
        <v>2033</v>
      </c>
      <c r="H23" s="40" t="s">
        <v>2029</v>
      </c>
      <c r="I23" s="33" t="s">
        <v>2030</v>
      </c>
      <c r="J23" s="51" t="s">
        <v>2075</v>
      </c>
      <c r="K23" s="82"/>
    </row>
    <row r="24" ht="41" customHeight="1" spans="1:11">
      <c r="A24" s="52"/>
      <c r="B24" s="53"/>
      <c r="C24" s="54"/>
      <c r="D24" s="42" t="s">
        <v>2035</v>
      </c>
      <c r="E24" s="51" t="s">
        <v>2076</v>
      </c>
      <c r="F24" s="34" t="s">
        <v>2037</v>
      </c>
      <c r="G24" s="45">
        <v>5560.26</v>
      </c>
      <c r="H24" s="33" t="s">
        <v>2038</v>
      </c>
      <c r="I24" s="33" t="s">
        <v>2022</v>
      </c>
      <c r="J24" s="51" t="s">
        <v>2077</v>
      </c>
      <c r="K24" s="82"/>
    </row>
    <row r="25" ht="36" customHeight="1" spans="1:11">
      <c r="A25" s="52"/>
      <c r="B25" s="53"/>
      <c r="C25" s="54"/>
      <c r="D25" s="42"/>
      <c r="E25" s="51" t="s">
        <v>2078</v>
      </c>
      <c r="F25" s="34" t="s">
        <v>2020</v>
      </c>
      <c r="G25" s="45">
        <v>100</v>
      </c>
      <c r="H25" s="33" t="s">
        <v>2041</v>
      </c>
      <c r="I25" s="33" t="s">
        <v>2022</v>
      </c>
      <c r="J25" s="51" t="s">
        <v>2079</v>
      </c>
      <c r="K25" s="82"/>
    </row>
    <row r="26" ht="30" customHeight="1" spans="1:11">
      <c r="A26" s="52"/>
      <c r="B26" s="53"/>
      <c r="C26" s="55"/>
      <c r="D26" s="42" t="s">
        <v>2043</v>
      </c>
      <c r="E26" s="58" t="s">
        <v>2080</v>
      </c>
      <c r="F26" s="34" t="s">
        <v>2020</v>
      </c>
      <c r="G26" s="45">
        <v>100</v>
      </c>
      <c r="H26" s="33" t="s">
        <v>2041</v>
      </c>
      <c r="I26" s="33" t="s">
        <v>2022</v>
      </c>
      <c r="J26" s="58" t="s">
        <v>2081</v>
      </c>
      <c r="K26" s="82"/>
    </row>
    <row r="27" ht="47.25" spans="1:11">
      <c r="A27" s="52"/>
      <c r="B27" s="53"/>
      <c r="C27" s="42" t="s">
        <v>2046</v>
      </c>
      <c r="D27" s="42" t="s">
        <v>2047</v>
      </c>
      <c r="E27" s="51" t="s">
        <v>2082</v>
      </c>
      <c r="F27" s="34" t="s">
        <v>2020</v>
      </c>
      <c r="G27" s="57" t="s">
        <v>2083</v>
      </c>
      <c r="H27" s="40" t="s">
        <v>2029</v>
      </c>
      <c r="I27" s="33" t="s">
        <v>2030</v>
      </c>
      <c r="J27" s="51" t="s">
        <v>2084</v>
      </c>
      <c r="K27" s="82"/>
    </row>
    <row r="28" ht="51" customHeight="1" spans="1:11">
      <c r="A28" s="52"/>
      <c r="B28" s="53"/>
      <c r="C28" s="42"/>
      <c r="D28" s="42" t="s">
        <v>2050</v>
      </c>
      <c r="E28" s="51" t="s">
        <v>2085</v>
      </c>
      <c r="F28" s="34" t="s">
        <v>2020</v>
      </c>
      <c r="G28" s="57" t="s">
        <v>2086</v>
      </c>
      <c r="H28" s="40" t="s">
        <v>2029</v>
      </c>
      <c r="I28" s="33" t="s">
        <v>2030</v>
      </c>
      <c r="J28" s="51" t="s">
        <v>2087</v>
      </c>
      <c r="K28" s="82"/>
    </row>
    <row r="29" ht="51" customHeight="1" spans="1:11">
      <c r="A29" s="52"/>
      <c r="B29" s="53"/>
      <c r="C29" s="42"/>
      <c r="D29" s="42" t="s">
        <v>2053</v>
      </c>
      <c r="E29" s="51" t="s">
        <v>2088</v>
      </c>
      <c r="F29" s="34" t="s">
        <v>2020</v>
      </c>
      <c r="G29" s="57" t="s">
        <v>2089</v>
      </c>
      <c r="H29" s="40" t="s">
        <v>2029</v>
      </c>
      <c r="I29" s="33" t="s">
        <v>2030</v>
      </c>
      <c r="J29" s="51" t="s">
        <v>2090</v>
      </c>
      <c r="K29" s="82"/>
    </row>
    <row r="30" ht="51" customHeight="1" spans="1:11">
      <c r="A30" s="52"/>
      <c r="B30" s="53"/>
      <c r="C30" s="42"/>
      <c r="D30" s="42" t="s">
        <v>2055</v>
      </c>
      <c r="E30" s="51" t="s">
        <v>2091</v>
      </c>
      <c r="F30" s="34" t="s">
        <v>2020</v>
      </c>
      <c r="G30" s="57" t="s">
        <v>2092</v>
      </c>
      <c r="H30" s="40" t="s">
        <v>2029</v>
      </c>
      <c r="I30" s="33" t="s">
        <v>2030</v>
      </c>
      <c r="J30" s="51" t="s">
        <v>2093</v>
      </c>
      <c r="K30" s="82"/>
    </row>
    <row r="31" ht="56" customHeight="1" spans="1:11">
      <c r="A31" s="59"/>
      <c r="B31" s="60"/>
      <c r="C31" s="42" t="s">
        <v>2058</v>
      </c>
      <c r="D31" s="42" t="s">
        <v>2059</v>
      </c>
      <c r="E31" s="51" t="s">
        <v>2094</v>
      </c>
      <c r="F31" s="34" t="s">
        <v>2061</v>
      </c>
      <c r="G31" s="56" t="s">
        <v>2062</v>
      </c>
      <c r="H31" s="33" t="s">
        <v>2041</v>
      </c>
      <c r="I31" s="33" t="s">
        <v>2022</v>
      </c>
      <c r="J31" s="51" t="s">
        <v>2095</v>
      </c>
      <c r="K31" s="82"/>
    </row>
    <row r="32" ht="61" customHeight="1" spans="1:11">
      <c r="A32" s="61" t="s">
        <v>2096</v>
      </c>
      <c r="B32" s="62"/>
      <c r="C32" s="29"/>
      <c r="D32" s="29"/>
      <c r="E32" s="29"/>
      <c r="F32" s="29"/>
      <c r="G32" s="63"/>
      <c r="H32" s="29"/>
      <c r="I32" s="33"/>
      <c r="J32" s="83"/>
      <c r="K32" s="82"/>
    </row>
    <row r="33" ht="66" customHeight="1" spans="1:11">
      <c r="A33" s="64" t="s">
        <v>2097</v>
      </c>
      <c r="B33" s="30" t="s">
        <v>2098</v>
      </c>
      <c r="C33" s="65" t="s">
        <v>2017</v>
      </c>
      <c r="D33" s="65" t="s">
        <v>2018</v>
      </c>
      <c r="E33" s="66" t="s">
        <v>2099</v>
      </c>
      <c r="F33" s="34" t="s">
        <v>2061</v>
      </c>
      <c r="G33" s="57" t="s">
        <v>2100</v>
      </c>
      <c r="H33" s="65" t="s">
        <v>2101</v>
      </c>
      <c r="I33" s="65" t="s">
        <v>2022</v>
      </c>
      <c r="J33" s="31" t="s">
        <v>2102</v>
      </c>
      <c r="K33" s="82"/>
    </row>
    <row r="34" ht="60" customHeight="1" spans="1:11">
      <c r="A34" s="64"/>
      <c r="B34" s="30"/>
      <c r="C34" s="65"/>
      <c r="D34" s="65"/>
      <c r="E34" s="31" t="s">
        <v>2103</v>
      </c>
      <c r="F34" s="34" t="s">
        <v>2061</v>
      </c>
      <c r="G34" s="57" t="s">
        <v>2104</v>
      </c>
      <c r="H34" s="65" t="s">
        <v>2105</v>
      </c>
      <c r="I34" s="65" t="s">
        <v>2022</v>
      </c>
      <c r="J34" s="31" t="s">
        <v>2106</v>
      </c>
      <c r="K34" s="82"/>
    </row>
    <row r="35" ht="31.5" spans="1:11">
      <c r="A35" s="64"/>
      <c r="B35" s="30"/>
      <c r="C35" s="65"/>
      <c r="D35" s="65"/>
      <c r="E35" s="31" t="s">
        <v>2107</v>
      </c>
      <c r="F35" s="34" t="s">
        <v>2061</v>
      </c>
      <c r="G35" s="57" t="s">
        <v>2108</v>
      </c>
      <c r="H35" s="65" t="s">
        <v>2109</v>
      </c>
      <c r="I35" s="65" t="s">
        <v>2022</v>
      </c>
      <c r="J35" s="31" t="s">
        <v>2110</v>
      </c>
      <c r="K35" s="82"/>
    </row>
    <row r="36" ht="71" customHeight="1" spans="1:11">
      <c r="A36" s="64"/>
      <c r="B36" s="30"/>
      <c r="C36" s="65"/>
      <c r="D36" s="65"/>
      <c r="E36" s="31" t="s">
        <v>2111</v>
      </c>
      <c r="F36" s="34" t="s">
        <v>2061</v>
      </c>
      <c r="G36" s="57" t="s">
        <v>2112</v>
      </c>
      <c r="H36" s="65" t="s">
        <v>2109</v>
      </c>
      <c r="I36" s="65" t="s">
        <v>2022</v>
      </c>
      <c r="J36" s="31" t="s">
        <v>2113</v>
      </c>
      <c r="K36" s="82"/>
    </row>
    <row r="37" ht="31.5" spans="1:11">
      <c r="A37" s="64"/>
      <c r="B37" s="30"/>
      <c r="C37" s="65"/>
      <c r="D37" s="65"/>
      <c r="E37" s="35" t="s">
        <v>2114</v>
      </c>
      <c r="F37" s="34" t="s">
        <v>2020</v>
      </c>
      <c r="G37" s="45">
        <v>2</v>
      </c>
      <c r="H37" s="65" t="s">
        <v>2105</v>
      </c>
      <c r="I37" s="65" t="s">
        <v>2022</v>
      </c>
      <c r="J37" s="31" t="s">
        <v>2115</v>
      </c>
      <c r="K37" s="82"/>
    </row>
    <row r="38" ht="94.5" spans="1:11">
      <c r="A38" s="64"/>
      <c r="B38" s="30"/>
      <c r="C38" s="65"/>
      <c r="D38" s="65" t="s">
        <v>2026</v>
      </c>
      <c r="E38" s="35" t="s">
        <v>2116</v>
      </c>
      <c r="F38" s="34" t="s">
        <v>2020</v>
      </c>
      <c r="G38" s="45">
        <v>100</v>
      </c>
      <c r="H38" s="65" t="s">
        <v>2041</v>
      </c>
      <c r="I38" s="65" t="s">
        <v>2022</v>
      </c>
      <c r="J38" s="78" t="s">
        <v>2117</v>
      </c>
      <c r="K38" s="82"/>
    </row>
    <row r="39" ht="31.5" spans="1:11">
      <c r="A39" s="64"/>
      <c r="B39" s="30"/>
      <c r="C39" s="65"/>
      <c r="D39" s="65"/>
      <c r="E39" s="35" t="s">
        <v>2118</v>
      </c>
      <c r="F39" s="34" t="s">
        <v>2020</v>
      </c>
      <c r="G39" s="57" t="s">
        <v>2119</v>
      </c>
      <c r="H39" s="67" t="s">
        <v>2029</v>
      </c>
      <c r="I39" s="65" t="s">
        <v>2030</v>
      </c>
      <c r="J39" s="78" t="s">
        <v>2120</v>
      </c>
      <c r="K39" s="82"/>
    </row>
    <row r="40" ht="47.25" spans="1:10">
      <c r="A40" s="64"/>
      <c r="B40" s="30"/>
      <c r="C40" s="65"/>
      <c r="D40" s="65" t="s">
        <v>2035</v>
      </c>
      <c r="E40" s="35" t="s">
        <v>2121</v>
      </c>
      <c r="F40" s="34" t="s">
        <v>2037</v>
      </c>
      <c r="G40" s="57" t="s">
        <v>2122</v>
      </c>
      <c r="H40" s="65" t="s">
        <v>2123</v>
      </c>
      <c r="I40" s="65" t="s">
        <v>2022</v>
      </c>
      <c r="J40" s="78" t="s">
        <v>2124</v>
      </c>
    </row>
    <row r="41" ht="31.5" spans="1:10">
      <c r="A41" s="64"/>
      <c r="B41" s="30"/>
      <c r="C41" s="65"/>
      <c r="D41" s="65" t="s">
        <v>2043</v>
      </c>
      <c r="E41" s="35" t="s">
        <v>2125</v>
      </c>
      <c r="F41" s="34" t="s">
        <v>2020</v>
      </c>
      <c r="G41" s="57" t="s">
        <v>2126</v>
      </c>
      <c r="H41" s="67" t="s">
        <v>2029</v>
      </c>
      <c r="I41" s="65" t="s">
        <v>2030</v>
      </c>
      <c r="J41" s="78" t="s">
        <v>2127</v>
      </c>
    </row>
    <row r="42" ht="47.25" spans="1:11">
      <c r="A42" s="64"/>
      <c r="B42" s="30"/>
      <c r="C42" s="65" t="s">
        <v>2046</v>
      </c>
      <c r="D42" s="65" t="s">
        <v>2047</v>
      </c>
      <c r="E42" s="68" t="s">
        <v>2128</v>
      </c>
      <c r="F42" s="34" t="s">
        <v>2020</v>
      </c>
      <c r="G42" s="33" t="s">
        <v>2129</v>
      </c>
      <c r="H42" s="40" t="s">
        <v>2029</v>
      </c>
      <c r="I42" s="33" t="s">
        <v>2030</v>
      </c>
      <c r="J42" s="39" t="s">
        <v>2130</v>
      </c>
      <c r="K42" s="82"/>
    </row>
    <row r="43" ht="63" spans="1:11">
      <c r="A43" s="64"/>
      <c r="B43" s="30"/>
      <c r="C43" s="65"/>
      <c r="D43" s="65" t="s">
        <v>2050</v>
      </c>
      <c r="E43" s="68" t="s">
        <v>2131</v>
      </c>
      <c r="F43" s="34" t="s">
        <v>2020</v>
      </c>
      <c r="G43" s="33" t="s">
        <v>2132</v>
      </c>
      <c r="H43" s="40" t="s">
        <v>2029</v>
      </c>
      <c r="I43" s="33" t="s">
        <v>2030</v>
      </c>
      <c r="J43" s="39" t="s">
        <v>2130</v>
      </c>
      <c r="K43" s="82"/>
    </row>
    <row r="44" ht="47.25" spans="1:11">
      <c r="A44" s="64"/>
      <c r="B44" s="30"/>
      <c r="C44" s="65"/>
      <c r="D44" s="65"/>
      <c r="E44" s="68" t="s">
        <v>2133</v>
      </c>
      <c r="F44" s="34" t="s">
        <v>2020</v>
      </c>
      <c r="G44" s="33" t="s">
        <v>2134</v>
      </c>
      <c r="H44" s="40" t="s">
        <v>2029</v>
      </c>
      <c r="I44" s="33" t="s">
        <v>2030</v>
      </c>
      <c r="J44" s="39" t="s">
        <v>2130</v>
      </c>
      <c r="K44" s="82"/>
    </row>
    <row r="45" ht="63" spans="1:11">
      <c r="A45" s="64"/>
      <c r="B45" s="30"/>
      <c r="C45" s="65"/>
      <c r="D45" s="65" t="s">
        <v>2055</v>
      </c>
      <c r="E45" s="68" t="s">
        <v>2135</v>
      </c>
      <c r="F45" s="34" t="s">
        <v>2020</v>
      </c>
      <c r="G45" s="33" t="s">
        <v>2136</v>
      </c>
      <c r="H45" s="40" t="s">
        <v>2029</v>
      </c>
      <c r="I45" s="33" t="s">
        <v>2030</v>
      </c>
      <c r="J45" s="39" t="s">
        <v>2137</v>
      </c>
      <c r="K45" s="82"/>
    </row>
    <row r="46" ht="71" customHeight="1" spans="1:11">
      <c r="A46" s="64"/>
      <c r="B46" s="30"/>
      <c r="C46" s="65"/>
      <c r="D46" s="65"/>
      <c r="E46" s="68" t="s">
        <v>2138</v>
      </c>
      <c r="F46" s="34" t="s">
        <v>2020</v>
      </c>
      <c r="G46" s="33" t="s">
        <v>2139</v>
      </c>
      <c r="H46" s="40" t="s">
        <v>2029</v>
      </c>
      <c r="I46" s="33" t="s">
        <v>2030</v>
      </c>
      <c r="J46" s="39" t="s">
        <v>2140</v>
      </c>
      <c r="K46" s="82"/>
    </row>
    <row r="47" ht="60" customHeight="1" spans="1:11">
      <c r="A47" s="64"/>
      <c r="B47" s="30"/>
      <c r="C47" s="33" t="s">
        <v>2058</v>
      </c>
      <c r="D47" s="33" t="s">
        <v>2059</v>
      </c>
      <c r="E47" s="69" t="s">
        <v>2141</v>
      </c>
      <c r="F47" s="34" t="s">
        <v>2061</v>
      </c>
      <c r="G47" s="33" t="s">
        <v>2142</v>
      </c>
      <c r="H47" s="33" t="s">
        <v>2041</v>
      </c>
      <c r="I47" s="33" t="s">
        <v>2022</v>
      </c>
      <c r="J47" s="39" t="s">
        <v>2143</v>
      </c>
      <c r="K47" s="82"/>
    </row>
    <row r="48" ht="69" customHeight="1" spans="1:11">
      <c r="A48" s="70" t="s">
        <v>2144</v>
      </c>
      <c r="B48" s="71"/>
      <c r="C48" s="29"/>
      <c r="D48" s="29"/>
      <c r="E48" s="29"/>
      <c r="F48" s="29"/>
      <c r="G48" s="29"/>
      <c r="H48" s="29"/>
      <c r="I48" s="33"/>
      <c r="J48" s="83"/>
      <c r="K48" s="82"/>
    </row>
    <row r="49" ht="123" customHeight="1" spans="1:11">
      <c r="A49" s="38" t="s">
        <v>2145</v>
      </c>
      <c r="B49" s="72" t="s">
        <v>2146</v>
      </c>
      <c r="C49" s="65" t="s">
        <v>2017</v>
      </c>
      <c r="D49" s="65" t="s">
        <v>2018</v>
      </c>
      <c r="E49" s="51" t="s">
        <v>2147</v>
      </c>
      <c r="F49" s="34" t="s">
        <v>2020</v>
      </c>
      <c r="G49" s="51" t="s">
        <v>2148</v>
      </c>
      <c r="H49" s="40" t="s">
        <v>2029</v>
      </c>
      <c r="I49" s="33" t="s">
        <v>2030</v>
      </c>
      <c r="J49" s="39" t="s">
        <v>2149</v>
      </c>
      <c r="K49" s="82"/>
    </row>
    <row r="50" ht="105" customHeight="1" spans="1:10">
      <c r="A50" s="73"/>
      <c r="B50" s="74"/>
      <c r="C50" s="65"/>
      <c r="D50" s="65"/>
      <c r="E50" s="51" t="s">
        <v>2150</v>
      </c>
      <c r="F50" s="34" t="s">
        <v>2020</v>
      </c>
      <c r="G50" s="51" t="s">
        <v>2148</v>
      </c>
      <c r="H50" s="40" t="s">
        <v>2029</v>
      </c>
      <c r="I50" s="33" t="s">
        <v>2030</v>
      </c>
      <c r="J50" s="39" t="s">
        <v>2149</v>
      </c>
    </row>
    <row r="51" ht="110.25" spans="1:10">
      <c r="A51" s="73"/>
      <c r="B51" s="74"/>
      <c r="C51" s="65"/>
      <c r="D51" s="65"/>
      <c r="E51" s="51" t="s">
        <v>2151</v>
      </c>
      <c r="F51" s="34" t="s">
        <v>2020</v>
      </c>
      <c r="G51" s="51" t="s">
        <v>2148</v>
      </c>
      <c r="H51" s="40" t="s">
        <v>2029</v>
      </c>
      <c r="I51" s="33" t="s">
        <v>2030</v>
      </c>
      <c r="J51" s="39" t="s">
        <v>2152</v>
      </c>
    </row>
    <row r="52" ht="111" customHeight="1" spans="1:10">
      <c r="A52" s="73"/>
      <c r="B52" s="74"/>
      <c r="C52" s="65"/>
      <c r="D52" s="65"/>
      <c r="E52" s="51" t="s">
        <v>2153</v>
      </c>
      <c r="F52" s="34" t="s">
        <v>2020</v>
      </c>
      <c r="G52" s="51" t="s">
        <v>2148</v>
      </c>
      <c r="H52" s="40" t="s">
        <v>2029</v>
      </c>
      <c r="I52" s="33" t="s">
        <v>2030</v>
      </c>
      <c r="J52" s="39" t="s">
        <v>2152</v>
      </c>
    </row>
    <row r="53" ht="110.25" spans="1:11">
      <c r="A53" s="73"/>
      <c r="B53" s="74"/>
      <c r="C53" s="65"/>
      <c r="D53" s="65"/>
      <c r="E53" s="51" t="s">
        <v>2154</v>
      </c>
      <c r="F53" s="34" t="s">
        <v>2020</v>
      </c>
      <c r="G53" s="51" t="s">
        <v>2148</v>
      </c>
      <c r="H53" s="40" t="s">
        <v>2029</v>
      </c>
      <c r="I53" s="33" t="s">
        <v>2030</v>
      </c>
      <c r="J53" s="39" t="s">
        <v>2155</v>
      </c>
      <c r="K53" s="82"/>
    </row>
    <row r="54" ht="110.25" spans="1:11">
      <c r="A54" s="73"/>
      <c r="B54" s="74"/>
      <c r="C54" s="65"/>
      <c r="D54" s="65"/>
      <c r="E54" s="51" t="s">
        <v>2156</v>
      </c>
      <c r="F54" s="34" t="s">
        <v>2020</v>
      </c>
      <c r="G54" s="51" t="s">
        <v>2148</v>
      </c>
      <c r="H54" s="40" t="s">
        <v>2029</v>
      </c>
      <c r="I54" s="33" t="s">
        <v>2030</v>
      </c>
      <c r="J54" s="39" t="s">
        <v>2155</v>
      </c>
      <c r="K54" s="82"/>
    </row>
    <row r="55" ht="60" customHeight="1" spans="1:11">
      <c r="A55" s="73"/>
      <c r="B55" s="74"/>
      <c r="C55" s="65"/>
      <c r="D55" s="65"/>
      <c r="E55" s="51" t="s">
        <v>2157</v>
      </c>
      <c r="F55" s="34" t="s">
        <v>2020</v>
      </c>
      <c r="G55" s="42" t="s">
        <v>2158</v>
      </c>
      <c r="H55" s="40" t="s">
        <v>2029</v>
      </c>
      <c r="I55" s="33" t="s">
        <v>2030</v>
      </c>
      <c r="J55" s="39" t="s">
        <v>2159</v>
      </c>
      <c r="K55" s="82"/>
    </row>
    <row r="56" ht="54" customHeight="1" spans="1:11">
      <c r="A56" s="73"/>
      <c r="B56" s="74"/>
      <c r="C56" s="65"/>
      <c r="D56" s="65"/>
      <c r="E56" s="51" t="s">
        <v>2160</v>
      </c>
      <c r="F56" s="34" t="s">
        <v>2020</v>
      </c>
      <c r="G56" s="42"/>
      <c r="H56" s="40" t="s">
        <v>2029</v>
      </c>
      <c r="I56" s="33" t="s">
        <v>2030</v>
      </c>
      <c r="J56" s="39"/>
      <c r="K56" s="82"/>
    </row>
    <row r="57" ht="110.25" spans="1:10">
      <c r="A57" s="73"/>
      <c r="B57" s="74"/>
      <c r="C57" s="65"/>
      <c r="D57" s="65" t="s">
        <v>2026</v>
      </c>
      <c r="E57" s="51" t="s">
        <v>2161</v>
      </c>
      <c r="F57" s="34" t="s">
        <v>2020</v>
      </c>
      <c r="G57" s="51" t="s">
        <v>2148</v>
      </c>
      <c r="H57" s="40" t="s">
        <v>2029</v>
      </c>
      <c r="I57" s="33" t="s">
        <v>2030</v>
      </c>
      <c r="J57" s="39" t="s">
        <v>2162</v>
      </c>
    </row>
    <row r="58" ht="110.25" spans="1:10">
      <c r="A58" s="73"/>
      <c r="B58" s="74"/>
      <c r="C58" s="65"/>
      <c r="D58" s="65"/>
      <c r="E58" s="51" t="s">
        <v>2163</v>
      </c>
      <c r="F58" s="34" t="s">
        <v>2020</v>
      </c>
      <c r="G58" s="51" t="s">
        <v>2164</v>
      </c>
      <c r="H58" s="40" t="s">
        <v>2029</v>
      </c>
      <c r="I58" s="33" t="s">
        <v>2030</v>
      </c>
      <c r="J58" s="39" t="s">
        <v>2162</v>
      </c>
    </row>
    <row r="59" ht="173.25" spans="1:10">
      <c r="A59" s="73"/>
      <c r="B59" s="74"/>
      <c r="C59" s="65"/>
      <c r="D59" s="65" t="s">
        <v>2043</v>
      </c>
      <c r="E59" s="51" t="s">
        <v>2165</v>
      </c>
      <c r="F59" s="34" t="s">
        <v>2020</v>
      </c>
      <c r="G59" s="51" t="s">
        <v>2148</v>
      </c>
      <c r="H59" s="40" t="s">
        <v>2029</v>
      </c>
      <c r="I59" s="33" t="s">
        <v>2030</v>
      </c>
      <c r="J59" s="39" t="s">
        <v>2166</v>
      </c>
    </row>
    <row r="60" ht="126" spans="1:10">
      <c r="A60" s="73"/>
      <c r="B60" s="74"/>
      <c r="C60" s="33" t="s">
        <v>2046</v>
      </c>
      <c r="D60" s="33" t="s">
        <v>2167</v>
      </c>
      <c r="E60" s="51" t="s">
        <v>2168</v>
      </c>
      <c r="F60" s="34" t="s">
        <v>2020</v>
      </c>
      <c r="G60" s="51" t="s">
        <v>2169</v>
      </c>
      <c r="H60" s="40" t="s">
        <v>2029</v>
      </c>
      <c r="I60" s="33" t="s">
        <v>2030</v>
      </c>
      <c r="J60" s="39" t="s">
        <v>2170</v>
      </c>
    </row>
    <row r="61" ht="65" customHeight="1" spans="1:10">
      <c r="A61" s="41"/>
      <c r="B61" s="75"/>
      <c r="C61" s="33" t="s">
        <v>2058</v>
      </c>
      <c r="D61" s="33" t="s">
        <v>2171</v>
      </c>
      <c r="E61" s="51" t="s">
        <v>2172</v>
      </c>
      <c r="F61" s="34" t="s">
        <v>2020</v>
      </c>
      <c r="G61" s="51" t="s">
        <v>2173</v>
      </c>
      <c r="H61" s="40" t="s">
        <v>2029</v>
      </c>
      <c r="I61" s="33" t="s">
        <v>2030</v>
      </c>
      <c r="J61" s="39" t="s">
        <v>2174</v>
      </c>
    </row>
    <row r="62" ht="52" customHeight="1" spans="1:10">
      <c r="A62" s="70" t="s">
        <v>2175</v>
      </c>
      <c r="B62" s="76"/>
      <c r="C62" s="77"/>
      <c r="D62" s="77"/>
      <c r="E62" s="77"/>
      <c r="F62" s="77"/>
      <c r="G62" s="77"/>
      <c r="H62" s="77"/>
      <c r="I62" s="33"/>
      <c r="J62" s="85"/>
    </row>
    <row r="63" ht="60" customHeight="1" spans="1:10">
      <c r="A63" s="78" t="s">
        <v>2176</v>
      </c>
      <c r="B63" s="78" t="s">
        <v>2177</v>
      </c>
      <c r="C63" s="65" t="s">
        <v>2017</v>
      </c>
      <c r="D63" s="42" t="s">
        <v>2018</v>
      </c>
      <c r="E63" s="58" t="s">
        <v>2178</v>
      </c>
      <c r="F63" s="34" t="s">
        <v>2020</v>
      </c>
      <c r="G63" s="51">
        <v>15</v>
      </c>
      <c r="H63" s="65" t="s">
        <v>2179</v>
      </c>
      <c r="I63" s="33" t="s">
        <v>2022</v>
      </c>
      <c r="J63" s="51" t="s">
        <v>2180</v>
      </c>
    </row>
    <row r="64" ht="95" customHeight="1" spans="1:10">
      <c r="A64" s="78"/>
      <c r="B64" s="78"/>
      <c r="C64" s="65"/>
      <c r="D64" s="42"/>
      <c r="E64" s="51" t="s">
        <v>2181</v>
      </c>
      <c r="F64" s="34" t="s">
        <v>2020</v>
      </c>
      <c r="G64" s="51">
        <v>70</v>
      </c>
      <c r="H64" s="65" t="s">
        <v>2182</v>
      </c>
      <c r="I64" s="33" t="s">
        <v>2022</v>
      </c>
      <c r="J64" s="51" t="s">
        <v>2183</v>
      </c>
    </row>
    <row r="65" ht="81" customHeight="1" spans="1:10">
      <c r="A65" s="78"/>
      <c r="B65" s="78"/>
      <c r="C65" s="65"/>
      <c r="D65" s="42" t="s">
        <v>2026</v>
      </c>
      <c r="E65" s="58" t="s">
        <v>2184</v>
      </c>
      <c r="F65" s="34" t="s">
        <v>2061</v>
      </c>
      <c r="G65" s="51" t="s">
        <v>2185</v>
      </c>
      <c r="H65" s="65" t="s">
        <v>2041</v>
      </c>
      <c r="I65" s="33" t="s">
        <v>2022</v>
      </c>
      <c r="J65" s="58" t="s">
        <v>2186</v>
      </c>
    </row>
    <row r="66" ht="44" customHeight="1" spans="1:10">
      <c r="A66" s="78"/>
      <c r="B66" s="78"/>
      <c r="C66" s="65"/>
      <c r="D66" s="42"/>
      <c r="E66" s="51" t="s">
        <v>2187</v>
      </c>
      <c r="F66" s="34" t="s">
        <v>2061</v>
      </c>
      <c r="G66" s="51" t="s">
        <v>2185</v>
      </c>
      <c r="H66" s="65" t="s">
        <v>2041</v>
      </c>
      <c r="I66" s="33" t="s">
        <v>2022</v>
      </c>
      <c r="J66" s="58" t="s">
        <v>2188</v>
      </c>
    </row>
    <row r="67" ht="47" customHeight="1" spans="1:10">
      <c r="A67" s="78"/>
      <c r="B67" s="78"/>
      <c r="C67" s="65"/>
      <c r="D67" s="42" t="s">
        <v>2035</v>
      </c>
      <c r="E67" s="51" t="s">
        <v>2036</v>
      </c>
      <c r="F67" s="34" t="s">
        <v>2037</v>
      </c>
      <c r="G67" s="51">
        <v>403.2</v>
      </c>
      <c r="H67" s="65" t="s">
        <v>2038</v>
      </c>
      <c r="I67" s="33" t="s">
        <v>2022</v>
      </c>
      <c r="J67" s="51" t="s">
        <v>2189</v>
      </c>
    </row>
    <row r="68" ht="39" customHeight="1" spans="1:10">
      <c r="A68" s="78"/>
      <c r="B68" s="78"/>
      <c r="C68" s="65"/>
      <c r="D68" s="42" t="s">
        <v>2043</v>
      </c>
      <c r="E68" s="51" t="s">
        <v>2190</v>
      </c>
      <c r="F68" s="34" t="s">
        <v>2061</v>
      </c>
      <c r="G68" s="51" t="s">
        <v>2191</v>
      </c>
      <c r="H68" s="65" t="s">
        <v>2192</v>
      </c>
      <c r="I68" s="33" t="s">
        <v>2022</v>
      </c>
      <c r="J68" s="51" t="s">
        <v>2193</v>
      </c>
    </row>
    <row r="69" ht="51" customHeight="1" spans="1:11">
      <c r="A69" s="78"/>
      <c r="B69" s="78"/>
      <c r="C69" s="65" t="s">
        <v>2046</v>
      </c>
      <c r="D69" s="42" t="s">
        <v>2050</v>
      </c>
      <c r="E69" s="51" t="s">
        <v>2194</v>
      </c>
      <c r="F69" s="34" t="s">
        <v>2061</v>
      </c>
      <c r="G69" s="51" t="s">
        <v>2195</v>
      </c>
      <c r="H69" s="65" t="s">
        <v>2041</v>
      </c>
      <c r="I69" s="33" t="s">
        <v>2022</v>
      </c>
      <c r="J69" s="58" t="s">
        <v>2196</v>
      </c>
      <c r="K69" s="95"/>
    </row>
    <row r="70" ht="68" customHeight="1" spans="1:11">
      <c r="A70" s="78"/>
      <c r="B70" s="78"/>
      <c r="C70" s="65"/>
      <c r="D70" s="42"/>
      <c r="E70" s="51" t="s">
        <v>2197</v>
      </c>
      <c r="F70" s="34" t="s">
        <v>2061</v>
      </c>
      <c r="G70" s="51" t="s">
        <v>2185</v>
      </c>
      <c r="H70" s="65" t="s">
        <v>2041</v>
      </c>
      <c r="I70" s="33" t="s">
        <v>2022</v>
      </c>
      <c r="J70" s="58" t="s">
        <v>2198</v>
      </c>
      <c r="K70" s="95"/>
    </row>
    <row r="71" ht="70" customHeight="1" spans="1:11">
      <c r="A71" s="78"/>
      <c r="B71" s="78"/>
      <c r="C71" s="65"/>
      <c r="D71" s="42"/>
      <c r="E71" s="86" t="s">
        <v>2199</v>
      </c>
      <c r="F71" s="34" t="s">
        <v>2061</v>
      </c>
      <c r="G71" s="51" t="s">
        <v>2185</v>
      </c>
      <c r="H71" s="65" t="s">
        <v>2041</v>
      </c>
      <c r="I71" s="33" t="s">
        <v>2022</v>
      </c>
      <c r="J71" s="58" t="s">
        <v>2200</v>
      </c>
      <c r="K71" s="95"/>
    </row>
    <row r="72" ht="47.25" spans="1:10">
      <c r="A72" s="78"/>
      <c r="B72" s="78"/>
      <c r="C72" s="65" t="s">
        <v>2058</v>
      </c>
      <c r="D72" s="42" t="s">
        <v>2059</v>
      </c>
      <c r="E72" s="51" t="s">
        <v>2201</v>
      </c>
      <c r="F72" s="34" t="s">
        <v>2061</v>
      </c>
      <c r="G72" s="51" t="s">
        <v>2202</v>
      </c>
      <c r="H72" s="65" t="s">
        <v>2041</v>
      </c>
      <c r="I72" s="33" t="s">
        <v>2022</v>
      </c>
      <c r="J72" s="51" t="s">
        <v>2203</v>
      </c>
    </row>
    <row r="73" ht="62" customHeight="1" spans="1:11">
      <c r="A73" s="70" t="s">
        <v>2204</v>
      </c>
      <c r="B73" s="87"/>
      <c r="C73" s="88"/>
      <c r="D73" s="88"/>
      <c r="E73" s="88"/>
      <c r="F73" s="88"/>
      <c r="G73" s="88"/>
      <c r="H73" s="88"/>
      <c r="I73" s="33"/>
      <c r="J73" s="96"/>
      <c r="K73" s="95"/>
    </row>
    <row r="74" ht="37" customHeight="1" spans="1:10">
      <c r="A74" s="78" t="s">
        <v>2205</v>
      </c>
      <c r="B74" s="31" t="s">
        <v>2206</v>
      </c>
      <c r="C74" s="51" t="s">
        <v>2017</v>
      </c>
      <c r="D74" s="42" t="s">
        <v>2018</v>
      </c>
      <c r="E74" s="51" t="s">
        <v>2207</v>
      </c>
      <c r="F74" s="34" t="s">
        <v>2020</v>
      </c>
      <c r="G74" s="89">
        <v>61</v>
      </c>
      <c r="H74" s="29" t="s">
        <v>2208</v>
      </c>
      <c r="I74" s="33" t="s">
        <v>2022</v>
      </c>
      <c r="J74" s="51" t="s">
        <v>2209</v>
      </c>
    </row>
    <row r="75" ht="32" customHeight="1" spans="1:11">
      <c r="A75" s="78"/>
      <c r="B75" s="31"/>
      <c r="C75" s="51"/>
      <c r="D75" s="42"/>
      <c r="E75" s="51" t="s">
        <v>2210</v>
      </c>
      <c r="F75" s="34" t="s">
        <v>2020</v>
      </c>
      <c r="G75" s="89">
        <v>10</v>
      </c>
      <c r="H75" s="29" t="s">
        <v>2211</v>
      </c>
      <c r="I75" s="33" t="s">
        <v>2022</v>
      </c>
      <c r="J75" s="51" t="s">
        <v>2212</v>
      </c>
      <c r="K75" s="95"/>
    </row>
    <row r="76" ht="32" customHeight="1" spans="1:10">
      <c r="A76" s="78"/>
      <c r="B76" s="31"/>
      <c r="C76" s="51"/>
      <c r="D76" s="42"/>
      <c r="E76" s="51" t="s">
        <v>2213</v>
      </c>
      <c r="F76" s="34" t="s">
        <v>2020</v>
      </c>
      <c r="G76" s="89">
        <v>32.8</v>
      </c>
      <c r="H76" s="29" t="s">
        <v>2214</v>
      </c>
      <c r="I76" s="33" t="s">
        <v>2022</v>
      </c>
      <c r="J76" s="51" t="s">
        <v>2215</v>
      </c>
    </row>
    <row r="77" ht="32" customHeight="1" spans="1:10">
      <c r="A77" s="78"/>
      <c r="B77" s="31"/>
      <c r="C77" s="51"/>
      <c r="D77" s="42" t="s">
        <v>2026</v>
      </c>
      <c r="E77" s="51" t="s">
        <v>2216</v>
      </c>
      <c r="F77" s="34" t="s">
        <v>2020</v>
      </c>
      <c r="G77" s="90">
        <v>100</v>
      </c>
      <c r="H77" s="29" t="s">
        <v>2041</v>
      </c>
      <c r="I77" s="33" t="s">
        <v>2022</v>
      </c>
      <c r="J77" s="51" t="s">
        <v>2217</v>
      </c>
    </row>
    <row r="78" ht="32" customHeight="1" spans="1:11">
      <c r="A78" s="78"/>
      <c r="B78" s="31"/>
      <c r="C78" s="51"/>
      <c r="D78" s="42"/>
      <c r="E78" s="51" t="s">
        <v>2218</v>
      </c>
      <c r="F78" s="34" t="s">
        <v>2020</v>
      </c>
      <c r="G78" s="90">
        <v>100</v>
      </c>
      <c r="H78" s="29" t="s">
        <v>2041</v>
      </c>
      <c r="I78" s="33" t="s">
        <v>2022</v>
      </c>
      <c r="J78" s="51" t="s">
        <v>2219</v>
      </c>
      <c r="K78" s="95"/>
    </row>
    <row r="79" ht="32" customHeight="1" spans="1:10">
      <c r="A79" s="78"/>
      <c r="B79" s="31"/>
      <c r="C79" s="51"/>
      <c r="D79" s="42"/>
      <c r="E79" s="51" t="s">
        <v>2220</v>
      </c>
      <c r="F79" s="34" t="s">
        <v>2020</v>
      </c>
      <c r="G79" s="90">
        <v>100</v>
      </c>
      <c r="H79" s="29" t="s">
        <v>2041</v>
      </c>
      <c r="I79" s="33" t="s">
        <v>2022</v>
      </c>
      <c r="J79" s="51" t="s">
        <v>2221</v>
      </c>
    </row>
    <row r="80" ht="32" customHeight="1" spans="1:11">
      <c r="A80" s="78"/>
      <c r="B80" s="31"/>
      <c r="C80" s="51"/>
      <c r="D80" s="42" t="s">
        <v>2035</v>
      </c>
      <c r="E80" s="51" t="s">
        <v>2222</v>
      </c>
      <c r="F80" s="34" t="s">
        <v>2037</v>
      </c>
      <c r="G80" s="91">
        <v>5786.86</v>
      </c>
      <c r="H80" s="29" t="s">
        <v>2038</v>
      </c>
      <c r="I80" s="33" t="s">
        <v>2022</v>
      </c>
      <c r="J80" s="51" t="s">
        <v>2222</v>
      </c>
      <c r="K80" s="95"/>
    </row>
    <row r="81" ht="32" customHeight="1" spans="1:10">
      <c r="A81" s="78"/>
      <c r="B81" s="31"/>
      <c r="C81" s="51"/>
      <c r="D81" s="42"/>
      <c r="E81" s="51" t="s">
        <v>2223</v>
      </c>
      <c r="F81" s="34" t="s">
        <v>2037</v>
      </c>
      <c r="G81" s="89">
        <v>5230.77</v>
      </c>
      <c r="H81" s="29" t="s">
        <v>2038</v>
      </c>
      <c r="I81" s="33" t="s">
        <v>2022</v>
      </c>
      <c r="J81" s="51" t="s">
        <v>2224</v>
      </c>
    </row>
    <row r="82" ht="32" customHeight="1" spans="1:11">
      <c r="A82" s="78"/>
      <c r="B82" s="31"/>
      <c r="C82" s="51"/>
      <c r="D82" s="42"/>
      <c r="E82" s="51" t="s">
        <v>2225</v>
      </c>
      <c r="F82" s="34" t="s">
        <v>2037</v>
      </c>
      <c r="G82" s="89">
        <v>556.09</v>
      </c>
      <c r="H82" s="29" t="s">
        <v>2038</v>
      </c>
      <c r="I82" s="33" t="s">
        <v>2022</v>
      </c>
      <c r="J82" s="51" t="s">
        <v>2226</v>
      </c>
      <c r="K82" s="95"/>
    </row>
    <row r="83" ht="32" customHeight="1" spans="1:11">
      <c r="A83" s="78"/>
      <c r="B83" s="31"/>
      <c r="C83" s="51"/>
      <c r="D83" s="42" t="s">
        <v>2043</v>
      </c>
      <c r="E83" s="89" t="s">
        <v>2227</v>
      </c>
      <c r="F83" s="34" t="s">
        <v>2020</v>
      </c>
      <c r="G83" s="89" t="s">
        <v>2228</v>
      </c>
      <c r="H83" s="29" t="s">
        <v>2229</v>
      </c>
      <c r="I83" s="33" t="s">
        <v>2022</v>
      </c>
      <c r="J83" s="89" t="s">
        <v>2227</v>
      </c>
      <c r="K83" s="95"/>
    </row>
    <row r="84" ht="53" customHeight="1" spans="1:11">
      <c r="A84" s="78"/>
      <c r="B84" s="31"/>
      <c r="C84" s="51" t="s">
        <v>2046</v>
      </c>
      <c r="D84" s="51" t="s">
        <v>2050</v>
      </c>
      <c r="E84" s="51" t="s">
        <v>2230</v>
      </c>
      <c r="F84" s="34" t="s">
        <v>2020</v>
      </c>
      <c r="G84" s="51" t="s">
        <v>2231</v>
      </c>
      <c r="H84" s="92" t="s">
        <v>2029</v>
      </c>
      <c r="I84" s="33" t="s">
        <v>2030</v>
      </c>
      <c r="J84" s="51" t="s">
        <v>2230</v>
      </c>
      <c r="K84" s="82"/>
    </row>
    <row r="85" ht="63" spans="1:11">
      <c r="A85" s="78"/>
      <c r="B85" s="31"/>
      <c r="C85" s="51"/>
      <c r="D85" s="51" t="s">
        <v>2053</v>
      </c>
      <c r="E85" s="51" t="s">
        <v>2232</v>
      </c>
      <c r="F85" s="34" t="s">
        <v>2020</v>
      </c>
      <c r="G85" s="51" t="s">
        <v>2233</v>
      </c>
      <c r="H85" s="92" t="s">
        <v>2029</v>
      </c>
      <c r="I85" s="33" t="s">
        <v>2030</v>
      </c>
      <c r="J85" s="51" t="s">
        <v>2232</v>
      </c>
      <c r="K85" s="82"/>
    </row>
    <row r="86" ht="56" customHeight="1" spans="1:11">
      <c r="A86" s="78"/>
      <c r="B86" s="31"/>
      <c r="C86" s="51"/>
      <c r="D86" s="51" t="s">
        <v>2055</v>
      </c>
      <c r="E86" s="51" t="s">
        <v>2234</v>
      </c>
      <c r="F86" s="34" t="s">
        <v>2020</v>
      </c>
      <c r="G86" s="51" t="s">
        <v>2235</v>
      </c>
      <c r="H86" s="92" t="s">
        <v>2029</v>
      </c>
      <c r="I86" s="33" t="s">
        <v>2030</v>
      </c>
      <c r="J86" s="51" t="s">
        <v>2234</v>
      </c>
      <c r="K86" s="82"/>
    </row>
    <row r="87" ht="47.25" spans="1:11">
      <c r="A87" s="78"/>
      <c r="B87" s="31"/>
      <c r="C87" s="51" t="s">
        <v>2058</v>
      </c>
      <c r="D87" s="51" t="s">
        <v>2059</v>
      </c>
      <c r="E87" s="51" t="s">
        <v>2236</v>
      </c>
      <c r="F87" s="34" t="s">
        <v>2061</v>
      </c>
      <c r="G87" s="51" t="s">
        <v>2237</v>
      </c>
      <c r="H87" s="29" t="s">
        <v>2041</v>
      </c>
      <c r="I87" s="33" t="s">
        <v>2022</v>
      </c>
      <c r="J87" s="51" t="s">
        <v>2238</v>
      </c>
      <c r="K87" s="82"/>
    </row>
    <row r="88" ht="43" customHeight="1" spans="1:11">
      <c r="A88" s="61" t="s">
        <v>2204</v>
      </c>
      <c r="B88" s="42"/>
      <c r="C88" s="33"/>
      <c r="D88" s="33"/>
      <c r="E88" s="33"/>
      <c r="F88" s="33"/>
      <c r="G88" s="33"/>
      <c r="H88" s="33"/>
      <c r="I88" s="33"/>
      <c r="J88" s="39"/>
      <c r="K88" s="82"/>
    </row>
    <row r="89" ht="17.65" spans="1:11">
      <c r="A89" s="30" t="s">
        <v>2239</v>
      </c>
      <c r="B89" s="30" t="s">
        <v>2240</v>
      </c>
      <c r="C89" s="42" t="s">
        <v>2017</v>
      </c>
      <c r="D89" s="42" t="s">
        <v>2018</v>
      </c>
      <c r="E89" s="51" t="s">
        <v>2241</v>
      </c>
      <c r="F89" s="34" t="s">
        <v>2020</v>
      </c>
      <c r="G89" s="42">
        <v>3</v>
      </c>
      <c r="H89" s="29" t="s">
        <v>2211</v>
      </c>
      <c r="I89" s="33" t="s">
        <v>2022</v>
      </c>
      <c r="J89" s="51" t="s">
        <v>2242</v>
      </c>
      <c r="K89" s="82"/>
    </row>
    <row r="90" ht="17.65" spans="1:11">
      <c r="A90" s="30"/>
      <c r="B90" s="30"/>
      <c r="C90" s="42"/>
      <c r="D90" s="42"/>
      <c r="E90" s="51" t="s">
        <v>2243</v>
      </c>
      <c r="F90" s="34" t="s">
        <v>2020</v>
      </c>
      <c r="G90" s="42">
        <v>6</v>
      </c>
      <c r="H90" s="29" t="s">
        <v>2244</v>
      </c>
      <c r="I90" s="33" t="s">
        <v>2022</v>
      </c>
      <c r="J90" s="51" t="s">
        <v>2245</v>
      </c>
      <c r="K90" s="82"/>
    </row>
    <row r="91" ht="17.65" spans="1:11">
      <c r="A91" s="30"/>
      <c r="B91" s="30"/>
      <c r="C91" s="42"/>
      <c r="D91" s="42"/>
      <c r="E91" s="51" t="s">
        <v>2246</v>
      </c>
      <c r="F91" s="34" t="s">
        <v>2020</v>
      </c>
      <c r="G91" s="42">
        <v>2</v>
      </c>
      <c r="H91" s="29" t="s">
        <v>2244</v>
      </c>
      <c r="I91" s="33" t="s">
        <v>2022</v>
      </c>
      <c r="J91" s="51" t="s">
        <v>2247</v>
      </c>
      <c r="K91" s="82"/>
    </row>
    <row r="92" ht="17.65" spans="1:11">
      <c r="A92" s="30"/>
      <c r="B92" s="30"/>
      <c r="C92" s="42"/>
      <c r="D92" s="42"/>
      <c r="E92" s="51" t="s">
        <v>2248</v>
      </c>
      <c r="F92" s="34" t="s">
        <v>2020</v>
      </c>
      <c r="G92" s="42">
        <v>13</v>
      </c>
      <c r="H92" s="29" t="s">
        <v>2249</v>
      </c>
      <c r="I92" s="33" t="s">
        <v>2022</v>
      </c>
      <c r="J92" s="51" t="s">
        <v>2250</v>
      </c>
      <c r="K92" s="82"/>
    </row>
    <row r="93" ht="17.65" spans="1:11">
      <c r="A93" s="30"/>
      <c r="B93" s="30"/>
      <c r="C93" s="42"/>
      <c r="D93" s="42"/>
      <c r="E93" s="51" t="s">
        <v>2251</v>
      </c>
      <c r="F93" s="34" t="s">
        <v>2020</v>
      </c>
      <c r="G93" s="42" t="s">
        <v>2252</v>
      </c>
      <c r="H93" s="29" t="s">
        <v>2179</v>
      </c>
      <c r="I93" s="33" t="s">
        <v>2022</v>
      </c>
      <c r="J93" s="51" t="s">
        <v>2253</v>
      </c>
      <c r="K93" s="82"/>
    </row>
    <row r="94" ht="17.65" spans="1:10">
      <c r="A94" s="30"/>
      <c r="B94" s="30"/>
      <c r="C94" s="42"/>
      <c r="D94" s="42" t="s">
        <v>2026</v>
      </c>
      <c r="E94" s="51" t="s">
        <v>2254</v>
      </c>
      <c r="F94" s="34" t="s">
        <v>2061</v>
      </c>
      <c r="G94" s="57">
        <v>0.95</v>
      </c>
      <c r="H94" s="29" t="s">
        <v>2041</v>
      </c>
      <c r="I94" s="33" t="s">
        <v>2022</v>
      </c>
      <c r="J94" s="51" t="s">
        <v>2255</v>
      </c>
    </row>
    <row r="95" ht="47.25" spans="1:10">
      <c r="A95" s="30"/>
      <c r="B95" s="30"/>
      <c r="C95" s="42"/>
      <c r="D95" s="42"/>
      <c r="E95" s="51" t="s">
        <v>2256</v>
      </c>
      <c r="F95" s="34" t="s">
        <v>2061</v>
      </c>
      <c r="G95" s="57">
        <v>1</v>
      </c>
      <c r="H95" s="29" t="s">
        <v>2041</v>
      </c>
      <c r="I95" s="33" t="s">
        <v>2022</v>
      </c>
      <c r="J95" s="51" t="s">
        <v>2257</v>
      </c>
    </row>
    <row r="96" ht="17.65" spans="1:10">
      <c r="A96" s="30"/>
      <c r="B96" s="30"/>
      <c r="C96" s="42"/>
      <c r="D96" s="42" t="s">
        <v>2035</v>
      </c>
      <c r="E96" s="51" t="s">
        <v>2258</v>
      </c>
      <c r="F96" s="34" t="s">
        <v>2037</v>
      </c>
      <c r="G96" s="42" t="s">
        <v>2259</v>
      </c>
      <c r="H96" s="29" t="s">
        <v>2038</v>
      </c>
      <c r="I96" s="33" t="s">
        <v>2022</v>
      </c>
      <c r="J96" s="51" t="s">
        <v>2260</v>
      </c>
    </row>
    <row r="97" ht="17.65" spans="1:10">
      <c r="A97" s="30"/>
      <c r="B97" s="30"/>
      <c r="C97" s="42"/>
      <c r="D97" s="42" t="s">
        <v>2043</v>
      </c>
      <c r="E97" s="51" t="s">
        <v>2261</v>
      </c>
      <c r="F97" s="34" t="s">
        <v>2020</v>
      </c>
      <c r="G97" s="42" t="s">
        <v>2262</v>
      </c>
      <c r="H97" s="29" t="s">
        <v>2263</v>
      </c>
      <c r="I97" s="33" t="s">
        <v>2022</v>
      </c>
      <c r="J97" s="51" t="s">
        <v>2264</v>
      </c>
    </row>
    <row r="98" ht="31.5" spans="1:10">
      <c r="A98" s="30"/>
      <c r="B98" s="30"/>
      <c r="C98" s="42"/>
      <c r="D98" s="42"/>
      <c r="E98" s="51" t="s">
        <v>2265</v>
      </c>
      <c r="F98" s="34" t="s">
        <v>2020</v>
      </c>
      <c r="G98" s="42" t="s">
        <v>2262</v>
      </c>
      <c r="H98" s="29" t="s">
        <v>2263</v>
      </c>
      <c r="I98" s="33" t="s">
        <v>2022</v>
      </c>
      <c r="J98" s="51" t="s">
        <v>2266</v>
      </c>
    </row>
    <row r="99" ht="17.65" spans="1:10">
      <c r="A99" s="30"/>
      <c r="B99" s="30"/>
      <c r="C99" s="42"/>
      <c r="D99" s="42"/>
      <c r="E99" s="51" t="s">
        <v>2267</v>
      </c>
      <c r="F99" s="34" t="s">
        <v>2020</v>
      </c>
      <c r="G99" s="42" t="s">
        <v>2268</v>
      </c>
      <c r="H99" s="29" t="s">
        <v>2192</v>
      </c>
      <c r="I99" s="33" t="s">
        <v>2022</v>
      </c>
      <c r="J99" s="51" t="s">
        <v>2269</v>
      </c>
    </row>
    <row r="100" ht="31.5" spans="1:10">
      <c r="A100" s="30"/>
      <c r="B100" s="30"/>
      <c r="C100" s="42" t="s">
        <v>2046</v>
      </c>
      <c r="D100" s="42" t="s">
        <v>2050</v>
      </c>
      <c r="E100" s="51" t="s">
        <v>2270</v>
      </c>
      <c r="F100" s="34" t="s">
        <v>2020</v>
      </c>
      <c r="G100" s="42" t="s">
        <v>2271</v>
      </c>
      <c r="H100" s="92" t="s">
        <v>2029</v>
      </c>
      <c r="I100" s="33" t="s">
        <v>2030</v>
      </c>
      <c r="J100" s="51" t="s">
        <v>2272</v>
      </c>
    </row>
    <row r="101" ht="31.5" spans="1:10">
      <c r="A101" s="30"/>
      <c r="B101" s="30"/>
      <c r="C101" s="42"/>
      <c r="D101" s="42" t="s">
        <v>2053</v>
      </c>
      <c r="E101" s="51" t="s">
        <v>2273</v>
      </c>
      <c r="F101" s="34" t="s">
        <v>2020</v>
      </c>
      <c r="G101" s="42" t="s">
        <v>2274</v>
      </c>
      <c r="H101" s="92" t="s">
        <v>2029</v>
      </c>
      <c r="I101" s="33" t="s">
        <v>2030</v>
      </c>
      <c r="J101" s="51" t="s">
        <v>2275</v>
      </c>
    </row>
    <row r="102" ht="31.5" spans="1:10">
      <c r="A102" s="30"/>
      <c r="B102" s="30"/>
      <c r="C102" s="42"/>
      <c r="D102" s="42" t="s">
        <v>2055</v>
      </c>
      <c r="E102" s="51" t="s">
        <v>2276</v>
      </c>
      <c r="F102" s="34" t="s">
        <v>2020</v>
      </c>
      <c r="G102" s="42" t="s">
        <v>2277</v>
      </c>
      <c r="H102" s="92" t="s">
        <v>2029</v>
      </c>
      <c r="I102" s="33" t="s">
        <v>2030</v>
      </c>
      <c r="J102" s="51" t="s">
        <v>2278</v>
      </c>
    </row>
    <row r="103" ht="47.25" spans="1:10">
      <c r="A103" s="30"/>
      <c r="B103" s="30"/>
      <c r="C103" s="42" t="s">
        <v>2058</v>
      </c>
      <c r="D103" s="42" t="s">
        <v>2059</v>
      </c>
      <c r="E103" s="51" t="s">
        <v>2279</v>
      </c>
      <c r="F103" s="34" t="s">
        <v>2061</v>
      </c>
      <c r="G103" s="57">
        <v>0.9</v>
      </c>
      <c r="H103" s="29" t="s">
        <v>2041</v>
      </c>
      <c r="I103" s="33" t="s">
        <v>2022</v>
      </c>
      <c r="J103" s="51" t="s">
        <v>2280</v>
      </c>
    </row>
    <row r="104" ht="31.5" spans="1:10">
      <c r="A104" s="70" t="s">
        <v>2281</v>
      </c>
      <c r="B104" s="87"/>
      <c r="C104" s="88"/>
      <c r="D104" s="88"/>
      <c r="E104" s="88"/>
      <c r="F104" s="88"/>
      <c r="G104" s="88"/>
      <c r="H104" s="88"/>
      <c r="I104" s="33"/>
      <c r="J104" s="96"/>
    </row>
    <row r="105" ht="31.5" spans="1:10">
      <c r="A105" s="64" t="s">
        <v>2282</v>
      </c>
      <c r="B105" s="30" t="s">
        <v>2283</v>
      </c>
      <c r="C105" s="61" t="s">
        <v>2017</v>
      </c>
      <c r="D105" s="42" t="s">
        <v>2018</v>
      </c>
      <c r="E105" s="42" t="s">
        <v>2284</v>
      </c>
      <c r="F105" s="34" t="s">
        <v>2061</v>
      </c>
      <c r="G105" s="42" t="s">
        <v>2285</v>
      </c>
      <c r="H105" s="29" t="s">
        <v>2286</v>
      </c>
      <c r="I105" s="33" t="s">
        <v>2022</v>
      </c>
      <c r="J105" s="97" t="s">
        <v>2287</v>
      </c>
    </row>
    <row r="106" ht="27" spans="1:10">
      <c r="A106" s="64"/>
      <c r="B106" s="30"/>
      <c r="C106" s="61"/>
      <c r="D106" s="42"/>
      <c r="E106" s="42" t="s">
        <v>2288</v>
      </c>
      <c r="F106" s="34" t="s">
        <v>2020</v>
      </c>
      <c r="G106" s="42" t="s">
        <v>2289</v>
      </c>
      <c r="H106" s="92" t="s">
        <v>2029</v>
      </c>
      <c r="I106" s="33" t="s">
        <v>2030</v>
      </c>
      <c r="J106" s="97" t="s">
        <v>2290</v>
      </c>
    </row>
    <row r="107" ht="17.65" spans="1:10">
      <c r="A107" s="64"/>
      <c r="B107" s="30"/>
      <c r="C107" s="61"/>
      <c r="D107" s="42"/>
      <c r="E107" s="42" t="s">
        <v>2291</v>
      </c>
      <c r="F107" s="34" t="s">
        <v>2061</v>
      </c>
      <c r="G107" s="42" t="s">
        <v>2292</v>
      </c>
      <c r="H107" s="29" t="s">
        <v>2109</v>
      </c>
      <c r="I107" s="33" t="s">
        <v>2022</v>
      </c>
      <c r="J107" s="97" t="s">
        <v>2293</v>
      </c>
    </row>
    <row r="108" ht="17.65" spans="1:10">
      <c r="A108" s="64"/>
      <c r="B108" s="30"/>
      <c r="C108" s="61"/>
      <c r="D108" s="42"/>
      <c r="E108" s="42" t="s">
        <v>2294</v>
      </c>
      <c r="F108" s="34" t="s">
        <v>2061</v>
      </c>
      <c r="G108" s="42" t="s">
        <v>2295</v>
      </c>
      <c r="H108" s="29" t="s">
        <v>2296</v>
      </c>
      <c r="I108" s="33" t="s">
        <v>2022</v>
      </c>
      <c r="J108" s="97" t="s">
        <v>2297</v>
      </c>
    </row>
    <row r="109" ht="17.65" spans="1:10">
      <c r="A109" s="64"/>
      <c r="B109" s="30"/>
      <c r="C109" s="61"/>
      <c r="D109" s="42"/>
      <c r="E109" s="42" t="s">
        <v>2298</v>
      </c>
      <c r="F109" s="34" t="s">
        <v>2061</v>
      </c>
      <c r="G109" s="42" t="s">
        <v>2299</v>
      </c>
      <c r="H109" s="29" t="s">
        <v>2296</v>
      </c>
      <c r="I109" s="33" t="s">
        <v>2022</v>
      </c>
      <c r="J109" s="97" t="s">
        <v>2297</v>
      </c>
    </row>
    <row r="110" ht="17.65" spans="1:10">
      <c r="A110" s="64"/>
      <c r="B110" s="30"/>
      <c r="C110" s="61"/>
      <c r="D110" s="42"/>
      <c r="E110" s="42" t="s">
        <v>2300</v>
      </c>
      <c r="F110" s="34" t="s">
        <v>2061</v>
      </c>
      <c r="G110" s="42" t="s">
        <v>2299</v>
      </c>
      <c r="H110" s="29" t="s">
        <v>2296</v>
      </c>
      <c r="I110" s="33" t="s">
        <v>2022</v>
      </c>
      <c r="J110" s="97" t="s">
        <v>2297</v>
      </c>
    </row>
    <row r="111" ht="17.65" spans="1:10">
      <c r="A111" s="64"/>
      <c r="B111" s="30"/>
      <c r="C111" s="61"/>
      <c r="D111" s="42" t="s">
        <v>2026</v>
      </c>
      <c r="E111" s="42" t="s">
        <v>2301</v>
      </c>
      <c r="F111" s="34" t="s">
        <v>2061</v>
      </c>
      <c r="G111" s="42" t="s">
        <v>2302</v>
      </c>
      <c r="H111" s="29" t="s">
        <v>2041</v>
      </c>
      <c r="I111" s="33" t="s">
        <v>2022</v>
      </c>
      <c r="J111" s="97" t="s">
        <v>2303</v>
      </c>
    </row>
    <row r="112" ht="17.65" spans="1:10">
      <c r="A112" s="64"/>
      <c r="B112" s="30"/>
      <c r="C112" s="61"/>
      <c r="D112" s="42" t="s">
        <v>2035</v>
      </c>
      <c r="E112" s="42" t="s">
        <v>2304</v>
      </c>
      <c r="F112" s="34" t="s">
        <v>2037</v>
      </c>
      <c r="G112" s="42" t="s">
        <v>2305</v>
      </c>
      <c r="H112" s="29" t="s">
        <v>2038</v>
      </c>
      <c r="I112" s="33" t="s">
        <v>2022</v>
      </c>
      <c r="J112" s="97" t="s">
        <v>2306</v>
      </c>
    </row>
    <row r="113" ht="40.5" spans="1:10">
      <c r="A113" s="64"/>
      <c r="B113" s="30"/>
      <c r="C113" s="61"/>
      <c r="D113" s="42" t="s">
        <v>2043</v>
      </c>
      <c r="E113" s="42" t="s">
        <v>2307</v>
      </c>
      <c r="F113" s="34" t="s">
        <v>2020</v>
      </c>
      <c r="G113" s="42" t="s">
        <v>2308</v>
      </c>
      <c r="H113" s="92" t="s">
        <v>2029</v>
      </c>
      <c r="I113" s="33" t="s">
        <v>2030</v>
      </c>
      <c r="J113" s="97" t="s">
        <v>2309</v>
      </c>
    </row>
    <row r="114" ht="17.65" spans="1:10">
      <c r="A114" s="64"/>
      <c r="B114" s="30"/>
      <c r="C114" s="61" t="s">
        <v>2046</v>
      </c>
      <c r="D114" s="42" t="s">
        <v>2050</v>
      </c>
      <c r="E114" s="42" t="s">
        <v>2310</v>
      </c>
      <c r="F114" s="34" t="s">
        <v>2020</v>
      </c>
      <c r="G114" s="42" t="s">
        <v>2311</v>
      </c>
      <c r="H114" s="92" t="s">
        <v>2029</v>
      </c>
      <c r="I114" s="33" t="s">
        <v>2030</v>
      </c>
      <c r="J114" s="97" t="s">
        <v>2312</v>
      </c>
    </row>
    <row r="115" ht="17.65" spans="1:10">
      <c r="A115" s="64"/>
      <c r="B115" s="30"/>
      <c r="C115" s="61"/>
      <c r="D115" s="42" t="s">
        <v>2055</v>
      </c>
      <c r="E115" s="42" t="s">
        <v>2313</v>
      </c>
      <c r="F115" s="34" t="s">
        <v>2020</v>
      </c>
      <c r="G115" s="42" t="s">
        <v>2314</v>
      </c>
      <c r="H115" s="92" t="s">
        <v>2029</v>
      </c>
      <c r="I115" s="33" t="s">
        <v>2030</v>
      </c>
      <c r="J115" s="97" t="s">
        <v>2315</v>
      </c>
    </row>
    <row r="116" ht="31.5" spans="1:10">
      <c r="A116" s="64"/>
      <c r="B116" s="30"/>
      <c r="C116" s="61"/>
      <c r="D116" s="42"/>
      <c r="E116" s="42" t="s">
        <v>2316</v>
      </c>
      <c r="F116" s="34" t="s">
        <v>2020</v>
      </c>
      <c r="G116" s="42" t="s">
        <v>2317</v>
      </c>
      <c r="H116" s="92" t="s">
        <v>2029</v>
      </c>
      <c r="I116" s="33" t="s">
        <v>2030</v>
      </c>
      <c r="J116" s="97" t="s">
        <v>2318</v>
      </c>
    </row>
    <row r="117" ht="15.75" spans="1:10">
      <c r="A117" s="64"/>
      <c r="B117" s="30"/>
      <c r="C117" s="29" t="s">
        <v>2058</v>
      </c>
      <c r="D117" s="29" t="s">
        <v>2059</v>
      </c>
      <c r="E117" s="29"/>
      <c r="F117" s="29"/>
      <c r="G117" s="29"/>
      <c r="H117" s="29"/>
      <c r="I117" s="33"/>
      <c r="J117" s="83" t="s">
        <v>2319</v>
      </c>
    </row>
    <row r="118" ht="31.5" spans="1:10">
      <c r="A118" s="61" t="s">
        <v>2320</v>
      </c>
      <c r="B118" s="62"/>
      <c r="C118" s="29"/>
      <c r="D118" s="29"/>
      <c r="E118" s="29"/>
      <c r="F118" s="29"/>
      <c r="G118" s="29"/>
      <c r="H118" s="29"/>
      <c r="I118" s="33"/>
      <c r="J118" s="83"/>
    </row>
    <row r="119" ht="63" spans="1:10">
      <c r="A119" s="64" t="s">
        <v>2321</v>
      </c>
      <c r="B119" s="30" t="s">
        <v>2322</v>
      </c>
      <c r="C119" s="93" t="s">
        <v>2323</v>
      </c>
      <c r="D119" s="42" t="s">
        <v>2018</v>
      </c>
      <c r="E119" s="94" t="s">
        <v>2324</v>
      </c>
      <c r="F119" s="34" t="s">
        <v>2061</v>
      </c>
      <c r="G119" s="94" t="s">
        <v>2325</v>
      </c>
      <c r="H119" s="29" t="s">
        <v>2326</v>
      </c>
      <c r="I119" s="33" t="s">
        <v>2022</v>
      </c>
      <c r="J119" s="94" t="s">
        <v>2327</v>
      </c>
    </row>
    <row r="120" ht="47.25" spans="1:10">
      <c r="A120" s="64"/>
      <c r="B120" s="64"/>
      <c r="C120" s="93"/>
      <c r="D120" s="42"/>
      <c r="E120" s="94" t="s">
        <v>2328</v>
      </c>
      <c r="F120" s="34" t="s">
        <v>2061</v>
      </c>
      <c r="G120" s="94" t="s">
        <v>2329</v>
      </c>
      <c r="H120" s="29" t="s">
        <v>2182</v>
      </c>
      <c r="I120" s="33" t="s">
        <v>2022</v>
      </c>
      <c r="J120" s="94" t="s">
        <v>2330</v>
      </c>
    </row>
    <row r="121" ht="126" spans="1:10">
      <c r="A121" s="64"/>
      <c r="B121" s="64"/>
      <c r="C121" s="93"/>
      <c r="D121" s="42"/>
      <c r="E121" s="94" t="s">
        <v>2331</v>
      </c>
      <c r="F121" s="34" t="s">
        <v>2061</v>
      </c>
      <c r="G121" s="94" t="s">
        <v>2332</v>
      </c>
      <c r="H121" s="29" t="s">
        <v>2211</v>
      </c>
      <c r="I121" s="33" t="s">
        <v>2022</v>
      </c>
      <c r="J121" s="94" t="s">
        <v>2333</v>
      </c>
    </row>
    <row r="122" ht="34" customHeight="1" spans="1:10">
      <c r="A122" s="64"/>
      <c r="B122" s="64"/>
      <c r="C122" s="93"/>
      <c r="D122" s="42"/>
      <c r="E122" s="94" t="s">
        <v>2334</v>
      </c>
      <c r="F122" s="34" t="s">
        <v>2061</v>
      </c>
      <c r="G122" s="94">
        <f>176</f>
        <v>176</v>
      </c>
      <c r="H122" s="29" t="s">
        <v>2335</v>
      </c>
      <c r="I122" s="33" t="s">
        <v>2022</v>
      </c>
      <c r="J122" s="94" t="s">
        <v>2336</v>
      </c>
    </row>
    <row r="123" ht="40" customHeight="1" spans="1:10">
      <c r="A123" s="64"/>
      <c r="B123" s="64"/>
      <c r="C123" s="93"/>
      <c r="D123" s="42"/>
      <c r="E123" s="94" t="s">
        <v>2337</v>
      </c>
      <c r="F123" s="34" t="s">
        <v>2061</v>
      </c>
      <c r="G123" s="94" t="s">
        <v>2338</v>
      </c>
      <c r="H123" s="29" t="s">
        <v>2335</v>
      </c>
      <c r="I123" s="33" t="s">
        <v>2022</v>
      </c>
      <c r="J123" s="94" t="s">
        <v>2339</v>
      </c>
    </row>
    <row r="124" ht="51" customHeight="1" spans="1:10">
      <c r="A124" s="64"/>
      <c r="B124" s="64"/>
      <c r="C124" s="93"/>
      <c r="D124" s="42"/>
      <c r="E124" s="94" t="s">
        <v>2340</v>
      </c>
      <c r="F124" s="34" t="s">
        <v>2061</v>
      </c>
      <c r="G124" s="94" t="s">
        <v>2341</v>
      </c>
      <c r="H124" s="29" t="s">
        <v>2105</v>
      </c>
      <c r="I124" s="33" t="s">
        <v>2022</v>
      </c>
      <c r="J124" s="94" t="s">
        <v>2342</v>
      </c>
    </row>
    <row r="125" ht="97" customHeight="1" spans="1:10">
      <c r="A125" s="64"/>
      <c r="B125" s="64"/>
      <c r="C125" s="93"/>
      <c r="D125" s="42"/>
      <c r="E125" s="94" t="s">
        <v>2343</v>
      </c>
      <c r="F125" s="34" t="s">
        <v>2020</v>
      </c>
      <c r="G125" s="94">
        <f>176</f>
        <v>176</v>
      </c>
      <c r="H125" s="29" t="s">
        <v>2335</v>
      </c>
      <c r="I125" s="33" t="s">
        <v>2022</v>
      </c>
      <c r="J125" s="94" t="s">
        <v>2344</v>
      </c>
    </row>
    <row r="126" ht="64" customHeight="1" spans="1:10">
      <c r="A126" s="64"/>
      <c r="B126" s="64"/>
      <c r="C126" s="93"/>
      <c r="D126" s="42"/>
      <c r="E126" s="94" t="s">
        <v>2345</v>
      </c>
      <c r="F126" s="34" t="s">
        <v>2061</v>
      </c>
      <c r="G126" s="94" t="s">
        <v>2346</v>
      </c>
      <c r="H126" s="29" t="s">
        <v>2208</v>
      </c>
      <c r="I126" s="33" t="s">
        <v>2022</v>
      </c>
      <c r="J126" s="94" t="s">
        <v>2347</v>
      </c>
    </row>
    <row r="127" ht="31.5" spans="1:10">
      <c r="A127" s="64"/>
      <c r="B127" s="64"/>
      <c r="C127" s="93"/>
      <c r="D127" s="42"/>
      <c r="E127" s="94" t="s">
        <v>2348</v>
      </c>
      <c r="F127" s="34" t="s">
        <v>2061</v>
      </c>
      <c r="G127" s="94" t="s">
        <v>2349</v>
      </c>
      <c r="H127" s="29" t="s">
        <v>2208</v>
      </c>
      <c r="I127" s="33" t="s">
        <v>2022</v>
      </c>
      <c r="J127" s="94" t="s">
        <v>2350</v>
      </c>
    </row>
    <row r="128" ht="40" customHeight="1" spans="1:10">
      <c r="A128" s="64"/>
      <c r="B128" s="64"/>
      <c r="C128" s="93"/>
      <c r="D128" s="42"/>
      <c r="E128" s="94" t="s">
        <v>2351</v>
      </c>
      <c r="F128" s="34" t="s">
        <v>2061</v>
      </c>
      <c r="G128" s="94" t="s">
        <v>2352</v>
      </c>
      <c r="H128" s="29" t="s">
        <v>2105</v>
      </c>
      <c r="I128" s="33" t="s">
        <v>2022</v>
      </c>
      <c r="J128" s="94" t="s">
        <v>2353</v>
      </c>
    </row>
    <row r="129" ht="40" customHeight="1" spans="1:10">
      <c r="A129" s="64"/>
      <c r="B129" s="64"/>
      <c r="C129" s="93"/>
      <c r="D129" s="42"/>
      <c r="E129" s="94" t="s">
        <v>2354</v>
      </c>
      <c r="F129" s="34" t="s">
        <v>2061</v>
      </c>
      <c r="G129" s="94" t="s">
        <v>2355</v>
      </c>
      <c r="H129" s="29" t="s">
        <v>2356</v>
      </c>
      <c r="I129" s="33" t="s">
        <v>2022</v>
      </c>
      <c r="J129" s="94" t="s">
        <v>2357</v>
      </c>
    </row>
    <row r="130" ht="40" customHeight="1" spans="1:10">
      <c r="A130" s="64"/>
      <c r="B130" s="64"/>
      <c r="C130" s="93"/>
      <c r="D130" s="42"/>
      <c r="E130" s="94" t="s">
        <v>2358</v>
      </c>
      <c r="F130" s="34" t="s">
        <v>2061</v>
      </c>
      <c r="G130" s="94" t="s">
        <v>2359</v>
      </c>
      <c r="H130" s="29" t="s">
        <v>2179</v>
      </c>
      <c r="I130" s="33" t="s">
        <v>2022</v>
      </c>
      <c r="J130" s="94" t="s">
        <v>2360</v>
      </c>
    </row>
    <row r="131" ht="40" customHeight="1" spans="1:10">
      <c r="A131" s="64"/>
      <c r="B131" s="64"/>
      <c r="C131" s="93"/>
      <c r="D131" s="42"/>
      <c r="E131" s="94" t="s">
        <v>2361</v>
      </c>
      <c r="F131" s="34" t="s">
        <v>2061</v>
      </c>
      <c r="G131" s="94" t="s">
        <v>2362</v>
      </c>
      <c r="H131" s="29" t="s">
        <v>2363</v>
      </c>
      <c r="I131" s="33" t="s">
        <v>2022</v>
      </c>
      <c r="J131" s="94" t="s">
        <v>2364</v>
      </c>
    </row>
    <row r="132" ht="40" customHeight="1" spans="1:10">
      <c r="A132" s="64"/>
      <c r="B132" s="64"/>
      <c r="C132" s="93"/>
      <c r="D132" s="42"/>
      <c r="E132" s="94" t="s">
        <v>2365</v>
      </c>
      <c r="F132" s="34" t="s">
        <v>2061</v>
      </c>
      <c r="G132" s="94" t="s">
        <v>2366</v>
      </c>
      <c r="H132" s="29" t="s">
        <v>2211</v>
      </c>
      <c r="I132" s="33" t="s">
        <v>2022</v>
      </c>
      <c r="J132" s="94" t="s">
        <v>2367</v>
      </c>
    </row>
    <row r="133" ht="40" customHeight="1" spans="1:10">
      <c r="A133" s="64"/>
      <c r="B133" s="64"/>
      <c r="C133" s="93"/>
      <c r="D133" s="42" t="s">
        <v>2026</v>
      </c>
      <c r="E133" s="94" t="s">
        <v>2116</v>
      </c>
      <c r="F133" s="34" t="s">
        <v>2020</v>
      </c>
      <c r="G133" s="98">
        <v>100</v>
      </c>
      <c r="H133" s="29" t="s">
        <v>2041</v>
      </c>
      <c r="I133" s="33" t="s">
        <v>2022</v>
      </c>
      <c r="J133" s="94" t="s">
        <v>2368</v>
      </c>
    </row>
    <row r="134" ht="36" customHeight="1" spans="1:10">
      <c r="A134" s="64"/>
      <c r="B134" s="64"/>
      <c r="C134" s="93"/>
      <c r="D134" s="42"/>
      <c r="E134" s="94" t="s">
        <v>2078</v>
      </c>
      <c r="F134" s="34" t="s">
        <v>2020</v>
      </c>
      <c r="G134" s="98">
        <v>100</v>
      </c>
      <c r="H134" s="29" t="s">
        <v>2041</v>
      </c>
      <c r="I134" s="33" t="s">
        <v>2022</v>
      </c>
      <c r="J134" s="94" t="s">
        <v>2079</v>
      </c>
    </row>
    <row r="135" ht="63" customHeight="1" spans="1:10">
      <c r="A135" s="64"/>
      <c r="B135" s="64"/>
      <c r="C135" s="93"/>
      <c r="D135" s="93" t="s">
        <v>2369</v>
      </c>
      <c r="E135" s="94" t="s">
        <v>2324</v>
      </c>
      <c r="F135" s="34" t="s">
        <v>2037</v>
      </c>
      <c r="G135" s="94">
        <f>180.6</f>
        <v>180.6</v>
      </c>
      <c r="H135" s="29" t="s">
        <v>2038</v>
      </c>
      <c r="I135" s="33" t="s">
        <v>2022</v>
      </c>
      <c r="J135" s="94" t="s">
        <v>2327</v>
      </c>
    </row>
    <row r="136" ht="50" customHeight="1" spans="1:10">
      <c r="A136" s="64"/>
      <c r="B136" s="64"/>
      <c r="C136" s="93"/>
      <c r="D136" s="93"/>
      <c r="E136" s="94" t="s">
        <v>2328</v>
      </c>
      <c r="F136" s="34" t="s">
        <v>2037</v>
      </c>
      <c r="G136" s="94">
        <f>454.12</f>
        <v>454.12</v>
      </c>
      <c r="H136" s="29" t="s">
        <v>2038</v>
      </c>
      <c r="I136" s="33" t="s">
        <v>2022</v>
      </c>
      <c r="J136" s="94" t="s">
        <v>2330</v>
      </c>
    </row>
    <row r="137" ht="135" customHeight="1" spans="1:10">
      <c r="A137" s="64"/>
      <c r="B137" s="64"/>
      <c r="C137" s="93"/>
      <c r="D137" s="93"/>
      <c r="E137" s="94" t="s">
        <v>2370</v>
      </c>
      <c r="F137" s="34" t="s">
        <v>2037</v>
      </c>
      <c r="G137" s="94">
        <f>728.57</f>
        <v>728.57</v>
      </c>
      <c r="H137" s="29" t="s">
        <v>2038</v>
      </c>
      <c r="I137" s="33" t="s">
        <v>2022</v>
      </c>
      <c r="J137" s="94" t="s">
        <v>2371</v>
      </c>
    </row>
    <row r="138" ht="31.5" spans="1:10">
      <c r="A138" s="64"/>
      <c r="B138" s="64"/>
      <c r="C138" s="93"/>
      <c r="D138" s="93"/>
      <c r="E138" s="94" t="s">
        <v>2334</v>
      </c>
      <c r="F138" s="34" t="s">
        <v>2037</v>
      </c>
      <c r="G138" s="94">
        <f>121.62</f>
        <v>121.62</v>
      </c>
      <c r="H138" s="29" t="s">
        <v>2038</v>
      </c>
      <c r="I138" s="33" t="s">
        <v>2022</v>
      </c>
      <c r="J138" s="94" t="s">
        <v>2336</v>
      </c>
    </row>
    <row r="139" ht="33" customHeight="1" spans="1:10">
      <c r="A139" s="64"/>
      <c r="B139" s="64"/>
      <c r="C139" s="93"/>
      <c r="D139" s="93"/>
      <c r="E139" s="94" t="s">
        <v>2337</v>
      </c>
      <c r="F139" s="34" t="s">
        <v>2037</v>
      </c>
      <c r="G139" s="94">
        <f>15.15</f>
        <v>15.15</v>
      </c>
      <c r="H139" s="29" t="s">
        <v>2038</v>
      </c>
      <c r="I139" s="33" t="s">
        <v>2022</v>
      </c>
      <c r="J139" s="94" t="s">
        <v>2339</v>
      </c>
    </row>
    <row r="140" ht="31.5" spans="1:10">
      <c r="A140" s="64"/>
      <c r="B140" s="64"/>
      <c r="C140" s="93"/>
      <c r="D140" s="93"/>
      <c r="E140" s="94" t="s">
        <v>2340</v>
      </c>
      <c r="F140" s="34" t="s">
        <v>2037</v>
      </c>
      <c r="G140" s="94">
        <f>15.32</f>
        <v>15.32</v>
      </c>
      <c r="H140" s="29" t="s">
        <v>2038</v>
      </c>
      <c r="I140" s="33" t="s">
        <v>2022</v>
      </c>
      <c r="J140" s="94" t="s">
        <v>2342</v>
      </c>
    </row>
    <row r="141" ht="94.5" spans="1:10">
      <c r="A141" s="64"/>
      <c r="B141" s="64"/>
      <c r="C141" s="93"/>
      <c r="D141" s="93"/>
      <c r="E141" s="94" t="s">
        <v>2343</v>
      </c>
      <c r="F141" s="34" t="s">
        <v>2037</v>
      </c>
      <c r="G141" s="94">
        <f>147</f>
        <v>147</v>
      </c>
      <c r="H141" s="29" t="s">
        <v>2038</v>
      </c>
      <c r="I141" s="33" t="s">
        <v>2022</v>
      </c>
      <c r="J141" s="94" t="s">
        <v>2344</v>
      </c>
    </row>
    <row r="142" ht="63" spans="1:10">
      <c r="A142" s="64"/>
      <c r="B142" s="64"/>
      <c r="C142" s="93"/>
      <c r="D142" s="93"/>
      <c r="E142" s="94" t="s">
        <v>2345</v>
      </c>
      <c r="F142" s="34" t="s">
        <v>2037</v>
      </c>
      <c r="G142" s="94">
        <f>168.8</f>
        <v>168.8</v>
      </c>
      <c r="H142" s="29" t="s">
        <v>2038</v>
      </c>
      <c r="I142" s="33" t="s">
        <v>2022</v>
      </c>
      <c r="J142" s="94" t="s">
        <v>2347</v>
      </c>
    </row>
    <row r="143" ht="31.5" spans="1:10">
      <c r="A143" s="64"/>
      <c r="B143" s="64"/>
      <c r="C143" s="93"/>
      <c r="D143" s="93"/>
      <c r="E143" s="94" t="s">
        <v>2348</v>
      </c>
      <c r="F143" s="34" t="s">
        <v>2037</v>
      </c>
      <c r="G143" s="94">
        <f>76</f>
        <v>76</v>
      </c>
      <c r="H143" s="29" t="s">
        <v>2038</v>
      </c>
      <c r="I143" s="33" t="s">
        <v>2022</v>
      </c>
      <c r="J143" s="94" t="s">
        <v>2350</v>
      </c>
    </row>
    <row r="144" ht="17.65" spans="1:10">
      <c r="A144" s="64"/>
      <c r="B144" s="64"/>
      <c r="C144" s="93"/>
      <c r="D144" s="93"/>
      <c r="E144" s="94" t="s">
        <v>2351</v>
      </c>
      <c r="F144" s="34" t="s">
        <v>2037</v>
      </c>
      <c r="G144" s="94">
        <f>20</f>
        <v>20</v>
      </c>
      <c r="H144" s="29" t="s">
        <v>2038</v>
      </c>
      <c r="I144" s="33" t="s">
        <v>2022</v>
      </c>
      <c r="J144" s="94" t="s">
        <v>2353</v>
      </c>
    </row>
    <row r="145" ht="17.65" spans="1:10">
      <c r="A145" s="64"/>
      <c r="B145" s="64"/>
      <c r="C145" s="93"/>
      <c r="D145" s="93"/>
      <c r="E145" s="94" t="s">
        <v>2354</v>
      </c>
      <c r="F145" s="34" t="s">
        <v>2037</v>
      </c>
      <c r="G145" s="94">
        <f>48.6</f>
        <v>48.6</v>
      </c>
      <c r="H145" s="29" t="s">
        <v>2038</v>
      </c>
      <c r="I145" s="33" t="s">
        <v>2022</v>
      </c>
      <c r="J145" s="94" t="s">
        <v>2357</v>
      </c>
    </row>
    <row r="146" ht="17.65" spans="1:10">
      <c r="A146" s="64"/>
      <c r="B146" s="64"/>
      <c r="C146" s="93"/>
      <c r="D146" s="93"/>
      <c r="E146" s="94" t="s">
        <v>2358</v>
      </c>
      <c r="F146" s="34" t="s">
        <v>2037</v>
      </c>
      <c r="G146" s="94">
        <f>168</f>
        <v>168</v>
      </c>
      <c r="H146" s="29" t="s">
        <v>2038</v>
      </c>
      <c r="I146" s="33" t="s">
        <v>2022</v>
      </c>
      <c r="J146" s="94" t="s">
        <v>2360</v>
      </c>
    </row>
    <row r="147" ht="17.65" spans="1:10">
      <c r="A147" s="64"/>
      <c r="B147" s="64"/>
      <c r="C147" s="93"/>
      <c r="D147" s="93"/>
      <c r="E147" s="94" t="s">
        <v>2361</v>
      </c>
      <c r="F147" s="34" t="s">
        <v>2037</v>
      </c>
      <c r="G147" s="94">
        <f>50</f>
        <v>50</v>
      </c>
      <c r="H147" s="29" t="s">
        <v>2038</v>
      </c>
      <c r="I147" s="33" t="s">
        <v>2022</v>
      </c>
      <c r="J147" s="94" t="s">
        <v>2364</v>
      </c>
    </row>
    <row r="148" ht="31.5" spans="1:10">
      <c r="A148" s="64"/>
      <c r="B148" s="64"/>
      <c r="C148" s="93"/>
      <c r="D148" s="93"/>
      <c r="E148" s="94" t="s">
        <v>2365</v>
      </c>
      <c r="F148" s="34" t="s">
        <v>2037</v>
      </c>
      <c r="G148" s="94">
        <v>875.5</v>
      </c>
      <c r="H148" s="29" t="s">
        <v>2038</v>
      </c>
      <c r="I148" s="33" t="s">
        <v>2022</v>
      </c>
      <c r="J148" s="94" t="s">
        <v>2367</v>
      </c>
    </row>
    <row r="149" ht="17.65" spans="1:10">
      <c r="A149" s="64"/>
      <c r="B149" s="64"/>
      <c r="C149" s="93"/>
      <c r="D149" s="42" t="s">
        <v>2043</v>
      </c>
      <c r="E149" s="94" t="s">
        <v>2372</v>
      </c>
      <c r="F149" s="34" t="s">
        <v>2037</v>
      </c>
      <c r="G149" s="94" t="s">
        <v>2373</v>
      </c>
      <c r="H149" s="29" t="s">
        <v>2229</v>
      </c>
      <c r="I149" s="33" t="s">
        <v>2022</v>
      </c>
      <c r="J149" s="94" t="s">
        <v>2374</v>
      </c>
    </row>
    <row r="150" ht="31.5" spans="1:10">
      <c r="A150" s="64"/>
      <c r="B150" s="64"/>
      <c r="C150" s="42" t="s">
        <v>2046</v>
      </c>
      <c r="D150" s="42" t="s">
        <v>2050</v>
      </c>
      <c r="E150" s="94" t="s">
        <v>2375</v>
      </c>
      <c r="F150" s="34" t="s">
        <v>2037</v>
      </c>
      <c r="G150" s="94" t="s">
        <v>2376</v>
      </c>
      <c r="H150" s="92" t="s">
        <v>2029</v>
      </c>
      <c r="I150" s="33" t="s">
        <v>2030</v>
      </c>
      <c r="J150" s="94" t="s">
        <v>2368</v>
      </c>
    </row>
    <row r="151" ht="47.25" spans="1:10">
      <c r="A151" s="64"/>
      <c r="B151" s="64"/>
      <c r="C151" s="42" t="s">
        <v>2058</v>
      </c>
      <c r="D151" s="42" t="s">
        <v>2059</v>
      </c>
      <c r="E151" s="51" t="s">
        <v>2377</v>
      </c>
      <c r="F151" s="34" t="s">
        <v>2061</v>
      </c>
      <c r="G151" s="51" t="s">
        <v>2062</v>
      </c>
      <c r="H151" s="29" t="s">
        <v>2041</v>
      </c>
      <c r="I151" s="33" t="s">
        <v>2022</v>
      </c>
      <c r="J151" s="94" t="s">
        <v>2378</v>
      </c>
    </row>
    <row r="152" ht="40" customHeight="1" spans="1:10">
      <c r="A152" s="99" t="s">
        <v>2379</v>
      </c>
      <c r="B152" s="62"/>
      <c r="C152" s="29"/>
      <c r="D152" s="29"/>
      <c r="E152" s="29"/>
      <c r="F152" s="29"/>
      <c r="G152" s="29"/>
      <c r="H152" s="29"/>
      <c r="I152" s="33"/>
      <c r="J152" s="83"/>
    </row>
    <row r="153" ht="17.65" spans="1:10">
      <c r="A153" s="64" t="s">
        <v>2380</v>
      </c>
      <c r="B153" s="30" t="s">
        <v>2381</v>
      </c>
      <c r="C153" s="50" t="s">
        <v>2017</v>
      </c>
      <c r="D153" s="42" t="s">
        <v>2018</v>
      </c>
      <c r="E153" s="51" t="s">
        <v>2382</v>
      </c>
      <c r="F153" s="34" t="s">
        <v>2020</v>
      </c>
      <c r="G153" s="51">
        <v>70</v>
      </c>
      <c r="H153" s="58" t="s">
        <v>2182</v>
      </c>
      <c r="I153" s="33" t="s">
        <v>2022</v>
      </c>
      <c r="J153" s="51" t="s">
        <v>2183</v>
      </c>
    </row>
    <row r="154" ht="17.65" spans="1:10">
      <c r="A154" s="64"/>
      <c r="B154" s="30"/>
      <c r="C154" s="54"/>
      <c r="D154" s="42" t="s">
        <v>2026</v>
      </c>
      <c r="E154" s="51" t="s">
        <v>2116</v>
      </c>
      <c r="F154" s="34" t="s">
        <v>2020</v>
      </c>
      <c r="G154" s="100">
        <v>100</v>
      </c>
      <c r="H154" s="58" t="s">
        <v>2041</v>
      </c>
      <c r="I154" s="33" t="s">
        <v>2022</v>
      </c>
      <c r="J154" s="51" t="s">
        <v>2383</v>
      </c>
    </row>
    <row r="155" ht="17.65" spans="1:10">
      <c r="A155" s="64"/>
      <c r="B155" s="30"/>
      <c r="C155" s="54"/>
      <c r="D155" s="50" t="s">
        <v>2035</v>
      </c>
      <c r="E155" s="51" t="s">
        <v>2076</v>
      </c>
      <c r="F155" s="34" t="s">
        <v>2037</v>
      </c>
      <c r="G155" s="51">
        <v>403.2</v>
      </c>
      <c r="H155" s="29" t="s">
        <v>2038</v>
      </c>
      <c r="I155" s="33" t="s">
        <v>2022</v>
      </c>
      <c r="J155" s="51" t="s">
        <v>2189</v>
      </c>
    </row>
    <row r="156" ht="31.5" spans="1:10">
      <c r="A156" s="64"/>
      <c r="B156" s="30"/>
      <c r="C156" s="54"/>
      <c r="D156" s="55"/>
      <c r="E156" s="51" t="s">
        <v>2078</v>
      </c>
      <c r="F156" s="34" t="s">
        <v>2020</v>
      </c>
      <c r="G156" s="100">
        <v>100</v>
      </c>
      <c r="H156" s="58" t="s">
        <v>2041</v>
      </c>
      <c r="I156" s="33" t="s">
        <v>2022</v>
      </c>
      <c r="J156" s="58" t="s">
        <v>2384</v>
      </c>
    </row>
    <row r="157" ht="17.65" spans="1:10">
      <c r="A157" s="64"/>
      <c r="B157" s="30"/>
      <c r="C157" s="54"/>
      <c r="D157" s="50" t="s">
        <v>2043</v>
      </c>
      <c r="E157" s="58" t="s">
        <v>2385</v>
      </c>
      <c r="F157" s="34" t="s">
        <v>2020</v>
      </c>
      <c r="G157" s="101">
        <v>100</v>
      </c>
      <c r="H157" s="58" t="s">
        <v>2041</v>
      </c>
      <c r="I157" s="33" t="s">
        <v>2022</v>
      </c>
      <c r="J157" s="58" t="s">
        <v>2386</v>
      </c>
    </row>
    <row r="158" ht="31.5" spans="1:10">
      <c r="A158" s="64"/>
      <c r="B158" s="30"/>
      <c r="C158" s="55"/>
      <c r="D158" s="55"/>
      <c r="E158" s="58" t="s">
        <v>2387</v>
      </c>
      <c r="F158" s="34" t="s">
        <v>2020</v>
      </c>
      <c r="G158" s="58" t="s">
        <v>2388</v>
      </c>
      <c r="H158" s="58" t="s">
        <v>2229</v>
      </c>
      <c r="I158" s="33" t="s">
        <v>2022</v>
      </c>
      <c r="J158" s="51" t="s">
        <v>2389</v>
      </c>
    </row>
    <row r="159" ht="94.5" spans="1:10">
      <c r="A159" s="64"/>
      <c r="B159" s="30"/>
      <c r="C159" s="50" t="s">
        <v>2046</v>
      </c>
      <c r="D159" s="42" t="s">
        <v>2050</v>
      </c>
      <c r="E159" s="58" t="s">
        <v>2390</v>
      </c>
      <c r="F159" s="34" t="s">
        <v>2020</v>
      </c>
      <c r="G159" s="51" t="s">
        <v>2391</v>
      </c>
      <c r="H159" s="92" t="s">
        <v>2029</v>
      </c>
      <c r="I159" s="33" t="s">
        <v>2030</v>
      </c>
      <c r="J159" s="58" t="s">
        <v>2392</v>
      </c>
    </row>
    <row r="160" ht="63" spans="1:10">
      <c r="A160" s="64"/>
      <c r="B160" s="30"/>
      <c r="C160" s="55"/>
      <c r="D160" s="42" t="s">
        <v>2393</v>
      </c>
      <c r="E160" s="58" t="s">
        <v>2394</v>
      </c>
      <c r="F160" s="34" t="s">
        <v>2020</v>
      </c>
      <c r="G160" s="51" t="s">
        <v>2395</v>
      </c>
      <c r="H160" s="92" t="s">
        <v>2029</v>
      </c>
      <c r="I160" s="33" t="s">
        <v>2030</v>
      </c>
      <c r="J160" s="92" t="s">
        <v>2396</v>
      </c>
    </row>
    <row r="161" ht="47.25" spans="1:10">
      <c r="A161" s="64"/>
      <c r="B161" s="30"/>
      <c r="C161" s="50" t="s">
        <v>2058</v>
      </c>
      <c r="D161" s="50" t="s">
        <v>2059</v>
      </c>
      <c r="E161" s="51" t="s">
        <v>2397</v>
      </c>
      <c r="F161" s="34" t="s">
        <v>2061</v>
      </c>
      <c r="G161" s="51" t="s">
        <v>2062</v>
      </c>
      <c r="H161" s="51" t="s">
        <v>2041</v>
      </c>
      <c r="I161" s="33" t="s">
        <v>2022</v>
      </c>
      <c r="J161" s="51" t="s">
        <v>2398</v>
      </c>
    </row>
    <row r="162" ht="47.25" spans="1:10">
      <c r="A162" s="64"/>
      <c r="B162" s="30"/>
      <c r="C162" s="55"/>
      <c r="D162" s="55"/>
      <c r="E162" s="51" t="s">
        <v>2399</v>
      </c>
      <c r="F162" s="34" t="s">
        <v>2061</v>
      </c>
      <c r="G162" s="51" t="s">
        <v>2062</v>
      </c>
      <c r="H162" s="51" t="s">
        <v>2041</v>
      </c>
      <c r="I162" s="33" t="s">
        <v>2022</v>
      </c>
      <c r="J162" s="51" t="s">
        <v>2400</v>
      </c>
    </row>
  </sheetData>
  <mergeCells count="71">
    <mergeCell ref="A2:J2"/>
    <mergeCell ref="A7:A18"/>
    <mergeCell ref="A20:A31"/>
    <mergeCell ref="A33:A47"/>
    <mergeCell ref="A49:A61"/>
    <mergeCell ref="A63:A72"/>
    <mergeCell ref="A74:A87"/>
    <mergeCell ref="A89:A103"/>
    <mergeCell ref="A105:A117"/>
    <mergeCell ref="A119:A151"/>
    <mergeCell ref="A153:A162"/>
    <mergeCell ref="B7:B18"/>
    <mergeCell ref="B20:B31"/>
    <mergeCell ref="B33:B47"/>
    <mergeCell ref="B49:B61"/>
    <mergeCell ref="B63:B72"/>
    <mergeCell ref="B74:B87"/>
    <mergeCell ref="B89:B103"/>
    <mergeCell ref="B105:B117"/>
    <mergeCell ref="B119:B151"/>
    <mergeCell ref="B153:B162"/>
    <mergeCell ref="C7:C13"/>
    <mergeCell ref="C14:C17"/>
    <mergeCell ref="C20:C26"/>
    <mergeCell ref="C27:C30"/>
    <mergeCell ref="C33:C41"/>
    <mergeCell ref="C42:C46"/>
    <mergeCell ref="C49:C59"/>
    <mergeCell ref="C63:C68"/>
    <mergeCell ref="C69:C71"/>
    <mergeCell ref="C74:C83"/>
    <mergeCell ref="C84:C86"/>
    <mergeCell ref="C89:C99"/>
    <mergeCell ref="C100:C102"/>
    <mergeCell ref="C105:C113"/>
    <mergeCell ref="C114:C116"/>
    <mergeCell ref="C119:C149"/>
    <mergeCell ref="C153:C158"/>
    <mergeCell ref="C159:C160"/>
    <mergeCell ref="C161:C162"/>
    <mergeCell ref="D7:D8"/>
    <mergeCell ref="D9:D10"/>
    <mergeCell ref="D11:D12"/>
    <mergeCell ref="D20:D21"/>
    <mergeCell ref="D22:D23"/>
    <mergeCell ref="D24:D25"/>
    <mergeCell ref="D33:D37"/>
    <mergeCell ref="D38:D39"/>
    <mergeCell ref="D43:D44"/>
    <mergeCell ref="D45:D46"/>
    <mergeCell ref="D49:D56"/>
    <mergeCell ref="D57:D58"/>
    <mergeCell ref="D63:D64"/>
    <mergeCell ref="D65:D66"/>
    <mergeCell ref="D69:D71"/>
    <mergeCell ref="D74:D76"/>
    <mergeCell ref="D77:D79"/>
    <mergeCell ref="D80:D82"/>
    <mergeCell ref="D89:D93"/>
    <mergeCell ref="D94:D95"/>
    <mergeCell ref="D97:D99"/>
    <mergeCell ref="D105:D110"/>
    <mergeCell ref="D115:D116"/>
    <mergeCell ref="D119:D132"/>
    <mergeCell ref="D133:D134"/>
    <mergeCell ref="D135:D148"/>
    <mergeCell ref="D155:D156"/>
    <mergeCell ref="D157:D158"/>
    <mergeCell ref="D161:D162"/>
    <mergeCell ref="G55:G56"/>
    <mergeCell ref="J55:J56"/>
  </mergeCells>
  <pageMargins left="0.751388888888889" right="0.751388888888889" top="1" bottom="1" header="0.507638888888889" footer="0.507638888888889"/>
  <pageSetup paperSize="9" scale="63" fitToHeight="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8"/>
  <sheetViews>
    <sheetView topLeftCell="A4" workbookViewId="0">
      <selection activeCell="F8" sqref="F8"/>
    </sheetView>
  </sheetViews>
  <sheetFormatPr defaultColWidth="9" defaultRowHeight="13.5" outlineLevelRow="7" outlineLevelCol="1"/>
  <cols>
    <col min="1" max="1" width="20.2477876106195" style="1" customWidth="1"/>
    <col min="2" max="2" width="64" style="1" customWidth="1"/>
    <col min="3" max="16384" width="9" style="1"/>
  </cols>
  <sheetData>
    <row r="1" ht="32" customHeight="1" spans="1:2">
      <c r="A1" s="2" t="s">
        <v>2401</v>
      </c>
      <c r="B1" s="2"/>
    </row>
    <row r="3" ht="40" customHeight="1" spans="1:2">
      <c r="A3" s="3" t="s">
        <v>2402</v>
      </c>
      <c r="B3" s="4" t="s">
        <v>2403</v>
      </c>
    </row>
    <row r="4" ht="214" customHeight="1" spans="1:2">
      <c r="A4" s="5" t="s">
        <v>2404</v>
      </c>
      <c r="B4" s="6" t="s">
        <v>2405</v>
      </c>
    </row>
    <row r="5" ht="214" customHeight="1" spans="1:2">
      <c r="A5" s="7" t="s">
        <v>2406</v>
      </c>
      <c r="B5" s="6" t="s">
        <v>2407</v>
      </c>
    </row>
    <row r="6" ht="214" customHeight="1" spans="1:2">
      <c r="A6" s="8" t="s">
        <v>2408</v>
      </c>
      <c r="B6" s="9" t="s">
        <v>2409</v>
      </c>
    </row>
    <row r="7" ht="244" customHeight="1" spans="1:2">
      <c r="A7" s="7" t="s">
        <v>2410</v>
      </c>
      <c r="B7" s="6" t="s">
        <v>2411</v>
      </c>
    </row>
    <row r="8" ht="214" customHeight="1" spans="1:2">
      <c r="A8" s="6" t="s">
        <v>2412</v>
      </c>
      <c r="B8" s="6" t="s">
        <v>2413</v>
      </c>
    </row>
  </sheetData>
  <mergeCells count="1">
    <mergeCell ref="A1:B1"/>
  </mergeCells>
  <conditionalFormatting sqref="A6">
    <cfRule type="expression" dxfId="1" priority="1" stopIfTrue="1">
      <formula>"len($A:$A)=3"</formula>
    </cfRule>
  </conditionalFormatting>
  <conditionalFormatting sqref="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1-1昆明经济技术开发区一般公共预算收入情况表</vt:lpstr>
      <vt:lpstr>1-2昆明经济技术开发区一般公共预算支出情况表</vt:lpstr>
      <vt:lpstr>1-3昆明经济技术开发区本级一般公共预算收入情况表</vt:lpstr>
      <vt:lpstr>1-4昆明经济技术开发区一般公共预算支出情况表（公开到项级）</vt:lpstr>
      <vt:lpstr>1-5一般公共预算基本支出情况表（公开到款级）</vt:lpstr>
      <vt:lpstr>1-6一般公共预算支出表（州（市）对下转移支付项目）</vt:lpstr>
      <vt:lpstr>1-7昆明经济技术开发区分地区税收返还和转移支付预算表</vt:lpstr>
      <vt:lpstr>1-8昆明经济技术开发区“三公”经费预算财政拨款情况统计表</vt:lpstr>
      <vt:lpstr>2-1昆明经济技术开发区政府性基金预算收入情况表</vt:lpstr>
      <vt:lpstr>2-2昆明经济技术开发区政府性基金预算支出情况表</vt:lpstr>
      <vt:lpstr>2-3昆明经济技术开发区本级政府性基金预算收入情况表</vt:lpstr>
      <vt:lpstr>2-4本级政府性基金预算支出情况表（公开到项级）</vt:lpstr>
      <vt:lpstr>2-5 本级政府性基金支出表（州（市）对下转移支付）</vt:lpstr>
      <vt:lpstr>3-1昆明经济技术开发区国有资本经营收入预算情况表</vt:lpstr>
      <vt:lpstr>3-2昆明经济技术开发区国有资本经营支出预算情况表</vt:lpstr>
      <vt:lpstr>3-3昆明经济技术开发区国有资本经营收入预算情况表</vt:lpstr>
      <vt:lpstr>3-4本级国有资本经营支出预算情况表（公开到项级）</vt:lpstr>
      <vt:lpstr>3-5 昆明经济技术开发国有资本经营预算转移支付表 （分地区）</vt:lpstr>
      <vt:lpstr>3-6 国有资本经营预算转移支付表（分项目）</vt:lpstr>
      <vt:lpstr>4-1昆明经济技术开发区本级社会保险基金收入预算情况表</vt:lpstr>
      <vt:lpstr>4-2昆明经济技术开发区社会保险基金支出预算情况表</vt:lpstr>
      <vt:lpstr>4-3昆明经济技术开发区社会保险基金收入预算情况表</vt:lpstr>
      <vt:lpstr>4-4昆明经济技术开发区社会保险基金支出预算情况表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琳琳</cp:lastModifiedBy>
  <dcterms:created xsi:type="dcterms:W3CDTF">2006-09-16T00:00:00Z</dcterms:created>
  <cp:lastPrinted>2020-05-07T10:46:00Z</cp:lastPrinted>
  <dcterms:modified xsi:type="dcterms:W3CDTF">2025-01-26T01:49:03Z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CA16A13504F94F929F74BC7936361CCF_12</vt:lpwstr>
  </property>
</Properties>
</file>