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3" activeTab="6"/>
  </bookViews>
  <sheets>
    <sheet name="医院202412结算" sheetId="13" r:id="rId1"/>
    <sheet name="经开医院居民透析" sheetId="15" r:id="rId2"/>
    <sheet name="2024居民家庭医生签约" sheetId="20" r:id="rId3"/>
    <sheet name="202411居民异地门诊" sheetId="16" r:id="rId4"/>
    <sheet name="202411居民异地住院" sheetId="17" r:id="rId5"/>
    <sheet name="202411离休门诊" sheetId="18" r:id="rId6"/>
    <sheet name="202411离休住院" sheetId="19" r:id="rId7"/>
  </sheets>
  <calcPr calcId="144525"/>
</workbook>
</file>

<file path=xl/sharedStrings.xml><?xml version="1.0" encoding="utf-8"?>
<sst xmlns="http://schemas.openxmlformats.org/spreadsheetml/2006/main" count="453" uniqueCount="112">
  <si>
    <t>昆明市医疗保险定点医疗机构费用结算、内审、拨付明细表</t>
  </si>
  <si>
    <t>经办机构：经开区</t>
  </si>
  <si>
    <t/>
  </si>
  <si>
    <t>拨款时间：2025年1月23日</t>
  </si>
  <si>
    <t>单位：元</t>
  </si>
  <si>
    <t>序号</t>
  </si>
  <si>
    <t>机构编码</t>
  </si>
  <si>
    <t>机构名称</t>
  </si>
  <si>
    <t>险种</t>
  </si>
  <si>
    <t>结算类别</t>
  </si>
  <si>
    <t>结算方式</t>
  </si>
  <si>
    <t>费款所属期</t>
  </si>
  <si>
    <t>医保实际支付费用</t>
  </si>
  <si>
    <t>实付合计</t>
  </si>
  <si>
    <t>个人账户</t>
  </si>
  <si>
    <t>基本统筹基金支付</t>
  </si>
  <si>
    <t>离休保障基金支付</t>
  </si>
  <si>
    <t>大病统筹基金支付</t>
  </si>
  <si>
    <t>公务员补助</t>
  </si>
  <si>
    <t>在职医疗照顾人员补助</t>
  </si>
  <si>
    <t>退休医疗照顾人员补助</t>
  </si>
  <si>
    <t>医疗救助</t>
  </si>
  <si>
    <t>兜底保障</t>
  </si>
  <si>
    <t>财政补助</t>
  </si>
  <si>
    <t>H53011400045</t>
  </si>
  <si>
    <t>昆明市呈贡区洛羊街道社区卫生服务中心</t>
  </si>
  <si>
    <t>居民</t>
  </si>
  <si>
    <t>住院</t>
  </si>
  <si>
    <t>月预结算</t>
  </si>
  <si>
    <t>202412</t>
  </si>
  <si>
    <t>门诊</t>
  </si>
  <si>
    <t>月结算</t>
  </si>
  <si>
    <t>H53011400046</t>
  </si>
  <si>
    <t>昆明经济技术开发区八公里社区卫生服务站</t>
  </si>
  <si>
    <t>H53011400068</t>
  </si>
  <si>
    <t>官渡区阿拉街道社区卫生服务中心（昆明市官渡区中医骨科医院）</t>
  </si>
  <si>
    <t>H53011400071</t>
  </si>
  <si>
    <t>云南省荣军优抚医院</t>
  </si>
  <si>
    <t>H53011400195</t>
  </si>
  <si>
    <t>昆明市经开人民医院</t>
  </si>
  <si>
    <t>H53011400228</t>
  </si>
  <si>
    <t>昆明航天医院</t>
  </si>
  <si>
    <t>H53011400371</t>
  </si>
  <si>
    <t>昆明经济技术开发区昌宏社区新广丰社区卫生服务站</t>
  </si>
  <si>
    <t>H53011400373</t>
  </si>
  <si>
    <t>昆明经济技术开发区小麻苴社区卫生服务站</t>
  </si>
  <si>
    <t>H53011400402</t>
  </si>
  <si>
    <t>昆明经济技术开发区出口加工区社区卫生服务中心</t>
  </si>
  <si>
    <t>H53011401616</t>
  </si>
  <si>
    <t>昆明经济技术开发区普照社区卫生服务站</t>
  </si>
  <si>
    <t>H53015401681</t>
  </si>
  <si>
    <t>昆明市经开人民医院第一门诊部</t>
  </si>
  <si>
    <t>H53015401683</t>
  </si>
  <si>
    <t>昆明经济技术开发区航天社区卫生服务站</t>
  </si>
  <si>
    <t>H53015402121</t>
  </si>
  <si>
    <t>昆明耀兴华瑞医院</t>
  </si>
  <si>
    <t>H53015402730</t>
  </si>
  <si>
    <t>经开香颂口腔诊所</t>
  </si>
  <si>
    <t>H53015402768</t>
  </si>
  <si>
    <t>昆明经济技术开发区建工新城社区卫生服务中心</t>
  </si>
  <si>
    <t>H53015402788</t>
  </si>
  <si>
    <t>昆明经济技术开发区春漫时光社区卫生服务站</t>
  </si>
  <si>
    <t>小计</t>
  </si>
  <si>
    <t>H53011401031</t>
  </si>
  <si>
    <t>昆明经开区倪家营村卫生室</t>
  </si>
  <si>
    <t>H53011401032</t>
  </si>
  <si>
    <t>昆明市经开区洛羊街道水海子居委会卫生所</t>
  </si>
  <si>
    <t>H53011401033</t>
  </si>
  <si>
    <t>昆明市经开区黄土坡居委会卫生所</t>
  </si>
  <si>
    <t>H53011401034</t>
  </si>
  <si>
    <t>昆明经开区洛羊街道小洛羊卫生所</t>
  </si>
  <si>
    <t>H53011401037</t>
  </si>
  <si>
    <t>昆明市经开区张溪营保健门诊</t>
  </si>
  <si>
    <t>H53011401041</t>
  </si>
  <si>
    <t>昆明经开区小新册卫生所</t>
  </si>
  <si>
    <t>合计(27家)</t>
  </si>
  <si>
    <t>年终清算</t>
  </si>
  <si>
    <t>合计(1家)</t>
  </si>
  <si>
    <t>昆明市城乡居民医保定点医药机构异地就医费用结算明细表</t>
  </si>
  <si>
    <t>拨款时间：2025年1月20日</t>
  </si>
  <si>
    <t>医疗机构编号</t>
  </si>
  <si>
    <t>医疗机构名称</t>
  </si>
  <si>
    <t>数据期别</t>
  </si>
  <si>
    <t>险种类别</t>
  </si>
  <si>
    <t>基本医疗保险</t>
  </si>
  <si>
    <t>大病补充医疗保险</t>
  </si>
  <si>
    <t>医疗照顾专项补助</t>
  </si>
  <si>
    <t>其他补助</t>
  </si>
  <si>
    <t>审核扣款</t>
  </si>
  <si>
    <t>建档立卡医疗救助</t>
  </si>
  <si>
    <t>合计</t>
  </si>
  <si>
    <t>统筹基金</t>
  </si>
  <si>
    <t>1</t>
  </si>
  <si>
    <t>2024</t>
  </si>
  <si>
    <t>城乡居民</t>
  </si>
  <si>
    <t>家庭医生签约</t>
  </si>
  <si>
    <t>2</t>
  </si>
  <si>
    <t>八公里社区卫生服务中心</t>
  </si>
  <si>
    <t>3</t>
  </si>
  <si>
    <t>4</t>
  </si>
  <si>
    <t>5</t>
  </si>
  <si>
    <t>H53011102337</t>
  </si>
  <si>
    <t>一心堂健康管理有限公司经开贵昆路诊所</t>
  </si>
  <si>
    <t>202411</t>
  </si>
  <si>
    <t>6</t>
  </si>
  <si>
    <t>H53015402393</t>
  </si>
  <si>
    <t>云南东骏常青树医疗服务有限公司五华高教巷诊所</t>
  </si>
  <si>
    <t>7</t>
  </si>
  <si>
    <t>8</t>
  </si>
  <si>
    <t>9</t>
  </si>
  <si>
    <t>昆明市离休人员医疗保障医保定点医药机构异地就医费用结算明细表</t>
  </si>
  <si>
    <t>离休人员医疗保障</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</si>
</sst>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yyyy/mm/dd\ hh:mm:ss"/>
    <numFmt numFmtId="179" formatCode="yyyy\.mm\.dd\ hh:mm:ss"/>
  </numFmts>
  <fonts count="37">
    <font>
      <sz val="11"/>
      <color indexed="8"/>
      <name val="宋体"/>
      <charset val="134"/>
      <scheme val="minor"/>
    </font>
    <font>
      <sz val="12"/>
      <name val="宋体"/>
      <charset val="134"/>
    </font>
    <font>
      <sz val="11"/>
      <name val="宋体"/>
      <charset val="134"/>
    </font>
    <font>
      <sz val="10"/>
      <name val="宋体"/>
      <charset val="134"/>
    </font>
    <font>
      <b/>
      <sz val="16"/>
      <name val="宋体"/>
      <charset val="134"/>
    </font>
    <font>
      <sz val="10"/>
      <color rgb="FF333333"/>
      <name val="宋体"/>
      <charset val="134"/>
    </font>
    <font>
      <b/>
      <sz val="9"/>
      <name val="宋体"/>
      <charset val="134"/>
    </font>
    <font>
      <b/>
      <sz val="12"/>
      <name val="宋体"/>
      <charset val="134"/>
    </font>
    <font>
      <u/>
      <sz val="12"/>
      <name val="宋体"/>
      <charset val="134"/>
    </font>
    <font>
      <b/>
      <sz val="11"/>
      <name val="宋体"/>
      <charset val="134"/>
    </font>
    <font>
      <b/>
      <sz val="10"/>
      <name val="宋体"/>
      <charset val="134"/>
    </font>
    <font>
      <b/>
      <sz val="10"/>
      <color rgb="FF333333"/>
      <name val="宋体"/>
      <charset val="134"/>
    </font>
    <font>
      <b/>
      <sz val="11"/>
      <color indexed="8"/>
      <name val="宋体"/>
      <charset val="134"/>
    </font>
    <font>
      <b/>
      <sz val="16"/>
      <color rgb="FF333333"/>
      <name val="宋体"/>
      <charset val="134"/>
    </font>
    <font>
      <b/>
      <sz val="9"/>
      <color rgb="FF000000"/>
      <name val="宋体"/>
      <charset val="134"/>
    </font>
    <font>
      <b/>
      <sz val="10"/>
      <color rgb="FF000000"/>
      <name val="宋体"/>
      <charset val="134"/>
    </font>
    <font>
      <b/>
      <sz val="9"/>
      <color rgb="FF333333"/>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rgb="FF333333"/>
      </patternFill>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7" fillId="0" borderId="0" applyFont="0" applyFill="0" applyBorder="0" applyAlignment="0" applyProtection="0">
      <alignment vertical="center"/>
    </xf>
    <xf numFmtId="0" fontId="18" fillId="4" borderId="0" applyNumberFormat="0" applyBorder="0" applyAlignment="0" applyProtection="0">
      <alignment vertical="center"/>
    </xf>
    <xf numFmtId="0" fontId="19" fillId="5" borderId="6" applyNumberFormat="0" applyAlignment="0" applyProtection="0">
      <alignment vertical="center"/>
    </xf>
    <xf numFmtId="44" fontId="17" fillId="0" borderId="0" applyFont="0" applyFill="0" applyBorder="0" applyAlignment="0" applyProtection="0">
      <alignment vertical="center"/>
    </xf>
    <xf numFmtId="41" fontId="17" fillId="0" borderId="0" applyFont="0" applyFill="0" applyBorder="0" applyAlignment="0" applyProtection="0">
      <alignment vertical="center"/>
    </xf>
    <xf numFmtId="0" fontId="18" fillId="6" borderId="0" applyNumberFormat="0" applyBorder="0" applyAlignment="0" applyProtection="0">
      <alignment vertical="center"/>
    </xf>
    <xf numFmtId="0" fontId="20" fillId="7" borderId="0" applyNumberFormat="0" applyBorder="0" applyAlignment="0" applyProtection="0">
      <alignment vertical="center"/>
    </xf>
    <xf numFmtId="43" fontId="17" fillId="0" borderId="0" applyFont="0" applyFill="0" applyBorder="0" applyAlignment="0" applyProtection="0">
      <alignment vertical="center"/>
    </xf>
    <xf numFmtId="0" fontId="21" fillId="8" borderId="0" applyNumberFormat="0" applyBorder="0" applyAlignment="0" applyProtection="0">
      <alignment vertical="center"/>
    </xf>
    <xf numFmtId="0" fontId="22" fillId="0" borderId="0" applyNumberFormat="0" applyFill="0" applyBorder="0" applyAlignment="0" applyProtection="0">
      <alignment vertical="center"/>
    </xf>
    <xf numFmtId="9" fontId="17" fillId="0" borderId="0" applyFont="0" applyFill="0" applyBorder="0" applyAlignment="0" applyProtection="0">
      <alignment vertical="center"/>
    </xf>
    <xf numFmtId="0" fontId="23" fillId="0" borderId="0" applyNumberFormat="0" applyFill="0" applyBorder="0" applyAlignment="0" applyProtection="0">
      <alignment vertical="center"/>
    </xf>
    <xf numFmtId="0" fontId="17" fillId="9" borderId="7" applyNumberFormat="0" applyFont="0" applyAlignment="0" applyProtection="0">
      <alignment vertical="center"/>
    </xf>
    <xf numFmtId="0" fontId="21" fillId="1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0" borderId="8" applyNumberFormat="0" applyFill="0" applyAlignment="0" applyProtection="0">
      <alignment vertical="center"/>
    </xf>
    <xf numFmtId="0" fontId="21" fillId="11" borderId="0" applyNumberFormat="0" applyBorder="0" applyAlignment="0" applyProtection="0">
      <alignment vertical="center"/>
    </xf>
    <xf numFmtId="0" fontId="24" fillId="0" borderId="9" applyNumberFormat="0" applyFill="0" applyAlignment="0" applyProtection="0">
      <alignment vertical="center"/>
    </xf>
    <xf numFmtId="0" fontId="21" fillId="12" borderId="0" applyNumberFormat="0" applyBorder="0" applyAlignment="0" applyProtection="0">
      <alignment vertical="center"/>
    </xf>
    <xf numFmtId="0" fontId="30" fillId="13" borderId="10" applyNumberFormat="0" applyAlignment="0" applyProtection="0">
      <alignment vertical="center"/>
    </xf>
    <xf numFmtId="0" fontId="31" fillId="13" borderId="6" applyNumberFormat="0" applyAlignment="0" applyProtection="0">
      <alignment vertical="center"/>
    </xf>
    <xf numFmtId="0" fontId="32" fillId="14" borderId="11" applyNumberFormat="0" applyAlignment="0" applyProtection="0">
      <alignment vertical="center"/>
    </xf>
    <xf numFmtId="0" fontId="18" fillId="15" borderId="0" applyNumberFormat="0" applyBorder="0" applyAlignment="0" applyProtection="0">
      <alignment vertical="center"/>
    </xf>
    <xf numFmtId="0" fontId="21" fillId="16" borderId="0" applyNumberFormat="0" applyBorder="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18" fillId="19" borderId="0" applyNumberFormat="0" applyBorder="0" applyAlignment="0" applyProtection="0">
      <alignment vertical="center"/>
    </xf>
    <xf numFmtId="0" fontId="21"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18" fillId="27" borderId="0" applyNumberFormat="0" applyBorder="0" applyAlignment="0" applyProtection="0">
      <alignment vertical="center"/>
    </xf>
    <xf numFmtId="0" fontId="18" fillId="28" borderId="0" applyNumberFormat="0" applyBorder="0" applyAlignment="0" applyProtection="0">
      <alignment vertical="center"/>
    </xf>
    <xf numFmtId="0" fontId="21" fillId="29" borderId="0" applyNumberFormat="0" applyBorder="0" applyAlignment="0" applyProtection="0">
      <alignment vertical="center"/>
    </xf>
    <xf numFmtId="0" fontId="18"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18" fillId="33" borderId="0" applyNumberFormat="0" applyBorder="0" applyAlignment="0" applyProtection="0">
      <alignment vertical="center"/>
    </xf>
    <xf numFmtId="0" fontId="21" fillId="34" borderId="0" applyNumberFormat="0" applyBorder="0" applyAlignment="0" applyProtection="0">
      <alignment vertical="center"/>
    </xf>
  </cellStyleXfs>
  <cellXfs count="53">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NumberFormat="1" applyFont="1" applyFill="1" applyBorder="1" applyAlignment="1">
      <alignment horizontal="center" vertical="center"/>
    </xf>
    <xf numFmtId="0" fontId="1" fillId="0" borderId="0" xfId="0" applyNumberFormat="1" applyFont="1" applyFill="1" applyBorder="1" applyAlignment="1">
      <alignment vertical="center"/>
    </xf>
    <xf numFmtId="0" fontId="1"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2" fontId="5" fillId="2" borderId="1" xfId="0" applyNumberFormat="1" applyFont="1" applyFill="1" applyBorder="1" applyAlignment="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right"/>
    </xf>
    <xf numFmtId="0" fontId="8" fillId="0" borderId="0" xfId="0" applyFont="1" applyFill="1" applyBorder="1" applyAlignment="1"/>
    <xf numFmtId="0" fontId="1" fillId="0" borderId="0" xfId="0" applyFont="1" applyFill="1" applyBorder="1" applyAlignment="1">
      <alignment horizontal="center" vertical="center"/>
    </xf>
    <xf numFmtId="0" fontId="2" fillId="0" borderId="2"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177" fontId="3" fillId="0" borderId="1" xfId="0" applyNumberFormat="1" applyFont="1" applyFill="1" applyBorder="1" applyAlignment="1">
      <alignment horizontal="right" vertical="center" shrinkToFit="1"/>
    </xf>
    <xf numFmtId="0" fontId="1" fillId="0" borderId="0" xfId="0" applyFont="1" applyFill="1" applyBorder="1" applyAlignment="1"/>
    <xf numFmtId="0" fontId="1"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vertical="center"/>
    </xf>
    <xf numFmtId="0" fontId="1" fillId="0" borderId="0" xfId="0" applyFont="1" applyFill="1" applyBorder="1" applyAlignment="1">
      <alignment horizontal="right"/>
    </xf>
    <xf numFmtId="178" fontId="1" fillId="0" borderId="0" xfId="0" applyNumberFormat="1" applyFont="1" applyFill="1" applyBorder="1" applyAlignment="1"/>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shrinkToFit="1"/>
    </xf>
    <xf numFmtId="177" fontId="3" fillId="0" borderId="0" xfId="0" applyNumberFormat="1" applyFont="1" applyFill="1" applyBorder="1" applyAlignment="1">
      <alignment horizontal="right" vertical="center" shrinkToFit="1"/>
    </xf>
    <xf numFmtId="0" fontId="7" fillId="0" borderId="0" xfId="0" applyFont="1" applyFill="1" applyBorder="1" applyAlignment="1">
      <alignment horizontal="center" vertical="center"/>
    </xf>
    <xf numFmtId="177" fontId="1" fillId="0" borderId="0" xfId="0" applyNumberFormat="1" applyFont="1" applyFill="1" applyBorder="1" applyAlignment="1">
      <alignment horizontal="right" vertical="center"/>
    </xf>
    <xf numFmtId="176" fontId="6"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7" fillId="0" borderId="0" xfId="0" applyNumberFormat="1" applyFont="1" applyFill="1" applyBorder="1" applyAlignment="1">
      <alignment vertical="center"/>
    </xf>
    <xf numFmtId="0" fontId="7" fillId="0" borderId="0" xfId="0" applyNumberFormat="1" applyFont="1" applyFill="1" applyAlignment="1">
      <alignment horizontal="center" vertical="center"/>
    </xf>
    <xf numFmtId="0" fontId="9" fillId="0"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2" fontId="11" fillId="2" borderId="1" xfId="0" applyNumberFormat="1" applyFont="1" applyFill="1" applyBorder="1" applyAlignment="1">
      <alignment horizontal="right" vertical="center" wrapText="1"/>
    </xf>
    <xf numFmtId="0" fontId="1" fillId="0" borderId="0" xfId="0" applyNumberFormat="1" applyFont="1" applyFill="1" applyBorder="1" applyAlignment="1">
      <alignment horizontal="left" vertical="center"/>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177" fontId="10" fillId="0" borderId="1" xfId="0" applyNumberFormat="1" applyFont="1" applyFill="1" applyBorder="1" applyAlignment="1">
      <alignment horizontal="right" vertical="center" shrinkToFit="1"/>
    </xf>
    <xf numFmtId="178" fontId="7" fillId="0" borderId="0" xfId="0" applyNumberFormat="1" applyFont="1" applyFill="1" applyBorder="1" applyAlignment="1"/>
    <xf numFmtId="0" fontId="0" fillId="0" borderId="0" xfId="0" applyFont="1" applyFill="1" applyAlignment="1">
      <alignment vertical="center"/>
    </xf>
    <xf numFmtId="0" fontId="12" fillId="0" borderId="0" xfId="0" applyFont="1">
      <alignment vertical="center"/>
    </xf>
    <xf numFmtId="0" fontId="13" fillId="2" borderId="0" xfId="0" applyFont="1" applyFill="1" applyAlignment="1">
      <alignment horizontal="center" vertical="center" wrapText="1"/>
    </xf>
    <xf numFmtId="0" fontId="14" fillId="3" borderId="4"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4" fillId="3" borderId="4" xfId="0" applyFont="1" applyFill="1" applyBorder="1" applyAlignment="1">
      <alignment horizontal="right" vertical="center" wrapText="1"/>
    </xf>
    <xf numFmtId="0" fontId="15" fillId="3"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2" fontId="16" fillId="2" borderId="5" xfId="0" applyNumberFormat="1" applyFont="1" applyFill="1" applyBorder="1" applyAlignment="1">
      <alignment horizontal="center" vertical="center" wrapText="1"/>
    </xf>
    <xf numFmtId="179" fontId="14" fillId="3" borderId="4"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5"/>
  <sheetViews>
    <sheetView topLeftCell="A19" workbookViewId="0">
      <selection activeCell="E30" sqref="E30"/>
    </sheetView>
  </sheetViews>
  <sheetFormatPr defaultColWidth="9" defaultRowHeight="13.5"/>
  <cols>
    <col min="1" max="1" width="5.125" customWidth="1"/>
    <col min="2" max="2" width="10.9833333333333" customWidth="1"/>
    <col min="3" max="3" width="12.2" customWidth="1"/>
    <col min="4" max="4" width="5.125" customWidth="1"/>
    <col min="5" max="6" width="7.44166666666667" customWidth="1"/>
    <col min="7" max="7" width="7.56666666666667" customWidth="1"/>
    <col min="8" max="14" width="9.75833333333333" customWidth="1"/>
    <col min="15" max="16" width="8.94166666666667" customWidth="1"/>
    <col min="17" max="17" width="8" hidden="1"/>
    <col min="18" max="18" width="10.575" customWidth="1"/>
  </cols>
  <sheetData>
    <row r="1" customFormat="1" ht="38.25" customHeight="1" spans="1:18">
      <c r="A1" s="45" t="s">
        <v>0</v>
      </c>
      <c r="B1" s="45"/>
      <c r="C1" s="45"/>
      <c r="D1" s="45"/>
      <c r="E1" s="45"/>
      <c r="F1" s="45"/>
      <c r="G1" s="45"/>
      <c r="H1" s="45"/>
      <c r="I1" s="45"/>
      <c r="J1" s="45"/>
      <c r="K1" s="45"/>
      <c r="L1" s="45"/>
      <c r="M1" s="45"/>
      <c r="N1" s="45"/>
      <c r="O1" s="45"/>
      <c r="P1" s="45"/>
      <c r="Q1" s="45"/>
      <c r="R1" s="45"/>
    </row>
    <row r="2" customFormat="1" ht="15" customHeight="1" spans="1:18">
      <c r="A2" s="46" t="s">
        <v>1</v>
      </c>
      <c r="B2" s="46"/>
      <c r="C2" s="46"/>
      <c r="D2" s="46"/>
      <c r="E2" s="46"/>
      <c r="F2" s="47" t="s">
        <v>2</v>
      </c>
      <c r="G2" s="48"/>
      <c r="H2" s="47" t="s">
        <v>3</v>
      </c>
      <c r="I2" s="47"/>
      <c r="J2" s="47"/>
      <c r="K2" s="47" t="s">
        <v>2</v>
      </c>
      <c r="L2" s="48"/>
      <c r="M2" s="52"/>
      <c r="N2" s="52"/>
      <c r="O2" s="52"/>
      <c r="P2" s="47" t="s">
        <v>2</v>
      </c>
      <c r="Q2" s="47" t="s">
        <v>2</v>
      </c>
      <c r="R2" s="48" t="s">
        <v>4</v>
      </c>
    </row>
    <row r="3" customFormat="1" ht="15" customHeight="1" spans="1:18">
      <c r="A3" s="49" t="s">
        <v>5</v>
      </c>
      <c r="B3" s="49" t="s">
        <v>6</v>
      </c>
      <c r="C3" s="49" t="s">
        <v>7</v>
      </c>
      <c r="D3" s="49" t="s">
        <v>8</v>
      </c>
      <c r="E3" s="49" t="s">
        <v>9</v>
      </c>
      <c r="F3" s="49" t="s">
        <v>10</v>
      </c>
      <c r="G3" s="49" t="s">
        <v>11</v>
      </c>
      <c r="H3" s="49" t="s">
        <v>12</v>
      </c>
      <c r="I3" s="49"/>
      <c r="J3" s="49"/>
      <c r="K3" s="49"/>
      <c r="L3" s="49"/>
      <c r="M3" s="49"/>
      <c r="N3" s="49"/>
      <c r="O3" s="49"/>
      <c r="P3" s="49"/>
      <c r="Q3" s="49"/>
      <c r="R3" s="49" t="s">
        <v>13</v>
      </c>
    </row>
    <row r="4" customFormat="1" ht="15" customHeight="1" spans="1:18">
      <c r="A4" s="49"/>
      <c r="B4" s="49"/>
      <c r="C4" s="49"/>
      <c r="D4" s="49"/>
      <c r="E4" s="49"/>
      <c r="F4" s="49"/>
      <c r="G4" s="49"/>
      <c r="H4" s="49" t="s">
        <v>14</v>
      </c>
      <c r="I4" s="49" t="s">
        <v>15</v>
      </c>
      <c r="J4" s="49" t="s">
        <v>16</v>
      </c>
      <c r="K4" s="49" t="s">
        <v>17</v>
      </c>
      <c r="L4" s="49" t="s">
        <v>18</v>
      </c>
      <c r="M4" s="49" t="s">
        <v>19</v>
      </c>
      <c r="N4" s="49" t="s">
        <v>20</v>
      </c>
      <c r="O4" s="49" t="s">
        <v>21</v>
      </c>
      <c r="P4" s="49" t="s">
        <v>22</v>
      </c>
      <c r="Q4" s="49" t="s">
        <v>23</v>
      </c>
      <c r="R4" s="49"/>
    </row>
    <row r="5" customFormat="1" ht="15" customHeight="1" spans="1:18">
      <c r="A5" s="49"/>
      <c r="B5" s="49"/>
      <c r="C5" s="49"/>
      <c r="D5" s="49"/>
      <c r="E5" s="49"/>
      <c r="F5" s="49"/>
      <c r="G5" s="49"/>
      <c r="H5" s="49"/>
      <c r="I5" s="49"/>
      <c r="J5" s="49"/>
      <c r="K5" s="49"/>
      <c r="L5" s="49"/>
      <c r="M5" s="49"/>
      <c r="N5" s="49"/>
      <c r="O5" s="49"/>
      <c r="P5" s="49"/>
      <c r="Q5" s="49"/>
      <c r="R5" s="49"/>
    </row>
    <row r="6" customFormat="1" ht="19" customHeight="1" spans="1:18">
      <c r="A6" s="50">
        <v>1</v>
      </c>
      <c r="B6" s="50" t="s">
        <v>24</v>
      </c>
      <c r="C6" s="50" t="s">
        <v>25</v>
      </c>
      <c r="D6" s="50" t="s">
        <v>26</v>
      </c>
      <c r="E6" s="50" t="s">
        <v>27</v>
      </c>
      <c r="F6" s="50" t="s">
        <v>28</v>
      </c>
      <c r="G6" s="50" t="s">
        <v>29</v>
      </c>
      <c r="H6" s="51">
        <f>3304.02+0</f>
        <v>3304.02</v>
      </c>
      <c r="I6" s="51">
        <v>0</v>
      </c>
      <c r="J6" s="51">
        <v>0</v>
      </c>
      <c r="K6" s="51">
        <v>0</v>
      </c>
      <c r="L6" s="51">
        <v>0</v>
      </c>
      <c r="M6" s="51">
        <v>0</v>
      </c>
      <c r="N6" s="51">
        <v>0</v>
      </c>
      <c r="O6" s="51">
        <v>277.42</v>
      </c>
      <c r="P6" s="51">
        <v>0</v>
      </c>
      <c r="Q6" s="51">
        <v>0</v>
      </c>
      <c r="R6" s="51">
        <v>3581.44</v>
      </c>
    </row>
    <row r="7" customFormat="1" ht="15" customHeight="1" spans="1:18">
      <c r="A7" s="50">
        <v>2</v>
      </c>
      <c r="B7" s="50"/>
      <c r="C7" s="50"/>
      <c r="D7" s="50"/>
      <c r="E7" s="50" t="s">
        <v>30</v>
      </c>
      <c r="F7" s="50" t="s">
        <v>31</v>
      </c>
      <c r="G7" s="50" t="s">
        <v>29</v>
      </c>
      <c r="H7" s="51">
        <f>18885+0</f>
        <v>18885</v>
      </c>
      <c r="I7" s="51">
        <v>11194.46</v>
      </c>
      <c r="J7" s="51">
        <v>0</v>
      </c>
      <c r="K7" s="51">
        <v>0</v>
      </c>
      <c r="L7" s="51">
        <v>0</v>
      </c>
      <c r="M7" s="51">
        <v>0</v>
      </c>
      <c r="N7" s="51">
        <v>0</v>
      </c>
      <c r="O7" s="51">
        <v>0</v>
      </c>
      <c r="P7" s="51">
        <v>0</v>
      </c>
      <c r="Q7" s="51">
        <v>0</v>
      </c>
      <c r="R7" s="51">
        <v>30079.46</v>
      </c>
    </row>
    <row r="8" customFormat="1" ht="34" customHeight="1" spans="1:18">
      <c r="A8" s="50">
        <v>3</v>
      </c>
      <c r="B8" s="50" t="s">
        <v>32</v>
      </c>
      <c r="C8" s="50" t="s">
        <v>33</v>
      </c>
      <c r="D8" s="50" t="s">
        <v>26</v>
      </c>
      <c r="E8" s="50" t="s">
        <v>30</v>
      </c>
      <c r="F8" s="50" t="s">
        <v>31</v>
      </c>
      <c r="G8" s="50" t="s">
        <v>29</v>
      </c>
      <c r="H8" s="51">
        <f>7229.06+0</f>
        <v>7229.06</v>
      </c>
      <c r="I8" s="51">
        <v>87</v>
      </c>
      <c r="J8" s="51">
        <v>0</v>
      </c>
      <c r="K8" s="51">
        <v>0</v>
      </c>
      <c r="L8" s="51">
        <v>0</v>
      </c>
      <c r="M8" s="51">
        <v>0</v>
      </c>
      <c r="N8" s="51">
        <v>0</v>
      </c>
      <c r="O8" s="51">
        <v>0</v>
      </c>
      <c r="P8" s="51">
        <v>0</v>
      </c>
      <c r="Q8" s="51">
        <v>0</v>
      </c>
      <c r="R8" s="51">
        <v>7316.06</v>
      </c>
    </row>
    <row r="9" customFormat="1" ht="45" customHeight="1" spans="1:18">
      <c r="A9" s="50">
        <v>4</v>
      </c>
      <c r="B9" s="50" t="s">
        <v>34</v>
      </c>
      <c r="C9" s="50" t="s">
        <v>35</v>
      </c>
      <c r="D9" s="50" t="s">
        <v>26</v>
      </c>
      <c r="E9" s="50" t="s">
        <v>30</v>
      </c>
      <c r="F9" s="50" t="s">
        <v>31</v>
      </c>
      <c r="G9" s="50" t="s">
        <v>29</v>
      </c>
      <c r="H9" s="51">
        <f>959.12+0</f>
        <v>959.12</v>
      </c>
      <c r="I9" s="51">
        <v>52609.39</v>
      </c>
      <c r="J9" s="51">
        <v>0</v>
      </c>
      <c r="K9" s="51">
        <v>0</v>
      </c>
      <c r="L9" s="51">
        <v>0</v>
      </c>
      <c r="M9" s="51">
        <v>0</v>
      </c>
      <c r="N9" s="51">
        <v>0</v>
      </c>
      <c r="O9" s="51">
        <v>0</v>
      </c>
      <c r="P9" s="51">
        <v>0</v>
      </c>
      <c r="Q9" s="51">
        <v>0</v>
      </c>
      <c r="R9" s="51">
        <v>53568.51</v>
      </c>
    </row>
    <row r="10" customFormat="1" ht="23" customHeight="1" spans="1:18">
      <c r="A10" s="50">
        <v>5</v>
      </c>
      <c r="B10" s="50" t="s">
        <v>36</v>
      </c>
      <c r="C10" s="50" t="s">
        <v>37</v>
      </c>
      <c r="D10" s="50" t="s">
        <v>26</v>
      </c>
      <c r="E10" s="50" t="s">
        <v>30</v>
      </c>
      <c r="F10" s="50" t="s">
        <v>31</v>
      </c>
      <c r="G10" s="50" t="s">
        <v>29</v>
      </c>
      <c r="H10" s="51">
        <f>0+0</f>
        <v>0</v>
      </c>
      <c r="I10" s="51">
        <v>0</v>
      </c>
      <c r="J10" s="51">
        <v>0</v>
      </c>
      <c r="K10" s="51">
        <v>0</v>
      </c>
      <c r="L10" s="51">
        <v>0</v>
      </c>
      <c r="M10" s="51">
        <v>0</v>
      </c>
      <c r="N10" s="51">
        <v>0</v>
      </c>
      <c r="O10" s="51">
        <v>0</v>
      </c>
      <c r="P10" s="51">
        <v>0</v>
      </c>
      <c r="Q10" s="51">
        <v>0</v>
      </c>
      <c r="R10" s="51">
        <v>0</v>
      </c>
    </row>
    <row r="11" customFormat="1" ht="15" customHeight="1" spans="1:18">
      <c r="A11" s="50">
        <v>6</v>
      </c>
      <c r="B11" s="50" t="s">
        <v>38</v>
      </c>
      <c r="C11" s="50" t="s">
        <v>39</v>
      </c>
      <c r="D11" s="50" t="s">
        <v>26</v>
      </c>
      <c r="E11" s="50" t="s">
        <v>27</v>
      </c>
      <c r="F11" s="50" t="s">
        <v>28</v>
      </c>
      <c r="G11" s="50" t="s">
        <v>29</v>
      </c>
      <c r="H11" s="51">
        <f>-693.38+0</f>
        <v>-693.38</v>
      </c>
      <c r="I11" s="51">
        <v>0</v>
      </c>
      <c r="J11" s="51">
        <v>0</v>
      </c>
      <c r="K11" s="51">
        <v>0</v>
      </c>
      <c r="L11" s="51">
        <v>0</v>
      </c>
      <c r="M11" s="51">
        <v>0</v>
      </c>
      <c r="N11" s="51">
        <v>0</v>
      </c>
      <c r="O11" s="51">
        <v>3048.78</v>
      </c>
      <c r="P11" s="51">
        <v>0</v>
      </c>
      <c r="Q11" s="51">
        <v>0</v>
      </c>
      <c r="R11" s="51">
        <v>2355.4</v>
      </c>
    </row>
    <row r="12" customFormat="1" ht="15" customHeight="1" spans="1:18">
      <c r="A12" s="50">
        <v>7</v>
      </c>
      <c r="B12" s="50"/>
      <c r="C12" s="50"/>
      <c r="D12" s="50"/>
      <c r="E12" s="50" t="s">
        <v>30</v>
      </c>
      <c r="F12" s="50" t="s">
        <v>31</v>
      </c>
      <c r="G12" s="50" t="s">
        <v>29</v>
      </c>
      <c r="H12" s="51">
        <f>10505.1+0</f>
        <v>10505.1</v>
      </c>
      <c r="I12" s="51">
        <v>14378.97</v>
      </c>
      <c r="J12" s="51">
        <v>0</v>
      </c>
      <c r="K12" s="51">
        <v>67836.22</v>
      </c>
      <c r="L12" s="51">
        <v>0</v>
      </c>
      <c r="M12" s="51">
        <v>0</v>
      </c>
      <c r="N12" s="51">
        <v>0</v>
      </c>
      <c r="O12" s="51">
        <v>692.63</v>
      </c>
      <c r="P12" s="51">
        <v>0</v>
      </c>
      <c r="Q12" s="51">
        <v>0</v>
      </c>
      <c r="R12" s="51">
        <v>93412.92</v>
      </c>
    </row>
    <row r="13" customFormat="1" ht="15" customHeight="1" spans="1:18">
      <c r="A13" s="50">
        <v>8</v>
      </c>
      <c r="B13" s="50" t="s">
        <v>40</v>
      </c>
      <c r="C13" s="50" t="s">
        <v>41</v>
      </c>
      <c r="D13" s="50" t="s">
        <v>26</v>
      </c>
      <c r="E13" s="50" t="s">
        <v>27</v>
      </c>
      <c r="F13" s="50" t="s">
        <v>28</v>
      </c>
      <c r="G13" s="50" t="s">
        <v>29</v>
      </c>
      <c r="H13" s="51">
        <f>0+0</f>
        <v>0</v>
      </c>
      <c r="I13" s="51">
        <v>0</v>
      </c>
      <c r="J13" s="51">
        <v>0</v>
      </c>
      <c r="K13" s="51">
        <v>0</v>
      </c>
      <c r="L13" s="51">
        <v>0</v>
      </c>
      <c r="M13" s="51">
        <v>0</v>
      </c>
      <c r="N13" s="51">
        <v>0</v>
      </c>
      <c r="O13" s="51">
        <v>0</v>
      </c>
      <c r="P13" s="51">
        <v>0</v>
      </c>
      <c r="Q13" s="51">
        <v>0</v>
      </c>
      <c r="R13" s="51">
        <v>0</v>
      </c>
    </row>
    <row r="14" customFormat="1" ht="15" customHeight="1" spans="1:18">
      <c r="A14" s="50">
        <v>9</v>
      </c>
      <c r="B14" s="50"/>
      <c r="C14" s="50"/>
      <c r="D14" s="50"/>
      <c r="E14" s="50" t="s">
        <v>30</v>
      </c>
      <c r="F14" s="50" t="s">
        <v>31</v>
      </c>
      <c r="G14" s="50" t="s">
        <v>29</v>
      </c>
      <c r="H14" s="51">
        <f>617.51+0</f>
        <v>617.51</v>
      </c>
      <c r="I14" s="51">
        <v>570.16</v>
      </c>
      <c r="J14" s="51">
        <v>0</v>
      </c>
      <c r="K14" s="51">
        <v>0</v>
      </c>
      <c r="L14" s="51">
        <v>0</v>
      </c>
      <c r="M14" s="51">
        <v>0</v>
      </c>
      <c r="N14" s="51">
        <v>0</v>
      </c>
      <c r="O14" s="51">
        <v>385.51</v>
      </c>
      <c r="P14" s="51">
        <v>0</v>
      </c>
      <c r="Q14" s="51">
        <v>0</v>
      </c>
      <c r="R14" s="51">
        <v>1573.18</v>
      </c>
    </row>
    <row r="15" customFormat="1" ht="34" customHeight="1" spans="1:18">
      <c r="A15" s="50">
        <v>10</v>
      </c>
      <c r="B15" s="50" t="s">
        <v>42</v>
      </c>
      <c r="C15" s="50" t="s">
        <v>43</v>
      </c>
      <c r="D15" s="50" t="s">
        <v>26</v>
      </c>
      <c r="E15" s="50" t="s">
        <v>30</v>
      </c>
      <c r="F15" s="50" t="s">
        <v>31</v>
      </c>
      <c r="G15" s="50" t="s">
        <v>29</v>
      </c>
      <c r="H15" s="51">
        <f>390.86+0</f>
        <v>390.86</v>
      </c>
      <c r="I15" s="51">
        <v>15</v>
      </c>
      <c r="J15" s="51">
        <v>0</v>
      </c>
      <c r="K15" s="51">
        <v>0</v>
      </c>
      <c r="L15" s="51">
        <v>0</v>
      </c>
      <c r="M15" s="51">
        <v>0</v>
      </c>
      <c r="N15" s="51">
        <v>0</v>
      </c>
      <c r="O15" s="51">
        <v>0</v>
      </c>
      <c r="P15" s="51">
        <v>0</v>
      </c>
      <c r="Q15" s="51">
        <v>0</v>
      </c>
      <c r="R15" s="51">
        <v>405.86</v>
      </c>
    </row>
    <row r="16" customFormat="1" ht="34" customHeight="1" spans="1:18">
      <c r="A16" s="50">
        <v>11</v>
      </c>
      <c r="B16" s="50" t="s">
        <v>44</v>
      </c>
      <c r="C16" s="50" t="s">
        <v>45</v>
      </c>
      <c r="D16" s="50" t="s">
        <v>26</v>
      </c>
      <c r="E16" s="50" t="s">
        <v>30</v>
      </c>
      <c r="F16" s="50" t="s">
        <v>31</v>
      </c>
      <c r="G16" s="50" t="s">
        <v>29</v>
      </c>
      <c r="H16" s="51">
        <f>1163.2+0</f>
        <v>1163.2</v>
      </c>
      <c r="I16" s="51">
        <v>54</v>
      </c>
      <c r="J16" s="51">
        <v>0</v>
      </c>
      <c r="K16" s="51">
        <v>0</v>
      </c>
      <c r="L16" s="51">
        <v>0</v>
      </c>
      <c r="M16" s="51">
        <v>0</v>
      </c>
      <c r="N16" s="51">
        <v>0</v>
      </c>
      <c r="O16" s="51">
        <v>0</v>
      </c>
      <c r="P16" s="51">
        <v>0</v>
      </c>
      <c r="Q16" s="51">
        <v>0</v>
      </c>
      <c r="R16" s="51">
        <v>1217.2</v>
      </c>
    </row>
    <row r="17" customFormat="1" ht="34" customHeight="1" spans="1:18">
      <c r="A17" s="50">
        <v>12</v>
      </c>
      <c r="B17" s="50" t="s">
        <v>46</v>
      </c>
      <c r="C17" s="50" t="s">
        <v>47</v>
      </c>
      <c r="D17" s="50" t="s">
        <v>26</v>
      </c>
      <c r="E17" s="50" t="s">
        <v>30</v>
      </c>
      <c r="F17" s="50" t="s">
        <v>31</v>
      </c>
      <c r="G17" s="50" t="s">
        <v>29</v>
      </c>
      <c r="H17" s="51">
        <f>4335.76+0</f>
        <v>4335.76</v>
      </c>
      <c r="I17" s="51">
        <v>1128</v>
      </c>
      <c r="J17" s="51">
        <v>0</v>
      </c>
      <c r="K17" s="51">
        <v>0</v>
      </c>
      <c r="L17" s="51">
        <v>0</v>
      </c>
      <c r="M17" s="51">
        <v>0</v>
      </c>
      <c r="N17" s="51">
        <v>0</v>
      </c>
      <c r="O17" s="51">
        <v>0</v>
      </c>
      <c r="P17" s="51">
        <v>0</v>
      </c>
      <c r="Q17" s="51">
        <v>0</v>
      </c>
      <c r="R17" s="51">
        <v>5463.76</v>
      </c>
    </row>
    <row r="18" customFormat="1" ht="34" customHeight="1" spans="1:18">
      <c r="A18" s="50">
        <v>13</v>
      </c>
      <c r="B18" s="50" t="s">
        <v>48</v>
      </c>
      <c r="C18" s="50" t="s">
        <v>49</v>
      </c>
      <c r="D18" s="50" t="s">
        <v>26</v>
      </c>
      <c r="E18" s="50" t="s">
        <v>30</v>
      </c>
      <c r="F18" s="50" t="s">
        <v>31</v>
      </c>
      <c r="G18" s="50" t="s">
        <v>29</v>
      </c>
      <c r="H18" s="51">
        <f>109+0</f>
        <v>109</v>
      </c>
      <c r="I18" s="51">
        <v>6</v>
      </c>
      <c r="J18" s="51">
        <v>0</v>
      </c>
      <c r="K18" s="51">
        <v>0</v>
      </c>
      <c r="L18" s="51">
        <v>0</v>
      </c>
      <c r="M18" s="51">
        <v>0</v>
      </c>
      <c r="N18" s="51">
        <v>0</v>
      </c>
      <c r="O18" s="51">
        <v>0</v>
      </c>
      <c r="P18" s="51">
        <v>0</v>
      </c>
      <c r="Q18" s="51">
        <v>0</v>
      </c>
      <c r="R18" s="51">
        <v>115</v>
      </c>
    </row>
    <row r="19" customFormat="1" ht="23" customHeight="1" spans="1:18">
      <c r="A19" s="50">
        <v>14</v>
      </c>
      <c r="B19" s="50" t="s">
        <v>50</v>
      </c>
      <c r="C19" s="50" t="s">
        <v>51</v>
      </c>
      <c r="D19" s="50" t="s">
        <v>26</v>
      </c>
      <c r="E19" s="50" t="s">
        <v>30</v>
      </c>
      <c r="F19" s="50" t="s">
        <v>31</v>
      </c>
      <c r="G19" s="50" t="s">
        <v>29</v>
      </c>
      <c r="H19" s="51">
        <f>783.16+0</f>
        <v>783.16</v>
      </c>
      <c r="I19" s="51">
        <v>50.37</v>
      </c>
      <c r="J19" s="51">
        <v>0</v>
      </c>
      <c r="K19" s="51">
        <v>0</v>
      </c>
      <c r="L19" s="51">
        <v>0</v>
      </c>
      <c r="M19" s="51">
        <v>0</v>
      </c>
      <c r="N19" s="51">
        <v>0</v>
      </c>
      <c r="O19" s="51">
        <v>0</v>
      </c>
      <c r="P19" s="51">
        <v>0</v>
      </c>
      <c r="Q19" s="51">
        <v>0</v>
      </c>
      <c r="R19" s="51">
        <v>833.53</v>
      </c>
    </row>
    <row r="20" customFormat="1" ht="34" customHeight="1" spans="1:18">
      <c r="A20" s="50">
        <v>15</v>
      </c>
      <c r="B20" s="50" t="s">
        <v>52</v>
      </c>
      <c r="C20" s="50" t="s">
        <v>53</v>
      </c>
      <c r="D20" s="50" t="s">
        <v>26</v>
      </c>
      <c r="E20" s="50" t="s">
        <v>30</v>
      </c>
      <c r="F20" s="50" t="s">
        <v>31</v>
      </c>
      <c r="G20" s="50" t="s">
        <v>29</v>
      </c>
      <c r="H20" s="51">
        <f>0+0</f>
        <v>0</v>
      </c>
      <c r="I20" s="51">
        <v>0</v>
      </c>
      <c r="J20" s="51">
        <v>0</v>
      </c>
      <c r="K20" s="51">
        <v>0</v>
      </c>
      <c r="L20" s="51">
        <v>0</v>
      </c>
      <c r="M20" s="51">
        <v>0</v>
      </c>
      <c r="N20" s="51">
        <v>0</v>
      </c>
      <c r="O20" s="51">
        <v>0</v>
      </c>
      <c r="P20" s="51">
        <v>0</v>
      </c>
      <c r="Q20" s="51">
        <v>0</v>
      </c>
      <c r="R20" s="51">
        <v>0</v>
      </c>
    </row>
    <row r="21" customFormat="1" ht="15" customHeight="1" spans="1:18">
      <c r="A21" s="50">
        <v>16</v>
      </c>
      <c r="B21" s="50" t="s">
        <v>54</v>
      </c>
      <c r="C21" s="50" t="s">
        <v>55</v>
      </c>
      <c r="D21" s="50" t="s">
        <v>26</v>
      </c>
      <c r="E21" s="50" t="s">
        <v>27</v>
      </c>
      <c r="F21" s="50" t="s">
        <v>28</v>
      </c>
      <c r="G21" s="50" t="s">
        <v>29</v>
      </c>
      <c r="H21" s="51">
        <f>0+0</f>
        <v>0</v>
      </c>
      <c r="I21" s="51">
        <v>0</v>
      </c>
      <c r="J21" s="51">
        <v>0</v>
      </c>
      <c r="K21" s="51">
        <v>0</v>
      </c>
      <c r="L21" s="51">
        <v>0</v>
      </c>
      <c r="M21" s="51">
        <v>0</v>
      </c>
      <c r="N21" s="51">
        <v>0</v>
      </c>
      <c r="O21" s="51">
        <v>488.01</v>
      </c>
      <c r="P21" s="51">
        <v>0</v>
      </c>
      <c r="Q21" s="51">
        <v>0</v>
      </c>
      <c r="R21" s="51">
        <v>488.01</v>
      </c>
    </row>
    <row r="22" customFormat="1" ht="15" customHeight="1" spans="1:18">
      <c r="A22" s="50">
        <v>17</v>
      </c>
      <c r="B22" s="50"/>
      <c r="C22" s="50"/>
      <c r="D22" s="50"/>
      <c r="E22" s="50" t="s">
        <v>30</v>
      </c>
      <c r="F22" s="50" t="s">
        <v>31</v>
      </c>
      <c r="G22" s="50" t="s">
        <v>29</v>
      </c>
      <c r="H22" s="51">
        <f>122.23+0</f>
        <v>122.23</v>
      </c>
      <c r="I22" s="51">
        <v>9</v>
      </c>
      <c r="J22" s="51">
        <v>0</v>
      </c>
      <c r="K22" s="51">
        <v>0</v>
      </c>
      <c r="L22" s="51">
        <v>0</v>
      </c>
      <c r="M22" s="51">
        <v>0</v>
      </c>
      <c r="N22" s="51">
        <v>0</v>
      </c>
      <c r="O22" s="51">
        <v>0</v>
      </c>
      <c r="P22" s="51">
        <v>0</v>
      </c>
      <c r="Q22" s="51">
        <v>0</v>
      </c>
      <c r="R22" s="51">
        <v>131.23</v>
      </c>
    </row>
    <row r="23" customFormat="1" ht="15" customHeight="1" spans="1:18">
      <c r="A23" s="50">
        <v>18</v>
      </c>
      <c r="B23" s="50" t="s">
        <v>56</v>
      </c>
      <c r="C23" s="50" t="s">
        <v>57</v>
      </c>
      <c r="D23" s="50" t="s">
        <v>26</v>
      </c>
      <c r="E23" s="50" t="s">
        <v>30</v>
      </c>
      <c r="F23" s="50" t="s">
        <v>31</v>
      </c>
      <c r="G23" s="50" t="s">
        <v>29</v>
      </c>
      <c r="H23" s="51">
        <f>3986+0</f>
        <v>3986</v>
      </c>
      <c r="I23" s="51">
        <v>0</v>
      </c>
      <c r="J23" s="51">
        <v>0</v>
      </c>
      <c r="K23" s="51">
        <v>0</v>
      </c>
      <c r="L23" s="51">
        <v>0</v>
      </c>
      <c r="M23" s="51">
        <v>0</v>
      </c>
      <c r="N23" s="51">
        <v>0</v>
      </c>
      <c r="O23" s="51">
        <v>0</v>
      </c>
      <c r="P23" s="51">
        <v>0</v>
      </c>
      <c r="Q23" s="51">
        <v>0</v>
      </c>
      <c r="R23" s="51">
        <v>3986</v>
      </c>
    </row>
    <row r="24" customFormat="1" ht="19" customHeight="1" spans="1:18">
      <c r="A24" s="50">
        <v>19</v>
      </c>
      <c r="B24" s="50" t="s">
        <v>58</v>
      </c>
      <c r="C24" s="50" t="s">
        <v>59</v>
      </c>
      <c r="D24" s="50" t="s">
        <v>26</v>
      </c>
      <c r="E24" s="50" t="s">
        <v>27</v>
      </c>
      <c r="F24" s="50" t="s">
        <v>28</v>
      </c>
      <c r="G24" s="50" t="s">
        <v>29</v>
      </c>
      <c r="H24" s="51">
        <f>4540.14+0</f>
        <v>4540.14</v>
      </c>
      <c r="I24" s="51">
        <v>31942.52</v>
      </c>
      <c r="J24" s="51">
        <v>0</v>
      </c>
      <c r="K24" s="51">
        <v>336.88</v>
      </c>
      <c r="L24" s="51">
        <v>0</v>
      </c>
      <c r="M24" s="51">
        <v>0</v>
      </c>
      <c r="N24" s="51">
        <v>0</v>
      </c>
      <c r="O24" s="51">
        <v>0</v>
      </c>
      <c r="P24" s="51">
        <v>0</v>
      </c>
      <c r="Q24" s="51">
        <v>0</v>
      </c>
      <c r="R24" s="51">
        <v>36819.54</v>
      </c>
    </row>
    <row r="25" ht="15" customHeight="1" spans="1:18">
      <c r="A25" s="50">
        <v>20</v>
      </c>
      <c r="B25" s="50"/>
      <c r="C25" s="50"/>
      <c r="D25" s="50"/>
      <c r="E25" s="50" t="s">
        <v>30</v>
      </c>
      <c r="F25" s="50" t="s">
        <v>31</v>
      </c>
      <c r="G25" s="50" t="s">
        <v>29</v>
      </c>
      <c r="H25" s="51">
        <f>30203.48+0</f>
        <v>30203.48</v>
      </c>
      <c r="I25" s="51">
        <v>3697.68</v>
      </c>
      <c r="J25" s="51">
        <v>0</v>
      </c>
      <c r="K25" s="51">
        <v>0</v>
      </c>
      <c r="L25" s="51">
        <v>0</v>
      </c>
      <c r="M25" s="51">
        <v>0</v>
      </c>
      <c r="N25" s="51">
        <v>0</v>
      </c>
      <c r="O25" s="51">
        <v>0</v>
      </c>
      <c r="P25" s="51">
        <v>0</v>
      </c>
      <c r="Q25" s="51">
        <v>0</v>
      </c>
      <c r="R25" s="51">
        <v>33901.16</v>
      </c>
    </row>
    <row r="26" ht="34" customHeight="1" spans="1:18">
      <c r="A26" s="50">
        <v>21</v>
      </c>
      <c r="B26" s="50" t="s">
        <v>60</v>
      </c>
      <c r="C26" s="50" t="s">
        <v>61</v>
      </c>
      <c r="D26" s="50" t="s">
        <v>26</v>
      </c>
      <c r="E26" s="50" t="s">
        <v>30</v>
      </c>
      <c r="F26" s="50" t="s">
        <v>31</v>
      </c>
      <c r="G26" s="50" t="s">
        <v>29</v>
      </c>
      <c r="H26" s="51">
        <f>373.49+0</f>
        <v>373.49</v>
      </c>
      <c r="I26" s="51">
        <v>-522.15</v>
      </c>
      <c r="J26" s="51">
        <v>0</v>
      </c>
      <c r="K26" s="51">
        <v>0</v>
      </c>
      <c r="L26" s="51">
        <v>0</v>
      </c>
      <c r="M26" s="51">
        <v>0</v>
      </c>
      <c r="N26" s="51">
        <v>0</v>
      </c>
      <c r="O26" s="51">
        <v>0</v>
      </c>
      <c r="P26" s="51">
        <v>0</v>
      </c>
      <c r="Q26" s="51">
        <v>0</v>
      </c>
      <c r="R26" s="51">
        <v>-148.66</v>
      </c>
    </row>
    <row r="27" customFormat="1" ht="15" customHeight="1" spans="1:18">
      <c r="A27" s="50" t="s">
        <v>62</v>
      </c>
      <c r="B27" s="50"/>
      <c r="C27" s="50"/>
      <c r="D27" s="50"/>
      <c r="E27" s="50"/>
      <c r="F27" s="50"/>
      <c r="G27" s="50"/>
      <c r="H27" s="51">
        <f>86813.75+0</f>
        <v>86813.75</v>
      </c>
      <c r="I27" s="51">
        <v>115220.4</v>
      </c>
      <c r="J27" s="51">
        <v>0</v>
      </c>
      <c r="K27" s="51">
        <v>68173.1</v>
      </c>
      <c r="L27" s="51">
        <v>0</v>
      </c>
      <c r="M27" s="51">
        <v>0</v>
      </c>
      <c r="N27" s="51">
        <v>0</v>
      </c>
      <c r="O27" s="51">
        <v>4892.35</v>
      </c>
      <c r="P27" s="51">
        <v>0</v>
      </c>
      <c r="Q27" s="51">
        <v>0</v>
      </c>
      <c r="R27" s="51">
        <v>275099.6</v>
      </c>
    </row>
    <row r="28" ht="23" customHeight="1" spans="1:18">
      <c r="A28" s="50">
        <v>22</v>
      </c>
      <c r="B28" s="50" t="s">
        <v>63</v>
      </c>
      <c r="C28" s="50" t="s">
        <v>64</v>
      </c>
      <c r="D28" s="50" t="s">
        <v>26</v>
      </c>
      <c r="E28" s="50" t="s">
        <v>30</v>
      </c>
      <c r="F28" s="50" t="s">
        <v>31</v>
      </c>
      <c r="G28" s="50" t="s">
        <v>29</v>
      </c>
      <c r="H28" s="51">
        <f t="shared" ref="H28:H34" si="0">0+0</f>
        <v>0</v>
      </c>
      <c r="I28" s="51">
        <v>0</v>
      </c>
      <c r="J28" s="51">
        <v>0</v>
      </c>
      <c r="K28" s="51">
        <v>0</v>
      </c>
      <c r="L28" s="51">
        <v>0</v>
      </c>
      <c r="M28" s="51">
        <v>0</v>
      </c>
      <c r="N28" s="51">
        <v>0</v>
      </c>
      <c r="O28" s="51">
        <v>0</v>
      </c>
      <c r="P28" s="51">
        <v>0</v>
      </c>
      <c r="Q28" s="51">
        <v>0</v>
      </c>
      <c r="R28" s="51">
        <v>0</v>
      </c>
    </row>
    <row r="29" ht="34" customHeight="1" spans="1:18">
      <c r="A29" s="50">
        <v>23</v>
      </c>
      <c r="B29" s="50" t="s">
        <v>65</v>
      </c>
      <c r="C29" s="50" t="s">
        <v>66</v>
      </c>
      <c r="D29" s="50" t="s">
        <v>26</v>
      </c>
      <c r="E29" s="50" t="s">
        <v>30</v>
      </c>
      <c r="F29" s="50" t="s">
        <v>31</v>
      </c>
      <c r="G29" s="50" t="s">
        <v>29</v>
      </c>
      <c r="H29" s="51">
        <f t="shared" si="0"/>
        <v>0</v>
      </c>
      <c r="I29" s="51">
        <v>0</v>
      </c>
      <c r="J29" s="51">
        <v>0</v>
      </c>
      <c r="K29" s="51">
        <v>0</v>
      </c>
      <c r="L29" s="51">
        <v>0</v>
      </c>
      <c r="M29" s="51">
        <v>0</v>
      </c>
      <c r="N29" s="51">
        <v>0</v>
      </c>
      <c r="O29" s="51">
        <v>0</v>
      </c>
      <c r="P29" s="51">
        <v>0</v>
      </c>
      <c r="Q29" s="51">
        <v>0</v>
      </c>
      <c r="R29" s="51">
        <v>0</v>
      </c>
    </row>
    <row r="30" ht="23" customHeight="1" spans="1:18">
      <c r="A30" s="50">
        <v>24</v>
      </c>
      <c r="B30" s="50" t="s">
        <v>67</v>
      </c>
      <c r="C30" s="50" t="s">
        <v>68</v>
      </c>
      <c r="D30" s="50" t="s">
        <v>26</v>
      </c>
      <c r="E30" s="50" t="s">
        <v>30</v>
      </c>
      <c r="F30" s="50" t="s">
        <v>31</v>
      </c>
      <c r="G30" s="50" t="s">
        <v>29</v>
      </c>
      <c r="H30" s="51">
        <f t="shared" si="0"/>
        <v>0</v>
      </c>
      <c r="I30" s="51">
        <v>0</v>
      </c>
      <c r="J30" s="51">
        <v>0</v>
      </c>
      <c r="K30" s="51">
        <v>0</v>
      </c>
      <c r="L30" s="51">
        <v>0</v>
      </c>
      <c r="M30" s="51">
        <v>0</v>
      </c>
      <c r="N30" s="51">
        <v>0</v>
      </c>
      <c r="O30" s="51">
        <v>0</v>
      </c>
      <c r="P30" s="51">
        <v>0</v>
      </c>
      <c r="Q30" s="51">
        <v>0</v>
      </c>
      <c r="R30" s="51">
        <v>0</v>
      </c>
    </row>
    <row r="31" ht="23" customHeight="1" spans="1:18">
      <c r="A31" s="50">
        <v>25</v>
      </c>
      <c r="B31" s="50" t="s">
        <v>69</v>
      </c>
      <c r="C31" s="50" t="s">
        <v>70</v>
      </c>
      <c r="D31" s="50" t="s">
        <v>26</v>
      </c>
      <c r="E31" s="50" t="s">
        <v>30</v>
      </c>
      <c r="F31" s="50" t="s">
        <v>31</v>
      </c>
      <c r="G31" s="50" t="s">
        <v>29</v>
      </c>
      <c r="H31" s="51">
        <f t="shared" si="0"/>
        <v>0</v>
      </c>
      <c r="I31" s="51">
        <v>0</v>
      </c>
      <c r="J31" s="51">
        <v>0</v>
      </c>
      <c r="K31" s="51">
        <v>0</v>
      </c>
      <c r="L31" s="51">
        <v>0</v>
      </c>
      <c r="M31" s="51">
        <v>0</v>
      </c>
      <c r="N31" s="51">
        <v>0</v>
      </c>
      <c r="O31" s="51">
        <v>0</v>
      </c>
      <c r="P31" s="51">
        <v>0</v>
      </c>
      <c r="Q31" s="51">
        <v>0</v>
      </c>
      <c r="R31" s="51">
        <v>0</v>
      </c>
    </row>
    <row r="32" ht="23" customHeight="1" spans="1:18">
      <c r="A32" s="50">
        <v>26</v>
      </c>
      <c r="B32" s="50" t="s">
        <v>71</v>
      </c>
      <c r="C32" s="50" t="s">
        <v>72</v>
      </c>
      <c r="D32" s="50" t="s">
        <v>26</v>
      </c>
      <c r="E32" s="50" t="s">
        <v>30</v>
      </c>
      <c r="F32" s="50" t="s">
        <v>31</v>
      </c>
      <c r="G32" s="50" t="s">
        <v>29</v>
      </c>
      <c r="H32" s="51">
        <f t="shared" si="0"/>
        <v>0</v>
      </c>
      <c r="I32" s="51">
        <v>0</v>
      </c>
      <c r="J32" s="51">
        <v>0</v>
      </c>
      <c r="K32" s="51">
        <v>0</v>
      </c>
      <c r="L32" s="51">
        <v>0</v>
      </c>
      <c r="M32" s="51">
        <v>0</v>
      </c>
      <c r="N32" s="51">
        <v>0</v>
      </c>
      <c r="O32" s="51">
        <v>0</v>
      </c>
      <c r="P32" s="51">
        <v>0</v>
      </c>
      <c r="Q32" s="51">
        <v>0</v>
      </c>
      <c r="R32" s="51">
        <v>0</v>
      </c>
    </row>
    <row r="33" ht="23" customHeight="1" spans="1:18">
      <c r="A33" s="50">
        <v>27</v>
      </c>
      <c r="B33" s="50" t="s">
        <v>73</v>
      </c>
      <c r="C33" s="50" t="s">
        <v>74</v>
      </c>
      <c r="D33" s="50" t="s">
        <v>26</v>
      </c>
      <c r="E33" s="50" t="s">
        <v>30</v>
      </c>
      <c r="F33" s="50" t="s">
        <v>31</v>
      </c>
      <c r="G33" s="50" t="s">
        <v>29</v>
      </c>
      <c r="H33" s="51">
        <f t="shared" si="0"/>
        <v>0</v>
      </c>
      <c r="I33" s="51">
        <v>0</v>
      </c>
      <c r="J33" s="51">
        <v>0</v>
      </c>
      <c r="K33" s="51">
        <v>0</v>
      </c>
      <c r="L33" s="51">
        <v>0</v>
      </c>
      <c r="M33" s="51">
        <v>0</v>
      </c>
      <c r="N33" s="51">
        <v>0</v>
      </c>
      <c r="O33" s="51">
        <v>0</v>
      </c>
      <c r="P33" s="51">
        <v>0</v>
      </c>
      <c r="Q33" s="51">
        <v>0</v>
      </c>
      <c r="R33" s="51">
        <v>0</v>
      </c>
    </row>
    <row r="34" ht="15" customHeight="1" spans="1:18">
      <c r="A34" s="50" t="s">
        <v>75</v>
      </c>
      <c r="B34" s="50"/>
      <c r="C34" s="50"/>
      <c r="D34" s="50"/>
      <c r="E34" s="50"/>
      <c r="F34" s="50"/>
      <c r="G34" s="50"/>
      <c r="H34" s="51">
        <f t="shared" si="0"/>
        <v>0</v>
      </c>
      <c r="I34" s="51">
        <v>0</v>
      </c>
      <c r="J34" s="51">
        <v>0</v>
      </c>
      <c r="K34" s="51">
        <v>0</v>
      </c>
      <c r="L34" s="51">
        <v>0</v>
      </c>
      <c r="M34" s="51">
        <v>0</v>
      </c>
      <c r="N34" s="51">
        <v>0</v>
      </c>
      <c r="O34" s="51">
        <v>0</v>
      </c>
      <c r="P34" s="51">
        <v>0</v>
      </c>
      <c r="Q34" s="51">
        <v>0</v>
      </c>
      <c r="R34" s="51">
        <v>0</v>
      </c>
    </row>
    <row r="35" s="43" customFormat="1"/>
  </sheetData>
  <mergeCells count="40">
    <mergeCell ref="A1:R1"/>
    <mergeCell ref="A2:E2"/>
    <mergeCell ref="H2:J2"/>
    <mergeCell ref="M2:O2"/>
    <mergeCell ref="H3:Q3"/>
    <mergeCell ref="A27:G27"/>
    <mergeCell ref="A34:G34"/>
    <mergeCell ref="A3:A5"/>
    <mergeCell ref="B3:B5"/>
    <mergeCell ref="B6:B7"/>
    <mergeCell ref="B11:B12"/>
    <mergeCell ref="B13:B14"/>
    <mergeCell ref="B21:B22"/>
    <mergeCell ref="B24:B25"/>
    <mergeCell ref="C3:C5"/>
    <mergeCell ref="C6:C7"/>
    <mergeCell ref="C11:C12"/>
    <mergeCell ref="C13:C14"/>
    <mergeCell ref="C21:C22"/>
    <mergeCell ref="C24:C25"/>
    <mergeCell ref="D3:D5"/>
    <mergeCell ref="D6:D7"/>
    <mergeCell ref="D11:D12"/>
    <mergeCell ref="D13:D14"/>
    <mergeCell ref="D21:D22"/>
    <mergeCell ref="D24:D25"/>
    <mergeCell ref="E3:E5"/>
    <mergeCell ref="F3:F5"/>
    <mergeCell ref="G3:G5"/>
    <mergeCell ref="H4:H5"/>
    <mergeCell ref="I4:I5"/>
    <mergeCell ref="J4:J5"/>
    <mergeCell ref="K4:K5"/>
    <mergeCell ref="L4:L5"/>
    <mergeCell ref="M4:M5"/>
    <mergeCell ref="N4:N5"/>
    <mergeCell ref="O4:O5"/>
    <mergeCell ref="P4:P5"/>
    <mergeCell ref="Q4:Q5"/>
    <mergeCell ref="R3:R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8"/>
  <sheetViews>
    <sheetView workbookViewId="0">
      <selection activeCell="F21" sqref="F20:F21"/>
    </sheetView>
  </sheetViews>
  <sheetFormatPr defaultColWidth="9" defaultRowHeight="13.5" outlineLevelRow="7"/>
  <cols>
    <col min="1" max="1" width="5.125" style="44" customWidth="1"/>
    <col min="2" max="2" width="10.9833333333333" style="44" customWidth="1"/>
    <col min="3" max="3" width="12.2" style="44" customWidth="1"/>
    <col min="4" max="4" width="5.125" style="44" customWidth="1"/>
    <col min="5" max="6" width="7.44166666666667" style="44" customWidth="1"/>
    <col min="7" max="7" width="7.56666666666667" style="44" customWidth="1"/>
    <col min="8" max="14" width="9.75833333333333" style="44" customWidth="1"/>
    <col min="15" max="16" width="8.94166666666667" style="44" customWidth="1"/>
    <col min="17" max="17" width="8" style="44" hidden="1"/>
    <col min="18" max="18" width="10.575" style="44" customWidth="1"/>
  </cols>
  <sheetData>
    <row r="1" customFormat="1" ht="38.25" customHeight="1" spans="1:18">
      <c r="A1" s="45" t="s">
        <v>0</v>
      </c>
      <c r="B1" s="45"/>
      <c r="C1" s="45"/>
      <c r="D1" s="45"/>
      <c r="E1" s="45"/>
      <c r="F1" s="45"/>
      <c r="G1" s="45"/>
      <c r="H1" s="45"/>
      <c r="I1" s="45"/>
      <c r="J1" s="45"/>
      <c r="K1" s="45"/>
      <c r="L1" s="45"/>
      <c r="M1" s="45"/>
      <c r="N1" s="45"/>
      <c r="O1" s="45"/>
      <c r="P1" s="45"/>
      <c r="Q1" s="45"/>
      <c r="R1" s="45"/>
    </row>
    <row r="2" customFormat="1" ht="15" customHeight="1" spans="1:18">
      <c r="A2" s="46" t="s">
        <v>1</v>
      </c>
      <c r="B2" s="46"/>
      <c r="C2" s="46"/>
      <c r="D2" s="46"/>
      <c r="E2" s="46"/>
      <c r="F2" s="47" t="s">
        <v>2</v>
      </c>
      <c r="G2" s="48"/>
      <c r="H2" s="47" t="s">
        <v>3</v>
      </c>
      <c r="I2" s="47"/>
      <c r="J2" s="47"/>
      <c r="K2" s="47" t="s">
        <v>2</v>
      </c>
      <c r="L2" s="48"/>
      <c r="M2" s="52"/>
      <c r="N2" s="52"/>
      <c r="O2" s="52"/>
      <c r="P2" s="47" t="s">
        <v>2</v>
      </c>
      <c r="Q2" s="47" t="s">
        <v>2</v>
      </c>
      <c r="R2" s="48" t="s">
        <v>4</v>
      </c>
    </row>
    <row r="3" customFormat="1" ht="15" customHeight="1" spans="1:18">
      <c r="A3" s="49" t="s">
        <v>5</v>
      </c>
      <c r="B3" s="49" t="s">
        <v>6</v>
      </c>
      <c r="C3" s="49" t="s">
        <v>7</v>
      </c>
      <c r="D3" s="49" t="s">
        <v>8</v>
      </c>
      <c r="E3" s="49" t="s">
        <v>9</v>
      </c>
      <c r="F3" s="49" t="s">
        <v>10</v>
      </c>
      <c r="G3" s="49" t="s">
        <v>11</v>
      </c>
      <c r="H3" s="49" t="s">
        <v>12</v>
      </c>
      <c r="I3" s="49"/>
      <c r="J3" s="49"/>
      <c r="K3" s="49"/>
      <c r="L3" s="49"/>
      <c r="M3" s="49"/>
      <c r="N3" s="49"/>
      <c r="O3" s="49"/>
      <c r="P3" s="49"/>
      <c r="Q3" s="49"/>
      <c r="R3" s="49" t="s">
        <v>13</v>
      </c>
    </row>
    <row r="4" customFormat="1" ht="15" customHeight="1" spans="1:18">
      <c r="A4" s="49"/>
      <c r="B4" s="49"/>
      <c r="C4" s="49"/>
      <c r="D4" s="49"/>
      <c r="E4" s="49"/>
      <c r="F4" s="49"/>
      <c r="G4" s="49"/>
      <c r="H4" s="49" t="s">
        <v>14</v>
      </c>
      <c r="I4" s="49" t="s">
        <v>15</v>
      </c>
      <c r="J4" s="49" t="s">
        <v>16</v>
      </c>
      <c r="K4" s="49" t="s">
        <v>17</v>
      </c>
      <c r="L4" s="49" t="s">
        <v>18</v>
      </c>
      <c r="M4" s="49" t="s">
        <v>19</v>
      </c>
      <c r="N4" s="49" t="s">
        <v>20</v>
      </c>
      <c r="O4" s="49" t="s">
        <v>21</v>
      </c>
      <c r="P4" s="49" t="s">
        <v>22</v>
      </c>
      <c r="Q4" s="49" t="s">
        <v>23</v>
      </c>
      <c r="R4" s="49"/>
    </row>
    <row r="5" customFormat="1" ht="15" customHeight="1" spans="1:18">
      <c r="A5" s="49"/>
      <c r="B5" s="49"/>
      <c r="C5" s="49"/>
      <c r="D5" s="49"/>
      <c r="E5" s="49"/>
      <c r="F5" s="49"/>
      <c r="G5" s="49"/>
      <c r="H5" s="49"/>
      <c r="I5" s="49"/>
      <c r="J5" s="49"/>
      <c r="K5" s="49"/>
      <c r="L5" s="49"/>
      <c r="M5" s="49"/>
      <c r="N5" s="49"/>
      <c r="O5" s="49"/>
      <c r="P5" s="49"/>
      <c r="Q5" s="49"/>
      <c r="R5" s="49"/>
    </row>
    <row r="6" customFormat="1" ht="23" customHeight="1" spans="1:18">
      <c r="A6" s="50">
        <v>1</v>
      </c>
      <c r="B6" s="50" t="s">
        <v>38</v>
      </c>
      <c r="C6" s="50" t="s">
        <v>39</v>
      </c>
      <c r="D6" s="50" t="s">
        <v>26</v>
      </c>
      <c r="E6" s="50" t="s">
        <v>30</v>
      </c>
      <c r="F6" s="50" t="s">
        <v>76</v>
      </c>
      <c r="G6" s="50" t="s">
        <v>29</v>
      </c>
      <c r="H6" s="51">
        <f>0+0</f>
        <v>0</v>
      </c>
      <c r="I6" s="51">
        <v>-91937.3</v>
      </c>
      <c r="J6" s="51">
        <v>0</v>
      </c>
      <c r="K6" s="51">
        <v>-55572.7</v>
      </c>
      <c r="L6" s="51">
        <v>0</v>
      </c>
      <c r="M6" s="51">
        <v>0</v>
      </c>
      <c r="N6" s="51">
        <v>0</v>
      </c>
      <c r="O6" s="51">
        <v>0</v>
      </c>
      <c r="P6" s="51">
        <v>0</v>
      </c>
      <c r="Q6" s="51">
        <v>0</v>
      </c>
      <c r="R6" s="51">
        <v>-147510</v>
      </c>
    </row>
    <row r="7" customFormat="1" ht="15" customHeight="1" spans="1:18">
      <c r="A7" s="50" t="s">
        <v>77</v>
      </c>
      <c r="B7" s="50"/>
      <c r="C7" s="50"/>
      <c r="D7" s="50"/>
      <c r="E7" s="50"/>
      <c r="F7" s="50"/>
      <c r="G7" s="50"/>
      <c r="H7" s="51">
        <f>0+0</f>
        <v>0</v>
      </c>
      <c r="I7" s="51">
        <v>-91937.3</v>
      </c>
      <c r="J7" s="51">
        <v>0</v>
      </c>
      <c r="K7" s="51">
        <v>-55572.7</v>
      </c>
      <c r="L7" s="51">
        <v>0</v>
      </c>
      <c r="M7" s="51">
        <v>0</v>
      </c>
      <c r="N7" s="51">
        <v>0</v>
      </c>
      <c r="O7" s="51">
        <v>0</v>
      </c>
      <c r="P7" s="51">
        <v>0</v>
      </c>
      <c r="Q7" s="51">
        <v>0</v>
      </c>
      <c r="R7" s="51">
        <v>-147510</v>
      </c>
    </row>
    <row r="8" s="43" customFormat="1"/>
  </sheetData>
  <mergeCells count="24">
    <mergeCell ref="A1:R1"/>
    <mergeCell ref="A2:E2"/>
    <mergeCell ref="H2:J2"/>
    <mergeCell ref="M2:O2"/>
    <mergeCell ref="H3:Q3"/>
    <mergeCell ref="A7:G7"/>
    <mergeCell ref="A3:A5"/>
    <mergeCell ref="B3:B5"/>
    <mergeCell ref="C3:C5"/>
    <mergeCell ref="D3:D5"/>
    <mergeCell ref="E3:E5"/>
    <mergeCell ref="F3:F5"/>
    <mergeCell ref="G3:G5"/>
    <mergeCell ref="H4:H5"/>
    <mergeCell ref="I4:I5"/>
    <mergeCell ref="J4:J5"/>
    <mergeCell ref="K4:K5"/>
    <mergeCell ref="L4:L5"/>
    <mergeCell ref="M4:M5"/>
    <mergeCell ref="N4:N5"/>
    <mergeCell ref="O4:O5"/>
    <mergeCell ref="P4:P5"/>
    <mergeCell ref="Q4:Q5"/>
    <mergeCell ref="R3:R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G13" sqref="G13"/>
    </sheetView>
  </sheetViews>
  <sheetFormatPr defaultColWidth="8.8" defaultRowHeight="14.25"/>
  <cols>
    <col min="1" max="1" width="4" style="1" customWidth="1"/>
    <col min="2" max="2" width="13.6333333333333" style="1" customWidth="1"/>
    <col min="3" max="3" width="19.5" style="1" customWidth="1"/>
    <col min="4" max="4" width="6" style="1" customWidth="1"/>
    <col min="5" max="5" width="8.38333333333333" style="1" customWidth="1"/>
    <col min="6" max="6" width="5.5" style="1" customWidth="1"/>
    <col min="7" max="19" width="9" style="1" customWidth="1"/>
    <col min="20" max="20" width="8.88333333333333" style="1" customWidth="1"/>
    <col min="21" max="16384" width="8.8" style="1"/>
  </cols>
  <sheetData>
    <row r="1" s="29" customFormat="1" ht="37.05" customHeight="1" spans="1:20">
      <c r="A1" s="5" t="s">
        <v>78</v>
      </c>
      <c r="B1" s="5"/>
      <c r="C1" s="5"/>
      <c r="D1" s="5"/>
      <c r="E1" s="5"/>
      <c r="F1" s="5"/>
      <c r="G1" s="5"/>
      <c r="H1" s="5"/>
      <c r="I1" s="5"/>
      <c r="J1" s="5"/>
      <c r="K1" s="5"/>
      <c r="L1" s="5"/>
      <c r="M1" s="5"/>
      <c r="N1" s="5"/>
      <c r="O1" s="5"/>
      <c r="P1" s="5"/>
      <c r="Q1" s="5"/>
      <c r="R1" s="5"/>
      <c r="S1" s="5"/>
      <c r="T1" s="5"/>
    </row>
    <row r="2" s="29" customFormat="1" ht="21" customHeight="1" spans="1:19">
      <c r="A2" s="33" t="s">
        <v>1</v>
      </c>
      <c r="B2" s="33"/>
      <c r="C2" s="33"/>
      <c r="D2" s="33"/>
      <c r="E2" s="33"/>
      <c r="F2" s="33"/>
      <c r="H2" s="34" t="s">
        <v>79</v>
      </c>
      <c r="I2" s="34"/>
      <c r="J2" s="34"/>
      <c r="K2" s="34"/>
      <c r="L2" s="33"/>
      <c r="M2" s="6"/>
      <c r="N2" s="38"/>
      <c r="O2" s="38"/>
      <c r="P2" s="38"/>
      <c r="Q2" s="33"/>
      <c r="R2" s="20" t="s">
        <v>4</v>
      </c>
      <c r="S2" s="20"/>
    </row>
    <row r="3" s="30" customFormat="1" ht="33" customHeight="1" spans="1:20">
      <c r="A3" s="35" t="s">
        <v>5</v>
      </c>
      <c r="B3" s="35" t="s">
        <v>80</v>
      </c>
      <c r="C3" s="35" t="s">
        <v>81</v>
      </c>
      <c r="D3" s="35" t="s">
        <v>82</v>
      </c>
      <c r="E3" s="35" t="s">
        <v>83</v>
      </c>
      <c r="F3" s="35" t="s">
        <v>9</v>
      </c>
      <c r="G3" s="35" t="s">
        <v>84</v>
      </c>
      <c r="H3" s="35"/>
      <c r="I3" s="35"/>
      <c r="J3" s="35" t="s">
        <v>18</v>
      </c>
      <c r="K3" s="35"/>
      <c r="L3" s="35"/>
      <c r="M3" s="35" t="s">
        <v>85</v>
      </c>
      <c r="N3" s="35" t="s">
        <v>86</v>
      </c>
      <c r="O3" s="35" t="s">
        <v>87</v>
      </c>
      <c r="P3" s="39" t="s">
        <v>88</v>
      </c>
      <c r="Q3" s="35" t="s">
        <v>21</v>
      </c>
      <c r="R3" s="35" t="s">
        <v>89</v>
      </c>
      <c r="S3" s="39" t="s">
        <v>22</v>
      </c>
      <c r="T3" s="35" t="s">
        <v>90</v>
      </c>
    </row>
    <row r="4" s="31" customFormat="1" ht="60" customHeight="1" spans="1:20">
      <c r="A4" s="35"/>
      <c r="B4" s="35"/>
      <c r="C4" s="35"/>
      <c r="D4" s="35"/>
      <c r="E4" s="35"/>
      <c r="F4" s="35"/>
      <c r="G4" s="35" t="s">
        <v>14</v>
      </c>
      <c r="H4" s="35" t="s">
        <v>91</v>
      </c>
      <c r="I4" s="35" t="s">
        <v>62</v>
      </c>
      <c r="J4" s="35" t="s">
        <v>14</v>
      </c>
      <c r="K4" s="35" t="s">
        <v>91</v>
      </c>
      <c r="L4" s="35" t="s">
        <v>62</v>
      </c>
      <c r="M4" s="35"/>
      <c r="N4" s="39"/>
      <c r="O4" s="35"/>
      <c r="P4" s="40"/>
      <c r="Q4" s="35"/>
      <c r="R4" s="35"/>
      <c r="S4" s="40"/>
      <c r="T4" s="35"/>
    </row>
    <row r="5" s="32" customFormat="1" ht="34" customHeight="1" spans="1:20">
      <c r="A5" s="36" t="s">
        <v>92</v>
      </c>
      <c r="B5" s="36" t="s">
        <v>24</v>
      </c>
      <c r="C5" s="36" t="s">
        <v>25</v>
      </c>
      <c r="D5" s="36" t="s">
        <v>93</v>
      </c>
      <c r="E5" s="36" t="s">
        <v>94</v>
      </c>
      <c r="F5" s="36" t="s">
        <v>95</v>
      </c>
      <c r="G5" s="37">
        <v>0</v>
      </c>
      <c r="H5" s="37">
        <v>65940</v>
      </c>
      <c r="I5" s="41">
        <f t="shared" ref="I5:I9" si="0">SUM(H5+G5)</f>
        <v>65940</v>
      </c>
      <c r="J5" s="41">
        <v>0</v>
      </c>
      <c r="K5" s="41">
        <v>0</v>
      </c>
      <c r="L5" s="41">
        <f t="shared" ref="L5:L9" si="1">SUM(K5+J5)</f>
        <v>0</v>
      </c>
      <c r="M5" s="37">
        <v>0</v>
      </c>
      <c r="N5" s="41">
        <v>0</v>
      </c>
      <c r="O5" s="37">
        <v>0</v>
      </c>
      <c r="P5" s="37">
        <v>0</v>
      </c>
      <c r="Q5" s="37">
        <v>0</v>
      </c>
      <c r="R5" s="37">
        <v>0</v>
      </c>
      <c r="S5" s="37">
        <v>0</v>
      </c>
      <c r="T5" s="37">
        <v>52752</v>
      </c>
    </row>
    <row r="6" s="32" customFormat="1" ht="34" customHeight="1" spans="1:20">
      <c r="A6" s="36" t="s">
        <v>96</v>
      </c>
      <c r="B6" s="36" t="s">
        <v>32</v>
      </c>
      <c r="C6" s="36" t="s">
        <v>97</v>
      </c>
      <c r="D6" s="36" t="s">
        <v>93</v>
      </c>
      <c r="E6" s="36" t="s">
        <v>94</v>
      </c>
      <c r="F6" s="36" t="s">
        <v>95</v>
      </c>
      <c r="G6" s="37">
        <v>0</v>
      </c>
      <c r="H6" s="37">
        <v>984</v>
      </c>
      <c r="I6" s="41">
        <f t="shared" si="0"/>
        <v>984</v>
      </c>
      <c r="J6" s="41">
        <v>0</v>
      </c>
      <c r="K6" s="41">
        <v>0</v>
      </c>
      <c r="L6" s="41">
        <f t="shared" si="1"/>
        <v>0</v>
      </c>
      <c r="M6" s="37">
        <v>0</v>
      </c>
      <c r="N6" s="41">
        <v>0</v>
      </c>
      <c r="O6" s="37">
        <v>0</v>
      </c>
      <c r="P6" s="37">
        <v>0</v>
      </c>
      <c r="Q6" s="37">
        <v>0</v>
      </c>
      <c r="R6" s="37">
        <v>0</v>
      </c>
      <c r="S6" s="37">
        <v>0</v>
      </c>
      <c r="T6" s="37">
        <v>787.2</v>
      </c>
    </row>
    <row r="7" s="29" customFormat="1" ht="34" customHeight="1" spans="1:20">
      <c r="A7" s="36" t="s">
        <v>98</v>
      </c>
      <c r="B7" s="36" t="s">
        <v>42</v>
      </c>
      <c r="C7" s="36" t="s">
        <v>43</v>
      </c>
      <c r="D7" s="36" t="s">
        <v>93</v>
      </c>
      <c r="E7" s="36" t="s">
        <v>94</v>
      </c>
      <c r="F7" s="36" t="s">
        <v>95</v>
      </c>
      <c r="G7" s="37">
        <v>0</v>
      </c>
      <c r="H7" s="37">
        <v>3468</v>
      </c>
      <c r="I7" s="41">
        <f t="shared" si="0"/>
        <v>3468</v>
      </c>
      <c r="J7" s="41">
        <v>0</v>
      </c>
      <c r="K7" s="41">
        <v>0</v>
      </c>
      <c r="L7" s="41">
        <f t="shared" si="1"/>
        <v>0</v>
      </c>
      <c r="M7" s="37">
        <v>0</v>
      </c>
      <c r="N7" s="41">
        <v>0</v>
      </c>
      <c r="O7" s="37">
        <v>0</v>
      </c>
      <c r="P7" s="37">
        <v>0</v>
      </c>
      <c r="Q7" s="37">
        <v>0</v>
      </c>
      <c r="R7" s="37">
        <v>0</v>
      </c>
      <c r="S7" s="37">
        <v>0</v>
      </c>
      <c r="T7" s="37">
        <v>2774.4</v>
      </c>
    </row>
    <row r="8" s="29" customFormat="1" ht="34" customHeight="1" spans="1:20">
      <c r="A8" s="36" t="s">
        <v>99</v>
      </c>
      <c r="B8" s="36" t="s">
        <v>44</v>
      </c>
      <c r="C8" s="36" t="s">
        <v>45</v>
      </c>
      <c r="D8" s="36" t="s">
        <v>93</v>
      </c>
      <c r="E8" s="36" t="s">
        <v>94</v>
      </c>
      <c r="F8" s="36" t="s">
        <v>95</v>
      </c>
      <c r="G8" s="37">
        <v>0</v>
      </c>
      <c r="H8" s="37">
        <v>5112</v>
      </c>
      <c r="I8" s="41">
        <f t="shared" si="0"/>
        <v>5112</v>
      </c>
      <c r="J8" s="41">
        <v>0</v>
      </c>
      <c r="K8" s="41">
        <v>0</v>
      </c>
      <c r="L8" s="41">
        <f t="shared" si="1"/>
        <v>0</v>
      </c>
      <c r="M8" s="37">
        <v>0</v>
      </c>
      <c r="N8" s="41">
        <v>0</v>
      </c>
      <c r="O8" s="37">
        <v>0</v>
      </c>
      <c r="P8" s="37">
        <v>0</v>
      </c>
      <c r="Q8" s="37">
        <v>0</v>
      </c>
      <c r="R8" s="37">
        <v>0</v>
      </c>
      <c r="S8" s="37">
        <v>0</v>
      </c>
      <c r="T8" s="37">
        <v>4089.6</v>
      </c>
    </row>
    <row r="9" s="29" customFormat="1" ht="34" customHeight="1" spans="1:20">
      <c r="A9" s="36" t="s">
        <v>100</v>
      </c>
      <c r="B9" s="36" t="s">
        <v>58</v>
      </c>
      <c r="C9" s="36" t="s">
        <v>59</v>
      </c>
      <c r="D9" s="36" t="s">
        <v>93</v>
      </c>
      <c r="E9" s="36" t="s">
        <v>94</v>
      </c>
      <c r="F9" s="36" t="s">
        <v>95</v>
      </c>
      <c r="G9" s="37">
        <v>0</v>
      </c>
      <c r="H9" s="37">
        <v>6132</v>
      </c>
      <c r="I9" s="41">
        <f t="shared" si="0"/>
        <v>6132</v>
      </c>
      <c r="J9" s="41">
        <v>0</v>
      </c>
      <c r="K9" s="41">
        <v>0</v>
      </c>
      <c r="L9" s="41">
        <f t="shared" si="1"/>
        <v>0</v>
      </c>
      <c r="M9" s="37">
        <v>0</v>
      </c>
      <c r="N9" s="41">
        <v>0</v>
      </c>
      <c r="O9" s="37">
        <v>0</v>
      </c>
      <c r="P9" s="37">
        <v>0</v>
      </c>
      <c r="Q9" s="37">
        <v>0</v>
      </c>
      <c r="R9" s="37">
        <v>0</v>
      </c>
      <c r="S9" s="37">
        <v>0</v>
      </c>
      <c r="T9" s="37">
        <v>4905.6</v>
      </c>
    </row>
    <row r="10" s="29" customFormat="1" ht="23" customHeight="1" spans="1:20">
      <c r="A10" s="36" t="s">
        <v>90</v>
      </c>
      <c r="B10" s="36"/>
      <c r="C10" s="36"/>
      <c r="D10" s="36"/>
      <c r="E10" s="36"/>
      <c r="F10" s="36"/>
      <c r="G10" s="37">
        <f t="shared" ref="G10:T10" si="2">SUM(G5:G9)</f>
        <v>0</v>
      </c>
      <c r="H10" s="37">
        <f t="shared" si="2"/>
        <v>81636</v>
      </c>
      <c r="I10" s="41">
        <f t="shared" si="2"/>
        <v>81636</v>
      </c>
      <c r="J10" s="41">
        <f t="shared" si="2"/>
        <v>0</v>
      </c>
      <c r="K10" s="41">
        <f t="shared" si="2"/>
        <v>0</v>
      </c>
      <c r="L10" s="41">
        <f t="shared" si="2"/>
        <v>0</v>
      </c>
      <c r="M10" s="37">
        <f t="shared" si="2"/>
        <v>0</v>
      </c>
      <c r="N10" s="41">
        <f t="shared" si="2"/>
        <v>0</v>
      </c>
      <c r="O10" s="41">
        <f t="shared" si="2"/>
        <v>0</v>
      </c>
      <c r="P10" s="41">
        <f t="shared" si="2"/>
        <v>0</v>
      </c>
      <c r="Q10" s="41">
        <f t="shared" si="2"/>
        <v>0</v>
      </c>
      <c r="R10" s="41">
        <f t="shared" si="2"/>
        <v>0</v>
      </c>
      <c r="S10" s="41">
        <f t="shared" si="2"/>
        <v>0</v>
      </c>
      <c r="T10" s="41">
        <f t="shared" si="2"/>
        <v>65308.8</v>
      </c>
    </row>
    <row r="11" s="29" customFormat="1" ht="15.6" customHeight="1" spans="19:20">
      <c r="S11" s="12"/>
      <c r="T11" s="42"/>
    </row>
    <row r="12" s="29" customFormat="1"/>
    <row r="13" s="29" customFormat="1"/>
    <row r="14" s="29" customFormat="1"/>
    <row r="15" s="29" customFormat="1"/>
  </sheetData>
  <mergeCells count="20">
    <mergeCell ref="A1:T1"/>
    <mergeCell ref="H2:K2"/>
    <mergeCell ref="N2:P2"/>
    <mergeCell ref="G3:I3"/>
    <mergeCell ref="J3:L3"/>
    <mergeCell ref="A10:F10"/>
    <mergeCell ref="A3:A4"/>
    <mergeCell ref="B3:B4"/>
    <mergeCell ref="C3:C4"/>
    <mergeCell ref="D3:D4"/>
    <mergeCell ref="E3:E4"/>
    <mergeCell ref="F3:F4"/>
    <mergeCell ref="M3:M4"/>
    <mergeCell ref="N3:N4"/>
    <mergeCell ref="O3:O4"/>
    <mergeCell ref="P3:P4"/>
    <mergeCell ref="Q3:Q4"/>
    <mergeCell ref="R3:R4"/>
    <mergeCell ref="S3:S4"/>
    <mergeCell ref="T3:T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H8" sqref="H8"/>
    </sheetView>
  </sheetViews>
  <sheetFormatPr defaultColWidth="8.8" defaultRowHeight="14.25"/>
  <cols>
    <col min="1" max="1" width="4" style="1" customWidth="1"/>
    <col min="2" max="2" width="13.6333333333333" style="1" customWidth="1"/>
    <col min="3" max="3" width="19.5" style="1" customWidth="1"/>
    <col min="4" max="4" width="6" style="1" customWidth="1"/>
    <col min="5" max="5" width="8.38333333333333" style="1" customWidth="1"/>
    <col min="6" max="6" width="5.5" style="1" customWidth="1"/>
    <col min="7" max="19" width="9" style="1" customWidth="1"/>
    <col min="20" max="20" width="8.88333333333333" style="1" customWidth="1"/>
    <col min="21" max="16384" width="8.8" style="1"/>
  </cols>
  <sheetData>
    <row r="1" s="1" customFormat="1" ht="37.05" customHeight="1" spans="1:20">
      <c r="A1" s="5" t="s">
        <v>78</v>
      </c>
      <c r="B1" s="5"/>
      <c r="C1" s="5"/>
      <c r="D1" s="5"/>
      <c r="E1" s="5"/>
      <c r="F1" s="5"/>
      <c r="G1" s="5"/>
      <c r="H1" s="5"/>
      <c r="I1" s="5"/>
      <c r="J1" s="5"/>
      <c r="K1" s="5"/>
      <c r="L1" s="5"/>
      <c r="M1" s="5"/>
      <c r="N1" s="5"/>
      <c r="O1" s="5"/>
      <c r="P1" s="5"/>
      <c r="Q1" s="5"/>
      <c r="R1" s="5"/>
      <c r="S1" s="5"/>
      <c r="T1" s="5"/>
    </row>
    <row r="2" s="1" customFormat="1" ht="21" customHeight="1" spans="1:19">
      <c r="A2" s="6" t="s">
        <v>1</v>
      </c>
      <c r="B2" s="6"/>
      <c r="C2" s="6"/>
      <c r="D2" s="6"/>
      <c r="E2" s="6"/>
      <c r="F2" s="6"/>
      <c r="H2" s="7" t="s">
        <v>79</v>
      </c>
      <c r="I2" s="7"/>
      <c r="J2" s="7"/>
      <c r="K2" s="7"/>
      <c r="L2" s="6"/>
      <c r="M2" s="6"/>
      <c r="N2" s="19"/>
      <c r="O2" s="19"/>
      <c r="P2" s="6"/>
      <c r="Q2" s="6"/>
      <c r="R2" s="19" t="s">
        <v>4</v>
      </c>
      <c r="S2" s="20"/>
    </row>
    <row r="3" s="2" customFormat="1" ht="33" customHeight="1" spans="1:20">
      <c r="A3" s="8" t="s">
        <v>5</v>
      </c>
      <c r="B3" s="8" t="s">
        <v>80</v>
      </c>
      <c r="C3" s="8" t="s">
        <v>81</v>
      </c>
      <c r="D3" s="8" t="s">
        <v>82</v>
      </c>
      <c r="E3" s="8" t="s">
        <v>83</v>
      </c>
      <c r="F3" s="8" t="s">
        <v>9</v>
      </c>
      <c r="G3" s="8" t="s">
        <v>84</v>
      </c>
      <c r="H3" s="8"/>
      <c r="I3" s="8"/>
      <c r="J3" s="8" t="s">
        <v>18</v>
      </c>
      <c r="K3" s="8"/>
      <c r="L3" s="8"/>
      <c r="M3" s="8" t="s">
        <v>85</v>
      </c>
      <c r="N3" s="8" t="s">
        <v>86</v>
      </c>
      <c r="O3" s="8" t="s">
        <v>87</v>
      </c>
      <c r="P3" s="15" t="s">
        <v>88</v>
      </c>
      <c r="Q3" s="8" t="s">
        <v>21</v>
      </c>
      <c r="R3" s="8" t="s">
        <v>89</v>
      </c>
      <c r="S3" s="15" t="s">
        <v>22</v>
      </c>
      <c r="T3" s="8" t="s">
        <v>90</v>
      </c>
    </row>
    <row r="4" s="3" customFormat="1" ht="60" customHeight="1" spans="1:20">
      <c r="A4" s="8"/>
      <c r="B4" s="8"/>
      <c r="C4" s="8"/>
      <c r="D4" s="8"/>
      <c r="E4" s="8"/>
      <c r="F4" s="8"/>
      <c r="G4" s="8" t="s">
        <v>14</v>
      </c>
      <c r="H4" s="8" t="s">
        <v>91</v>
      </c>
      <c r="I4" s="8" t="s">
        <v>62</v>
      </c>
      <c r="J4" s="8" t="s">
        <v>14</v>
      </c>
      <c r="K4" s="8" t="s">
        <v>91</v>
      </c>
      <c r="L4" s="8" t="s">
        <v>62</v>
      </c>
      <c r="M4" s="8"/>
      <c r="N4" s="15"/>
      <c r="O4" s="8"/>
      <c r="P4" s="16"/>
      <c r="Q4" s="8"/>
      <c r="R4" s="8"/>
      <c r="S4" s="16"/>
      <c r="T4" s="8"/>
    </row>
    <row r="5" s="4" customFormat="1" ht="34" customHeight="1" spans="1:20">
      <c r="A5" s="9" t="s">
        <v>92</v>
      </c>
      <c r="B5" s="9" t="s">
        <v>101</v>
      </c>
      <c r="C5" s="9" t="s">
        <v>102</v>
      </c>
      <c r="D5" s="9" t="s">
        <v>103</v>
      </c>
      <c r="E5" s="9" t="s">
        <v>94</v>
      </c>
      <c r="F5" s="9" t="s">
        <v>30</v>
      </c>
      <c r="G5" s="10">
        <v>0</v>
      </c>
      <c r="H5" s="10">
        <v>191.51</v>
      </c>
      <c r="I5" s="17">
        <f t="shared" ref="I5:I13" si="0">SUM(H5+G5)</f>
        <v>191.51</v>
      </c>
      <c r="J5" s="17">
        <v>0</v>
      </c>
      <c r="K5" s="17">
        <v>0</v>
      </c>
      <c r="L5" s="17">
        <f t="shared" ref="L5:L13" si="1">SUM(K5+J5)</f>
        <v>0</v>
      </c>
      <c r="M5" s="10">
        <v>0</v>
      </c>
      <c r="N5" s="17">
        <v>0</v>
      </c>
      <c r="O5" s="10">
        <v>0</v>
      </c>
      <c r="P5" s="10">
        <v>0</v>
      </c>
      <c r="Q5" s="10">
        <v>0</v>
      </c>
      <c r="R5" s="10">
        <v>0</v>
      </c>
      <c r="S5" s="10">
        <v>0</v>
      </c>
      <c r="T5" s="10">
        <v>191.51</v>
      </c>
    </row>
    <row r="6" s="4" customFormat="1" ht="34" customHeight="1" spans="1:20">
      <c r="A6" s="9" t="s">
        <v>96</v>
      </c>
      <c r="B6" s="9" t="s">
        <v>24</v>
      </c>
      <c r="C6" s="9" t="s">
        <v>25</v>
      </c>
      <c r="D6" s="9" t="s">
        <v>103</v>
      </c>
      <c r="E6" s="9" t="s">
        <v>94</v>
      </c>
      <c r="F6" s="9" t="s">
        <v>30</v>
      </c>
      <c r="G6" s="10">
        <v>6695.2</v>
      </c>
      <c r="H6" s="10">
        <v>3499.2</v>
      </c>
      <c r="I6" s="17">
        <f t="shared" si="0"/>
        <v>10194.4</v>
      </c>
      <c r="J6" s="17">
        <v>0</v>
      </c>
      <c r="K6" s="17">
        <v>0</v>
      </c>
      <c r="L6" s="17">
        <f t="shared" si="1"/>
        <v>0</v>
      </c>
      <c r="M6" s="10">
        <v>0</v>
      </c>
      <c r="N6" s="17">
        <v>0</v>
      </c>
      <c r="O6" s="10">
        <v>0</v>
      </c>
      <c r="P6" s="10">
        <v>0</v>
      </c>
      <c r="Q6" s="10">
        <v>0</v>
      </c>
      <c r="R6" s="10">
        <v>0</v>
      </c>
      <c r="S6" s="10">
        <v>0</v>
      </c>
      <c r="T6" s="10">
        <v>10194.4</v>
      </c>
    </row>
    <row r="7" s="1" customFormat="1" ht="34" customHeight="1" spans="1:20">
      <c r="A7" s="9" t="s">
        <v>98</v>
      </c>
      <c r="B7" s="9" t="s">
        <v>32</v>
      </c>
      <c r="C7" s="9" t="s">
        <v>33</v>
      </c>
      <c r="D7" s="9" t="s">
        <v>103</v>
      </c>
      <c r="E7" s="9" t="s">
        <v>94</v>
      </c>
      <c r="F7" s="9" t="s">
        <v>30</v>
      </c>
      <c r="G7" s="10">
        <v>0</v>
      </c>
      <c r="H7" s="10">
        <v>105.46</v>
      </c>
      <c r="I7" s="17">
        <f t="shared" si="0"/>
        <v>105.46</v>
      </c>
      <c r="J7" s="17">
        <v>0</v>
      </c>
      <c r="K7" s="17">
        <v>0</v>
      </c>
      <c r="L7" s="17">
        <f t="shared" si="1"/>
        <v>0</v>
      </c>
      <c r="M7" s="10">
        <v>0</v>
      </c>
      <c r="N7" s="17">
        <v>0</v>
      </c>
      <c r="O7" s="10">
        <v>0</v>
      </c>
      <c r="P7" s="10">
        <v>0</v>
      </c>
      <c r="Q7" s="10">
        <v>0</v>
      </c>
      <c r="R7" s="10">
        <v>0</v>
      </c>
      <c r="S7" s="10">
        <v>0</v>
      </c>
      <c r="T7" s="10">
        <v>105.46</v>
      </c>
    </row>
    <row r="8" s="1" customFormat="1" ht="34" customHeight="1" spans="1:20">
      <c r="A8" s="9" t="s">
        <v>99</v>
      </c>
      <c r="B8" s="9" t="s">
        <v>42</v>
      </c>
      <c r="C8" s="9" t="s">
        <v>43</v>
      </c>
      <c r="D8" s="9" t="s">
        <v>103</v>
      </c>
      <c r="E8" s="9" t="s">
        <v>94</v>
      </c>
      <c r="F8" s="9" t="s">
        <v>30</v>
      </c>
      <c r="G8" s="10">
        <v>131.04</v>
      </c>
      <c r="H8" s="10">
        <v>218.24</v>
      </c>
      <c r="I8" s="17">
        <f t="shared" si="0"/>
        <v>349.28</v>
      </c>
      <c r="J8" s="17">
        <v>0</v>
      </c>
      <c r="K8" s="17">
        <v>0</v>
      </c>
      <c r="L8" s="17">
        <f t="shared" si="1"/>
        <v>0</v>
      </c>
      <c r="M8" s="10">
        <v>0</v>
      </c>
      <c r="N8" s="17">
        <v>0</v>
      </c>
      <c r="O8" s="10">
        <v>0</v>
      </c>
      <c r="P8" s="10">
        <v>0</v>
      </c>
      <c r="Q8" s="10">
        <v>0</v>
      </c>
      <c r="R8" s="10">
        <v>0</v>
      </c>
      <c r="S8" s="10">
        <v>0</v>
      </c>
      <c r="T8" s="10">
        <v>349.28</v>
      </c>
    </row>
    <row r="9" s="1" customFormat="1" ht="34" customHeight="1" spans="1:20">
      <c r="A9" s="9" t="s">
        <v>100</v>
      </c>
      <c r="B9" s="9" t="s">
        <v>44</v>
      </c>
      <c r="C9" s="9" t="s">
        <v>45</v>
      </c>
      <c r="D9" s="9" t="s">
        <v>103</v>
      </c>
      <c r="E9" s="9" t="s">
        <v>94</v>
      </c>
      <c r="F9" s="9" t="s">
        <v>30</v>
      </c>
      <c r="G9" s="10">
        <v>1236.33</v>
      </c>
      <c r="H9" s="10">
        <v>376.4</v>
      </c>
      <c r="I9" s="17">
        <f t="shared" si="0"/>
        <v>1612.73</v>
      </c>
      <c r="J9" s="17">
        <v>0</v>
      </c>
      <c r="K9" s="17">
        <v>0</v>
      </c>
      <c r="L9" s="17">
        <f t="shared" si="1"/>
        <v>0</v>
      </c>
      <c r="M9" s="10">
        <v>0</v>
      </c>
      <c r="N9" s="17">
        <v>0</v>
      </c>
      <c r="O9" s="10">
        <v>0</v>
      </c>
      <c r="P9" s="10">
        <v>0</v>
      </c>
      <c r="Q9" s="10">
        <v>0</v>
      </c>
      <c r="R9" s="10">
        <v>0</v>
      </c>
      <c r="S9" s="10">
        <v>0</v>
      </c>
      <c r="T9" s="10">
        <v>1612.73</v>
      </c>
    </row>
    <row r="10" s="1" customFormat="1" ht="34" customHeight="1" spans="1:20">
      <c r="A10" s="9" t="s">
        <v>104</v>
      </c>
      <c r="B10" s="9" t="s">
        <v>105</v>
      </c>
      <c r="C10" s="9" t="s">
        <v>106</v>
      </c>
      <c r="D10" s="9" t="s">
        <v>103</v>
      </c>
      <c r="E10" s="9" t="s">
        <v>94</v>
      </c>
      <c r="F10" s="9" t="s">
        <v>30</v>
      </c>
      <c r="G10" s="10">
        <v>0</v>
      </c>
      <c r="H10" s="10">
        <v>286.1</v>
      </c>
      <c r="I10" s="17">
        <f t="shared" si="0"/>
        <v>286.1</v>
      </c>
      <c r="J10" s="17">
        <v>0</v>
      </c>
      <c r="K10" s="17">
        <v>0</v>
      </c>
      <c r="L10" s="17">
        <f t="shared" si="1"/>
        <v>0</v>
      </c>
      <c r="M10" s="10">
        <v>0</v>
      </c>
      <c r="N10" s="17">
        <v>0</v>
      </c>
      <c r="O10" s="10">
        <v>0</v>
      </c>
      <c r="P10" s="10">
        <v>0</v>
      </c>
      <c r="Q10" s="10">
        <v>0</v>
      </c>
      <c r="R10" s="10">
        <v>0</v>
      </c>
      <c r="S10" s="10">
        <v>0</v>
      </c>
      <c r="T10" s="10">
        <v>286.1</v>
      </c>
    </row>
    <row r="11" s="1" customFormat="1" ht="34" customHeight="1" spans="1:20">
      <c r="A11" s="9" t="s">
        <v>107</v>
      </c>
      <c r="B11" s="9" t="s">
        <v>56</v>
      </c>
      <c r="C11" s="9" t="s">
        <v>57</v>
      </c>
      <c r="D11" s="9" t="s">
        <v>103</v>
      </c>
      <c r="E11" s="9" t="s">
        <v>94</v>
      </c>
      <c r="F11" s="9" t="s">
        <v>30</v>
      </c>
      <c r="G11" s="10">
        <v>532.8</v>
      </c>
      <c r="H11" s="10">
        <v>225.6</v>
      </c>
      <c r="I11" s="17">
        <f t="shared" si="0"/>
        <v>758.4</v>
      </c>
      <c r="J11" s="17">
        <v>0</v>
      </c>
      <c r="K11" s="17">
        <v>0</v>
      </c>
      <c r="L11" s="17">
        <f t="shared" si="1"/>
        <v>0</v>
      </c>
      <c r="M11" s="10">
        <v>0</v>
      </c>
      <c r="N11" s="17">
        <v>0</v>
      </c>
      <c r="O11" s="10">
        <v>0</v>
      </c>
      <c r="P11" s="10">
        <v>0</v>
      </c>
      <c r="Q11" s="10">
        <v>0</v>
      </c>
      <c r="R11" s="10">
        <v>0</v>
      </c>
      <c r="S11" s="10">
        <v>0</v>
      </c>
      <c r="T11" s="10">
        <v>758.4</v>
      </c>
    </row>
    <row r="12" s="1" customFormat="1" ht="34" customHeight="1" spans="1:20">
      <c r="A12" s="9" t="s">
        <v>108</v>
      </c>
      <c r="B12" s="9" t="s">
        <v>58</v>
      </c>
      <c r="C12" s="9" t="s">
        <v>59</v>
      </c>
      <c r="D12" s="9" t="s">
        <v>103</v>
      </c>
      <c r="E12" s="9" t="s">
        <v>94</v>
      </c>
      <c r="F12" s="9" t="s">
        <v>30</v>
      </c>
      <c r="G12" s="10">
        <v>6785.79</v>
      </c>
      <c r="H12" s="10">
        <v>13106.95</v>
      </c>
      <c r="I12" s="17">
        <f t="shared" si="0"/>
        <v>19892.74</v>
      </c>
      <c r="J12" s="17">
        <v>0</v>
      </c>
      <c r="K12" s="17">
        <v>0</v>
      </c>
      <c r="L12" s="17">
        <f t="shared" si="1"/>
        <v>0</v>
      </c>
      <c r="M12" s="10">
        <v>0</v>
      </c>
      <c r="N12" s="17">
        <v>0</v>
      </c>
      <c r="O12" s="10">
        <v>0</v>
      </c>
      <c r="P12" s="10">
        <v>0</v>
      </c>
      <c r="Q12" s="10">
        <v>76.99</v>
      </c>
      <c r="R12" s="10">
        <v>0</v>
      </c>
      <c r="S12" s="10">
        <v>0</v>
      </c>
      <c r="T12" s="10">
        <v>19969.73</v>
      </c>
    </row>
    <row r="13" s="1" customFormat="1" ht="34" customHeight="1" spans="1:20">
      <c r="A13" s="9" t="s">
        <v>109</v>
      </c>
      <c r="B13" s="9" t="s">
        <v>60</v>
      </c>
      <c r="C13" s="9" t="s">
        <v>61</v>
      </c>
      <c r="D13" s="9" t="s">
        <v>103</v>
      </c>
      <c r="E13" s="9" t="s">
        <v>94</v>
      </c>
      <c r="F13" s="9" t="s">
        <v>30</v>
      </c>
      <c r="G13" s="10">
        <v>744.52</v>
      </c>
      <c r="H13" s="10">
        <v>721.14</v>
      </c>
      <c r="I13" s="17">
        <f t="shared" si="0"/>
        <v>1465.66</v>
      </c>
      <c r="J13" s="17">
        <v>0</v>
      </c>
      <c r="K13" s="17">
        <v>0</v>
      </c>
      <c r="L13" s="17">
        <f t="shared" si="1"/>
        <v>0</v>
      </c>
      <c r="M13" s="10">
        <v>0</v>
      </c>
      <c r="N13" s="17">
        <v>0</v>
      </c>
      <c r="O13" s="10">
        <v>0</v>
      </c>
      <c r="P13" s="10">
        <v>0</v>
      </c>
      <c r="Q13" s="10">
        <v>0</v>
      </c>
      <c r="R13" s="10">
        <v>0</v>
      </c>
      <c r="S13" s="10">
        <v>0</v>
      </c>
      <c r="T13" s="10">
        <v>1465.66</v>
      </c>
    </row>
    <row r="14" s="1" customFormat="1" ht="23" customHeight="1" spans="1:20">
      <c r="A14" s="9" t="s">
        <v>90</v>
      </c>
      <c r="B14" s="9"/>
      <c r="C14" s="9"/>
      <c r="D14" s="9"/>
      <c r="E14" s="9"/>
      <c r="F14" s="9"/>
      <c r="G14" s="10">
        <f t="shared" ref="G14:T14" si="2">SUM(G5:G13)</f>
        <v>16125.68</v>
      </c>
      <c r="H14" s="10">
        <f t="shared" si="2"/>
        <v>18730.6</v>
      </c>
      <c r="I14" s="17">
        <f t="shared" si="2"/>
        <v>34856.28</v>
      </c>
      <c r="J14" s="17">
        <f t="shared" si="2"/>
        <v>0</v>
      </c>
      <c r="K14" s="17">
        <f t="shared" si="2"/>
        <v>0</v>
      </c>
      <c r="L14" s="17">
        <f t="shared" si="2"/>
        <v>0</v>
      </c>
      <c r="M14" s="10">
        <f t="shared" si="2"/>
        <v>0</v>
      </c>
      <c r="N14" s="17">
        <f t="shared" si="2"/>
        <v>0</v>
      </c>
      <c r="O14" s="17">
        <f t="shared" si="2"/>
        <v>0</v>
      </c>
      <c r="P14" s="17">
        <f t="shared" si="2"/>
        <v>0</v>
      </c>
      <c r="Q14" s="17">
        <f t="shared" si="2"/>
        <v>76.99</v>
      </c>
      <c r="R14" s="17">
        <f t="shared" si="2"/>
        <v>0</v>
      </c>
      <c r="S14" s="17">
        <f t="shared" si="2"/>
        <v>0</v>
      </c>
      <c r="T14" s="17">
        <f t="shared" si="2"/>
        <v>34933.27</v>
      </c>
    </row>
  </sheetData>
  <mergeCells count="20">
    <mergeCell ref="A1:T1"/>
    <mergeCell ref="H2:K2"/>
    <mergeCell ref="N2:O2"/>
    <mergeCell ref="G3:I3"/>
    <mergeCell ref="J3:L3"/>
    <mergeCell ref="A14:F14"/>
    <mergeCell ref="A3:A4"/>
    <mergeCell ref="B3:B4"/>
    <mergeCell ref="C3:C4"/>
    <mergeCell ref="D3:D4"/>
    <mergeCell ref="E3:E4"/>
    <mergeCell ref="F3:F4"/>
    <mergeCell ref="M3:M4"/>
    <mergeCell ref="N3:N4"/>
    <mergeCell ref="O3:O4"/>
    <mergeCell ref="P3:P4"/>
    <mergeCell ref="Q3:Q4"/>
    <mergeCell ref="R3:R4"/>
    <mergeCell ref="S3:S4"/>
    <mergeCell ref="T3:T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K15" sqref="K15"/>
    </sheetView>
  </sheetViews>
  <sheetFormatPr defaultColWidth="8.8" defaultRowHeight="14.25"/>
  <cols>
    <col min="1" max="1" width="4" style="1" customWidth="1"/>
    <col min="2" max="2" width="13.6333333333333" style="1" customWidth="1"/>
    <col min="3" max="3" width="19.5" style="1" customWidth="1"/>
    <col min="4" max="4" width="6" style="1" customWidth="1"/>
    <col min="5" max="5" width="8.38333333333333" style="1" customWidth="1"/>
    <col min="6" max="6" width="5.5" style="1" customWidth="1"/>
    <col min="7" max="19" width="9" style="1" customWidth="1"/>
    <col min="20" max="20" width="8.88333333333333" style="1" customWidth="1"/>
    <col min="21" max="16384" width="8.8" style="1"/>
  </cols>
  <sheetData>
    <row r="1" s="1" customFormat="1" ht="37.05" customHeight="1" spans="1:20">
      <c r="A1" s="5" t="s">
        <v>78</v>
      </c>
      <c r="B1" s="5"/>
      <c r="C1" s="5"/>
      <c r="D1" s="5"/>
      <c r="E1" s="5"/>
      <c r="F1" s="5"/>
      <c r="G1" s="5"/>
      <c r="H1" s="5"/>
      <c r="I1" s="5"/>
      <c r="J1" s="5"/>
      <c r="K1" s="5"/>
      <c r="L1" s="5"/>
      <c r="M1" s="5"/>
      <c r="N1" s="5"/>
      <c r="O1" s="5"/>
      <c r="P1" s="5"/>
      <c r="Q1" s="5"/>
      <c r="R1" s="5"/>
      <c r="S1" s="5"/>
      <c r="T1" s="5"/>
    </row>
    <row r="2" s="1" customFormat="1" ht="21" customHeight="1" spans="1:19">
      <c r="A2" s="6" t="s">
        <v>1</v>
      </c>
      <c r="B2" s="6"/>
      <c r="C2" s="6"/>
      <c r="D2" s="6"/>
      <c r="E2" s="6"/>
      <c r="F2" s="6"/>
      <c r="H2" s="7" t="s">
        <v>79</v>
      </c>
      <c r="I2" s="7"/>
      <c r="J2" s="7"/>
      <c r="K2" s="7"/>
      <c r="L2" s="6"/>
      <c r="M2" s="6"/>
      <c r="N2" s="19"/>
      <c r="O2" s="19"/>
      <c r="P2" s="6"/>
      <c r="Q2" s="6"/>
      <c r="R2" s="19" t="s">
        <v>4</v>
      </c>
      <c r="S2" s="20"/>
    </row>
    <row r="3" s="2" customFormat="1" ht="33" customHeight="1" spans="1:20">
      <c r="A3" s="8" t="s">
        <v>5</v>
      </c>
      <c r="B3" s="8" t="s">
        <v>80</v>
      </c>
      <c r="C3" s="8" t="s">
        <v>81</v>
      </c>
      <c r="D3" s="8" t="s">
        <v>82</v>
      </c>
      <c r="E3" s="8" t="s">
        <v>83</v>
      </c>
      <c r="F3" s="8" t="s">
        <v>9</v>
      </c>
      <c r="G3" s="8" t="s">
        <v>84</v>
      </c>
      <c r="H3" s="8"/>
      <c r="I3" s="8"/>
      <c r="J3" s="8" t="s">
        <v>18</v>
      </c>
      <c r="K3" s="8"/>
      <c r="L3" s="8"/>
      <c r="M3" s="8" t="s">
        <v>85</v>
      </c>
      <c r="N3" s="8" t="s">
        <v>86</v>
      </c>
      <c r="O3" s="8" t="s">
        <v>87</v>
      </c>
      <c r="P3" s="15" t="s">
        <v>88</v>
      </c>
      <c r="Q3" s="8" t="s">
        <v>21</v>
      </c>
      <c r="R3" s="8" t="s">
        <v>89</v>
      </c>
      <c r="S3" s="15" t="s">
        <v>22</v>
      </c>
      <c r="T3" s="8" t="s">
        <v>90</v>
      </c>
    </row>
    <row r="4" s="3" customFormat="1" ht="60" customHeight="1" spans="1:20">
      <c r="A4" s="8"/>
      <c r="B4" s="8"/>
      <c r="C4" s="8"/>
      <c r="D4" s="8"/>
      <c r="E4" s="8"/>
      <c r="F4" s="8"/>
      <c r="G4" s="8" t="s">
        <v>14</v>
      </c>
      <c r="H4" s="8" t="s">
        <v>91</v>
      </c>
      <c r="I4" s="8" t="s">
        <v>62</v>
      </c>
      <c r="J4" s="8" t="s">
        <v>14</v>
      </c>
      <c r="K4" s="8" t="s">
        <v>91</v>
      </c>
      <c r="L4" s="8" t="s">
        <v>62</v>
      </c>
      <c r="M4" s="8"/>
      <c r="N4" s="15"/>
      <c r="O4" s="8"/>
      <c r="P4" s="16"/>
      <c r="Q4" s="8"/>
      <c r="R4" s="8"/>
      <c r="S4" s="16"/>
      <c r="T4" s="8"/>
    </row>
    <row r="5" s="4" customFormat="1" ht="34" customHeight="1" spans="1:20">
      <c r="A5" s="9" t="s">
        <v>92</v>
      </c>
      <c r="B5" s="9" t="s">
        <v>24</v>
      </c>
      <c r="C5" s="9" t="s">
        <v>25</v>
      </c>
      <c r="D5" s="9" t="s">
        <v>103</v>
      </c>
      <c r="E5" s="9" t="s">
        <v>94</v>
      </c>
      <c r="F5" s="9" t="s">
        <v>27</v>
      </c>
      <c r="G5" s="10">
        <v>830.6</v>
      </c>
      <c r="H5" s="10">
        <v>27819.7</v>
      </c>
      <c r="I5" s="17">
        <f>SUM(H5+G5)</f>
        <v>28650.3</v>
      </c>
      <c r="J5" s="17">
        <v>0</v>
      </c>
      <c r="K5" s="17">
        <v>0</v>
      </c>
      <c r="L5" s="17">
        <f>SUM(K5+J5)</f>
        <v>0</v>
      </c>
      <c r="M5" s="10">
        <v>212.19</v>
      </c>
      <c r="N5" s="17">
        <v>0</v>
      </c>
      <c r="O5" s="10">
        <v>0</v>
      </c>
      <c r="P5" s="10">
        <v>0</v>
      </c>
      <c r="Q5" s="10">
        <v>1696.17</v>
      </c>
      <c r="R5" s="10">
        <v>0</v>
      </c>
      <c r="S5" s="10">
        <v>0</v>
      </c>
      <c r="T5" s="10">
        <v>30558.66</v>
      </c>
    </row>
    <row r="6" s="4" customFormat="1" ht="34" customHeight="1" spans="1:20">
      <c r="A6" s="9" t="s">
        <v>96</v>
      </c>
      <c r="B6" s="9" t="s">
        <v>58</v>
      </c>
      <c r="C6" s="9" t="s">
        <v>59</v>
      </c>
      <c r="D6" s="9" t="s">
        <v>103</v>
      </c>
      <c r="E6" s="9" t="s">
        <v>94</v>
      </c>
      <c r="F6" s="9" t="s">
        <v>27</v>
      </c>
      <c r="G6" s="10">
        <v>747.08</v>
      </c>
      <c r="H6" s="10">
        <v>60098.2</v>
      </c>
      <c r="I6" s="17">
        <f>SUM(H6+G6)</f>
        <v>60845.28</v>
      </c>
      <c r="J6" s="17">
        <v>0</v>
      </c>
      <c r="K6" s="17">
        <v>0</v>
      </c>
      <c r="L6" s="17">
        <f>SUM(K6+J6)</f>
        <v>0</v>
      </c>
      <c r="M6" s="10">
        <v>1634.29</v>
      </c>
      <c r="N6" s="17">
        <v>0</v>
      </c>
      <c r="O6" s="10">
        <v>0</v>
      </c>
      <c r="P6" s="10">
        <v>0</v>
      </c>
      <c r="Q6" s="10">
        <v>894.81</v>
      </c>
      <c r="R6" s="10">
        <v>0</v>
      </c>
      <c r="S6" s="10">
        <v>0</v>
      </c>
      <c r="T6" s="10">
        <v>63374.38</v>
      </c>
    </row>
    <row r="7" s="1" customFormat="1" ht="23" customHeight="1" spans="1:20">
      <c r="A7" s="9" t="s">
        <v>90</v>
      </c>
      <c r="B7" s="9"/>
      <c r="C7" s="9"/>
      <c r="D7" s="9"/>
      <c r="E7" s="9"/>
      <c r="F7" s="9"/>
      <c r="G7" s="10">
        <f t="shared" ref="G7:T7" si="0">SUM(G5:G6)</f>
        <v>1577.68</v>
      </c>
      <c r="H7" s="10">
        <f t="shared" si="0"/>
        <v>87917.9</v>
      </c>
      <c r="I7" s="17">
        <f t="shared" si="0"/>
        <v>89495.58</v>
      </c>
      <c r="J7" s="17">
        <f t="shared" si="0"/>
        <v>0</v>
      </c>
      <c r="K7" s="17">
        <f t="shared" si="0"/>
        <v>0</v>
      </c>
      <c r="L7" s="17">
        <f t="shared" si="0"/>
        <v>0</v>
      </c>
      <c r="M7" s="10">
        <f t="shared" si="0"/>
        <v>1846.48</v>
      </c>
      <c r="N7" s="17">
        <f t="shared" si="0"/>
        <v>0</v>
      </c>
      <c r="O7" s="17">
        <f t="shared" si="0"/>
        <v>0</v>
      </c>
      <c r="P7" s="17">
        <f t="shared" si="0"/>
        <v>0</v>
      </c>
      <c r="Q7" s="17">
        <f t="shared" si="0"/>
        <v>2590.98</v>
      </c>
      <c r="R7" s="17">
        <f t="shared" si="0"/>
        <v>0</v>
      </c>
      <c r="S7" s="17">
        <f t="shared" si="0"/>
        <v>0</v>
      </c>
      <c r="T7" s="17">
        <f t="shared" si="0"/>
        <v>93933.04</v>
      </c>
    </row>
    <row r="8" s="1" customFormat="1" ht="15.6" customHeight="1" spans="1:20">
      <c r="A8" s="26"/>
      <c r="B8" s="26"/>
      <c r="C8" s="26"/>
      <c r="D8" s="26"/>
      <c r="E8" s="26"/>
      <c r="F8" s="26"/>
      <c r="G8" s="14"/>
      <c r="H8" s="27"/>
      <c r="I8" s="27"/>
      <c r="J8" s="27"/>
      <c r="K8" s="27"/>
      <c r="L8" s="27"/>
      <c r="M8" s="27"/>
      <c r="N8" s="27"/>
      <c r="O8" s="27"/>
      <c r="P8" s="27"/>
      <c r="Q8" s="27"/>
      <c r="R8" s="27"/>
      <c r="S8" s="27"/>
      <c r="T8" s="27"/>
    </row>
    <row r="9" s="1" customFormat="1" ht="15.6" customHeight="1" spans="1:11">
      <c r="A9" s="11"/>
      <c r="B9" s="11"/>
      <c r="C9" s="11"/>
      <c r="D9" s="14"/>
      <c r="E9" s="14"/>
      <c r="F9" s="14"/>
      <c r="G9" s="14"/>
      <c r="H9" s="14"/>
      <c r="I9" s="14"/>
      <c r="J9" s="14"/>
      <c r="K9" s="28"/>
    </row>
    <row r="10" s="1" customFormat="1" ht="15.6" customHeight="1" spans="1:20">
      <c r="A10" s="11"/>
      <c r="B10" s="12"/>
      <c r="C10" s="13"/>
      <c r="D10" s="14"/>
      <c r="E10" s="14"/>
      <c r="F10" s="14"/>
      <c r="G10" s="14"/>
      <c r="H10" s="14"/>
      <c r="I10" s="14"/>
      <c r="J10" s="12"/>
      <c r="K10" s="18"/>
      <c r="L10" s="18"/>
      <c r="S10" s="12"/>
      <c r="T10" s="21"/>
    </row>
    <row r="11" s="1" customFormat="1" ht="15.6" customHeight="1"/>
    <row r="12" s="1" customFormat="1" ht="15.6" customHeight="1" spans="19:20">
      <c r="S12" s="12"/>
      <c r="T12" s="22"/>
    </row>
  </sheetData>
  <mergeCells count="20">
    <mergeCell ref="A1:T1"/>
    <mergeCell ref="H2:K2"/>
    <mergeCell ref="N2:O2"/>
    <mergeCell ref="G3:I3"/>
    <mergeCell ref="J3:L3"/>
    <mergeCell ref="A7:F7"/>
    <mergeCell ref="A3:A4"/>
    <mergeCell ref="B3:B4"/>
    <mergeCell ref="C3:C4"/>
    <mergeCell ref="D3:D4"/>
    <mergeCell ref="E3:E4"/>
    <mergeCell ref="F3:F4"/>
    <mergeCell ref="M3:M4"/>
    <mergeCell ref="N3:N4"/>
    <mergeCell ref="O3:O4"/>
    <mergeCell ref="P3:P4"/>
    <mergeCell ref="Q3:Q4"/>
    <mergeCell ref="R3:R4"/>
    <mergeCell ref="S3:S4"/>
    <mergeCell ref="T3:T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K14" sqref="K14"/>
    </sheetView>
  </sheetViews>
  <sheetFormatPr defaultColWidth="8.8" defaultRowHeight="14.25"/>
  <cols>
    <col min="1" max="1" width="4" style="1" customWidth="1"/>
    <col min="2" max="2" width="13.6333333333333" style="1" customWidth="1"/>
    <col min="3" max="3" width="19.5" style="1" customWidth="1"/>
    <col min="4" max="4" width="6" style="1" customWidth="1"/>
    <col min="5" max="5" width="8.38333333333333" style="1" customWidth="1"/>
    <col min="6" max="6" width="5.5" style="1" customWidth="1"/>
    <col min="7" max="19" width="9" style="1" customWidth="1"/>
    <col min="20" max="20" width="8.88333333333333" style="1" customWidth="1"/>
    <col min="21" max="16384" width="8.8" style="1"/>
  </cols>
  <sheetData>
    <row r="1" s="1" customFormat="1" ht="37.05" customHeight="1" spans="1:20">
      <c r="A1" s="5" t="s">
        <v>110</v>
      </c>
      <c r="B1" s="5"/>
      <c r="C1" s="5"/>
      <c r="D1" s="5"/>
      <c r="E1" s="5"/>
      <c r="F1" s="5"/>
      <c r="G1" s="5"/>
      <c r="H1" s="5"/>
      <c r="I1" s="5"/>
      <c r="J1" s="5"/>
      <c r="K1" s="5"/>
      <c r="L1" s="5"/>
      <c r="M1" s="5"/>
      <c r="N1" s="5"/>
      <c r="O1" s="5"/>
      <c r="P1" s="5"/>
      <c r="Q1" s="5"/>
      <c r="R1" s="5"/>
      <c r="S1" s="5"/>
      <c r="T1" s="5"/>
    </row>
    <row r="2" s="1" customFormat="1" ht="21" customHeight="1" spans="1:19">
      <c r="A2" s="6" t="s">
        <v>1</v>
      </c>
      <c r="B2" s="6"/>
      <c r="C2" s="6"/>
      <c r="D2" s="6"/>
      <c r="E2" s="6"/>
      <c r="F2" s="6"/>
      <c r="H2" s="19" t="s">
        <v>79</v>
      </c>
      <c r="I2" s="19"/>
      <c r="J2" s="19"/>
      <c r="K2" s="19"/>
      <c r="L2" s="6"/>
      <c r="M2" s="6"/>
      <c r="N2" s="6"/>
      <c r="O2" s="6"/>
      <c r="P2" s="6"/>
      <c r="Q2" s="6"/>
      <c r="R2" s="19" t="s">
        <v>4</v>
      </c>
      <c r="S2" s="20"/>
    </row>
    <row r="3" s="2" customFormat="1" ht="33" customHeight="1" spans="1:20">
      <c r="A3" s="8" t="s">
        <v>5</v>
      </c>
      <c r="B3" s="8" t="s">
        <v>80</v>
      </c>
      <c r="C3" s="8" t="s">
        <v>81</v>
      </c>
      <c r="D3" s="8" t="s">
        <v>82</v>
      </c>
      <c r="E3" s="8" t="s">
        <v>83</v>
      </c>
      <c r="F3" s="8" t="s">
        <v>9</v>
      </c>
      <c r="G3" s="8" t="s">
        <v>84</v>
      </c>
      <c r="H3" s="8"/>
      <c r="I3" s="8"/>
      <c r="J3" s="8" t="s">
        <v>18</v>
      </c>
      <c r="K3" s="8"/>
      <c r="L3" s="8"/>
      <c r="M3" s="8" t="s">
        <v>85</v>
      </c>
      <c r="N3" s="8" t="s">
        <v>86</v>
      </c>
      <c r="O3" s="8" t="s">
        <v>87</v>
      </c>
      <c r="P3" s="15" t="s">
        <v>88</v>
      </c>
      <c r="Q3" s="8" t="s">
        <v>21</v>
      </c>
      <c r="R3" s="8" t="s">
        <v>89</v>
      </c>
      <c r="S3" s="15" t="s">
        <v>22</v>
      </c>
      <c r="T3" s="8" t="s">
        <v>90</v>
      </c>
    </row>
    <row r="4" s="3" customFormat="1" ht="60" customHeight="1" spans="1:20">
      <c r="A4" s="8"/>
      <c r="B4" s="8"/>
      <c r="C4" s="8"/>
      <c r="D4" s="8"/>
      <c r="E4" s="8"/>
      <c r="F4" s="8"/>
      <c r="G4" s="8" t="s">
        <v>14</v>
      </c>
      <c r="H4" s="8" t="s">
        <v>91</v>
      </c>
      <c r="I4" s="8" t="s">
        <v>62</v>
      </c>
      <c r="J4" s="8" t="s">
        <v>14</v>
      </c>
      <c r="K4" s="8" t="s">
        <v>91</v>
      </c>
      <c r="L4" s="8" t="s">
        <v>62</v>
      </c>
      <c r="M4" s="8"/>
      <c r="N4" s="15"/>
      <c r="O4" s="8"/>
      <c r="P4" s="16"/>
      <c r="Q4" s="8"/>
      <c r="R4" s="8"/>
      <c r="S4" s="16"/>
      <c r="T4" s="8"/>
    </row>
    <row r="5" s="4" customFormat="1" ht="34" customHeight="1" spans="1:20">
      <c r="A5" s="9" t="s">
        <v>92</v>
      </c>
      <c r="B5" s="9" t="s">
        <v>58</v>
      </c>
      <c r="C5" s="9" t="s">
        <v>59</v>
      </c>
      <c r="D5" s="9" t="s">
        <v>103</v>
      </c>
      <c r="E5" s="9" t="s">
        <v>111</v>
      </c>
      <c r="F5" s="9" t="s">
        <v>30</v>
      </c>
      <c r="G5" s="10">
        <v>0</v>
      </c>
      <c r="H5" s="10">
        <v>498.91</v>
      </c>
      <c r="I5" s="17">
        <f>SUM(H5+G5)</f>
        <v>498.91</v>
      </c>
      <c r="J5" s="17">
        <v>0</v>
      </c>
      <c r="K5" s="17">
        <v>0</v>
      </c>
      <c r="L5" s="17">
        <f>SUM(K5+J5)</f>
        <v>0</v>
      </c>
      <c r="M5" s="10">
        <v>0</v>
      </c>
      <c r="N5" s="17">
        <v>0</v>
      </c>
      <c r="O5" s="10">
        <v>0</v>
      </c>
      <c r="P5" s="10">
        <v>0</v>
      </c>
      <c r="Q5" s="10">
        <v>0</v>
      </c>
      <c r="R5" s="10">
        <v>0</v>
      </c>
      <c r="S5" s="10">
        <v>0</v>
      </c>
      <c r="T5" s="10">
        <v>498.91</v>
      </c>
    </row>
    <row r="6" s="4" customFormat="1" ht="23" customHeight="1" spans="1:20">
      <c r="A6" s="9" t="s">
        <v>90</v>
      </c>
      <c r="B6" s="9"/>
      <c r="C6" s="9"/>
      <c r="D6" s="9"/>
      <c r="E6" s="9"/>
      <c r="F6" s="9"/>
      <c r="G6" s="10">
        <f t="shared" ref="G6:T6" si="0">SUM(G5)</f>
        <v>0</v>
      </c>
      <c r="H6" s="10">
        <f t="shared" si="0"/>
        <v>498.91</v>
      </c>
      <c r="I6" s="17">
        <f t="shared" si="0"/>
        <v>498.91</v>
      </c>
      <c r="J6" s="17">
        <f t="shared" si="0"/>
        <v>0</v>
      </c>
      <c r="K6" s="17">
        <f t="shared" si="0"/>
        <v>0</v>
      </c>
      <c r="L6" s="17">
        <f t="shared" si="0"/>
        <v>0</v>
      </c>
      <c r="M6" s="10">
        <f t="shared" si="0"/>
        <v>0</v>
      </c>
      <c r="N6" s="17">
        <f t="shared" si="0"/>
        <v>0</v>
      </c>
      <c r="O6" s="17">
        <f t="shared" si="0"/>
        <v>0</v>
      </c>
      <c r="P6" s="17">
        <f t="shared" si="0"/>
        <v>0</v>
      </c>
      <c r="Q6" s="17">
        <f t="shared" si="0"/>
        <v>0</v>
      </c>
      <c r="R6" s="17">
        <f t="shared" si="0"/>
        <v>0</v>
      </c>
      <c r="S6" s="17">
        <f t="shared" si="0"/>
        <v>0</v>
      </c>
      <c r="T6" s="17">
        <f t="shared" si="0"/>
        <v>498.91</v>
      </c>
    </row>
    <row r="7" s="1" customFormat="1" ht="16.05" customHeight="1" spans="1:20">
      <c r="A7" s="23"/>
      <c r="B7" s="23"/>
      <c r="C7" s="24"/>
      <c r="D7" s="23"/>
      <c r="E7" s="23"/>
      <c r="F7" s="23"/>
      <c r="G7" s="23"/>
      <c r="H7" s="25"/>
      <c r="I7" s="25"/>
      <c r="J7" s="25"/>
      <c r="K7" s="25"/>
      <c r="L7" s="25"/>
      <c r="M7" s="25"/>
      <c r="N7" s="25"/>
      <c r="O7" s="25"/>
      <c r="P7" s="25"/>
      <c r="Q7" s="25"/>
      <c r="R7" s="25"/>
      <c r="S7" s="25"/>
      <c r="T7" s="25"/>
    </row>
    <row r="8" s="1" customFormat="1" ht="16.05" customHeight="1" spans="1:20">
      <c r="A8" s="23"/>
      <c r="B8" s="23"/>
      <c r="C8" s="24"/>
      <c r="D8" s="23"/>
      <c r="E8" s="23"/>
      <c r="F8" s="23"/>
      <c r="G8" s="23"/>
      <c r="H8" s="25"/>
      <c r="I8" s="25"/>
      <c r="J8" s="25"/>
      <c r="K8" s="25"/>
      <c r="L8" s="25"/>
      <c r="M8" s="25"/>
      <c r="N8" s="25"/>
      <c r="O8" s="25"/>
      <c r="P8" s="25"/>
      <c r="Q8" s="25"/>
      <c r="R8" s="25"/>
      <c r="S8" s="25"/>
      <c r="T8" s="25"/>
    </row>
    <row r="9" s="1" customFormat="1" ht="15.6" customHeight="1" spans="1:20">
      <c r="A9" s="26"/>
      <c r="B9" s="26"/>
      <c r="C9" s="26"/>
      <c r="D9" s="26"/>
      <c r="E9" s="26"/>
      <c r="F9" s="26"/>
      <c r="G9" s="14"/>
      <c r="H9" s="27"/>
      <c r="I9" s="27"/>
      <c r="J9" s="27"/>
      <c r="K9" s="27"/>
      <c r="L9" s="27"/>
      <c r="M9" s="27"/>
      <c r="N9" s="27"/>
      <c r="O9" s="27"/>
      <c r="P9" s="27"/>
      <c r="Q9" s="27"/>
      <c r="R9" s="27"/>
      <c r="S9" s="27"/>
      <c r="T9" s="27"/>
    </row>
    <row r="10" s="1" customFormat="1" ht="15.6" customHeight="1" spans="1:11">
      <c r="A10" s="11"/>
      <c r="B10" s="11"/>
      <c r="C10" s="11"/>
      <c r="D10" s="14"/>
      <c r="E10" s="14"/>
      <c r="F10" s="14"/>
      <c r="G10" s="14"/>
      <c r="H10" s="14"/>
      <c r="I10" s="14"/>
      <c r="J10" s="14"/>
      <c r="K10" s="28"/>
    </row>
    <row r="11" s="1" customFormat="1" ht="15.6" customHeight="1" spans="1:20">
      <c r="A11" s="11"/>
      <c r="B11" s="12"/>
      <c r="C11" s="13"/>
      <c r="D11" s="14"/>
      <c r="E11" s="14"/>
      <c r="F11" s="14"/>
      <c r="G11" s="14"/>
      <c r="H11" s="14"/>
      <c r="I11" s="14"/>
      <c r="J11" s="12"/>
      <c r="K11" s="18"/>
      <c r="L11" s="18"/>
      <c r="S11" s="12"/>
      <c r="T11" s="21"/>
    </row>
    <row r="12" s="1" customFormat="1" ht="15.6" customHeight="1"/>
    <row r="13" s="1" customFormat="1" ht="15.6" customHeight="1" spans="19:20">
      <c r="S13" s="12"/>
      <c r="T13" s="22"/>
    </row>
  </sheetData>
  <mergeCells count="19">
    <mergeCell ref="A1:T1"/>
    <mergeCell ref="H2:K2"/>
    <mergeCell ref="G3:I3"/>
    <mergeCell ref="J3:L3"/>
    <mergeCell ref="A6:F6"/>
    <mergeCell ref="A3:A4"/>
    <mergeCell ref="B3:B4"/>
    <mergeCell ref="C3:C4"/>
    <mergeCell ref="D3:D4"/>
    <mergeCell ref="E3:E4"/>
    <mergeCell ref="F3:F4"/>
    <mergeCell ref="M3:M4"/>
    <mergeCell ref="N3:N4"/>
    <mergeCell ref="O3:O4"/>
    <mergeCell ref="P3:P4"/>
    <mergeCell ref="Q3:Q4"/>
    <mergeCell ref="R3:R4"/>
    <mergeCell ref="S3:S4"/>
    <mergeCell ref="T3:T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abSelected="1" workbookViewId="0">
      <selection activeCell="E14" sqref="E14"/>
    </sheetView>
  </sheetViews>
  <sheetFormatPr defaultColWidth="8.8" defaultRowHeight="14.25"/>
  <cols>
    <col min="1" max="1" width="4" style="1" customWidth="1"/>
    <col min="2" max="2" width="13.6333333333333" style="1" customWidth="1"/>
    <col min="3" max="3" width="19.5" style="1" customWidth="1"/>
    <col min="4" max="4" width="6" style="1" customWidth="1"/>
    <col min="5" max="5" width="8.38333333333333" style="1" customWidth="1"/>
    <col min="6" max="6" width="5.5" style="1" customWidth="1"/>
    <col min="7" max="19" width="9" style="1" customWidth="1"/>
    <col min="20" max="20" width="8.88333333333333" style="1" customWidth="1"/>
    <col min="21" max="16384" width="8.8" style="1"/>
  </cols>
  <sheetData>
    <row r="1" s="1" customFormat="1" ht="37.05" customHeight="1" spans="1:20">
      <c r="A1" s="5" t="s">
        <v>110</v>
      </c>
      <c r="B1" s="5"/>
      <c r="C1" s="5"/>
      <c r="D1" s="5"/>
      <c r="E1" s="5"/>
      <c r="F1" s="5"/>
      <c r="G1" s="5"/>
      <c r="H1" s="5"/>
      <c r="I1" s="5"/>
      <c r="J1" s="5"/>
      <c r="K1" s="5"/>
      <c r="L1" s="5"/>
      <c r="M1" s="5"/>
      <c r="N1" s="5"/>
      <c r="O1" s="5"/>
      <c r="P1" s="5"/>
      <c r="Q1" s="5"/>
      <c r="R1" s="5"/>
      <c r="S1" s="5"/>
      <c r="T1" s="5"/>
    </row>
    <row r="2" s="1" customFormat="1" ht="21" customHeight="1" spans="1:19">
      <c r="A2" s="6" t="s">
        <v>1</v>
      </c>
      <c r="B2" s="6"/>
      <c r="C2" s="6"/>
      <c r="D2" s="6"/>
      <c r="E2" s="6"/>
      <c r="F2" s="6"/>
      <c r="H2" s="7" t="s">
        <v>79</v>
      </c>
      <c r="I2" s="7"/>
      <c r="J2" s="7"/>
      <c r="K2" s="7"/>
      <c r="L2" s="6"/>
      <c r="M2" s="6"/>
      <c r="N2" s="6"/>
      <c r="O2" s="6"/>
      <c r="P2" s="6"/>
      <c r="Q2" s="6"/>
      <c r="R2" s="19" t="s">
        <v>4</v>
      </c>
      <c r="S2" s="20"/>
    </row>
    <row r="3" s="2" customFormat="1" ht="33" customHeight="1" spans="1:20">
      <c r="A3" s="8" t="s">
        <v>5</v>
      </c>
      <c r="B3" s="8" t="s">
        <v>80</v>
      </c>
      <c r="C3" s="8" t="s">
        <v>81</v>
      </c>
      <c r="D3" s="8" t="s">
        <v>82</v>
      </c>
      <c r="E3" s="8" t="s">
        <v>83</v>
      </c>
      <c r="F3" s="8" t="s">
        <v>9</v>
      </c>
      <c r="G3" s="8" t="s">
        <v>84</v>
      </c>
      <c r="H3" s="8"/>
      <c r="I3" s="8"/>
      <c r="J3" s="8" t="s">
        <v>18</v>
      </c>
      <c r="K3" s="8"/>
      <c r="L3" s="8"/>
      <c r="M3" s="8" t="s">
        <v>85</v>
      </c>
      <c r="N3" s="8" t="s">
        <v>86</v>
      </c>
      <c r="O3" s="8" t="s">
        <v>87</v>
      </c>
      <c r="P3" s="15" t="s">
        <v>88</v>
      </c>
      <c r="Q3" s="8" t="s">
        <v>21</v>
      </c>
      <c r="R3" s="8" t="s">
        <v>89</v>
      </c>
      <c r="S3" s="15" t="s">
        <v>22</v>
      </c>
      <c r="T3" s="8" t="s">
        <v>90</v>
      </c>
    </row>
    <row r="4" s="3" customFormat="1" ht="60" customHeight="1" spans="1:20">
      <c r="A4" s="8"/>
      <c r="B4" s="8"/>
      <c r="C4" s="8"/>
      <c r="D4" s="8"/>
      <c r="E4" s="8"/>
      <c r="F4" s="8"/>
      <c r="G4" s="8" t="s">
        <v>14</v>
      </c>
      <c r="H4" s="8" t="s">
        <v>91</v>
      </c>
      <c r="I4" s="8" t="s">
        <v>62</v>
      </c>
      <c r="J4" s="8" t="s">
        <v>14</v>
      </c>
      <c r="K4" s="8" t="s">
        <v>91</v>
      </c>
      <c r="L4" s="8" t="s">
        <v>62</v>
      </c>
      <c r="M4" s="8"/>
      <c r="N4" s="15"/>
      <c r="O4" s="8"/>
      <c r="P4" s="16"/>
      <c r="Q4" s="8"/>
      <c r="R4" s="8"/>
      <c r="S4" s="16"/>
      <c r="T4" s="8"/>
    </row>
    <row r="5" s="4" customFormat="1" ht="34" customHeight="1" spans="1:20">
      <c r="A5" s="9" t="s">
        <v>92</v>
      </c>
      <c r="B5" s="9" t="s">
        <v>58</v>
      </c>
      <c r="C5" s="9" t="s">
        <v>59</v>
      </c>
      <c r="D5" s="9" t="s">
        <v>103</v>
      </c>
      <c r="E5" s="9" t="s">
        <v>111</v>
      </c>
      <c r="F5" s="9" t="s">
        <v>27</v>
      </c>
      <c r="G5" s="10">
        <v>0</v>
      </c>
      <c r="H5" s="10">
        <v>2392.34</v>
      </c>
      <c r="I5" s="17">
        <f>SUM(H5+G5)</f>
        <v>2392.34</v>
      </c>
      <c r="J5" s="17">
        <v>0</v>
      </c>
      <c r="K5" s="17">
        <v>0</v>
      </c>
      <c r="L5" s="17">
        <f>SUM(K5+J5)</f>
        <v>0</v>
      </c>
      <c r="M5" s="10">
        <v>0</v>
      </c>
      <c r="N5" s="17">
        <v>0</v>
      </c>
      <c r="O5" s="10">
        <v>0</v>
      </c>
      <c r="P5" s="10">
        <v>0</v>
      </c>
      <c r="Q5" s="10">
        <v>0</v>
      </c>
      <c r="R5" s="10">
        <v>0</v>
      </c>
      <c r="S5" s="10">
        <v>0</v>
      </c>
      <c r="T5" s="10">
        <v>2392.34</v>
      </c>
    </row>
    <row r="6" s="4" customFormat="1" ht="23" customHeight="1" spans="1:20">
      <c r="A6" s="9" t="s">
        <v>90</v>
      </c>
      <c r="B6" s="9"/>
      <c r="C6" s="9"/>
      <c r="D6" s="9"/>
      <c r="E6" s="9"/>
      <c r="F6" s="9"/>
      <c r="G6" s="10">
        <f t="shared" ref="G6:T6" si="0">SUM(G5)</f>
        <v>0</v>
      </c>
      <c r="H6" s="10">
        <f t="shared" si="0"/>
        <v>2392.34</v>
      </c>
      <c r="I6" s="17">
        <f t="shared" si="0"/>
        <v>2392.34</v>
      </c>
      <c r="J6" s="17">
        <f t="shared" si="0"/>
        <v>0</v>
      </c>
      <c r="K6" s="17">
        <f t="shared" si="0"/>
        <v>0</v>
      </c>
      <c r="L6" s="17">
        <f t="shared" si="0"/>
        <v>0</v>
      </c>
      <c r="M6" s="10">
        <f t="shared" si="0"/>
        <v>0</v>
      </c>
      <c r="N6" s="17">
        <f t="shared" si="0"/>
        <v>0</v>
      </c>
      <c r="O6" s="17">
        <f t="shared" si="0"/>
        <v>0</v>
      </c>
      <c r="P6" s="17">
        <f t="shared" si="0"/>
        <v>0</v>
      </c>
      <c r="Q6" s="17">
        <f t="shared" si="0"/>
        <v>0</v>
      </c>
      <c r="R6" s="17">
        <f t="shared" si="0"/>
        <v>0</v>
      </c>
      <c r="S6" s="17">
        <f t="shared" si="0"/>
        <v>0</v>
      </c>
      <c r="T6" s="17">
        <f t="shared" si="0"/>
        <v>2392.34</v>
      </c>
    </row>
    <row r="7" s="1" customFormat="1" ht="15.6" customHeight="1" spans="1:20">
      <c r="A7" s="11"/>
      <c r="B7" s="12"/>
      <c r="C7" s="13"/>
      <c r="D7" s="14"/>
      <c r="E7" s="14"/>
      <c r="F7" s="14"/>
      <c r="G7" s="14"/>
      <c r="H7" s="14"/>
      <c r="I7" s="14"/>
      <c r="J7" s="12"/>
      <c r="K7" s="18"/>
      <c r="L7" s="18"/>
      <c r="S7" s="12"/>
      <c r="T7" s="21"/>
    </row>
    <row r="8" s="1" customFormat="1" ht="15.6" customHeight="1"/>
    <row r="9" s="1" customFormat="1" ht="15.6" customHeight="1" spans="19:20">
      <c r="S9" s="12"/>
      <c r="T9" s="22"/>
    </row>
  </sheetData>
  <mergeCells count="19">
    <mergeCell ref="A1:T1"/>
    <mergeCell ref="H2:K2"/>
    <mergeCell ref="G3:I3"/>
    <mergeCell ref="J3:L3"/>
    <mergeCell ref="A6:F6"/>
    <mergeCell ref="A3:A4"/>
    <mergeCell ref="B3:B4"/>
    <mergeCell ref="C3:C4"/>
    <mergeCell ref="D3:D4"/>
    <mergeCell ref="E3:E4"/>
    <mergeCell ref="F3:F4"/>
    <mergeCell ref="M3:M4"/>
    <mergeCell ref="N3:N4"/>
    <mergeCell ref="O3:O4"/>
    <mergeCell ref="P3:P4"/>
    <mergeCell ref="Q3:Q4"/>
    <mergeCell ref="R3:R4"/>
    <mergeCell ref="S3:S4"/>
    <mergeCell ref="T3:T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7</vt:i4>
      </vt:variant>
    </vt:vector>
  </HeadingPairs>
  <TitlesOfParts>
    <vt:vector size="7" baseType="lpstr">
      <vt:lpstr>医院202412结算</vt:lpstr>
      <vt:lpstr>经开医院居民透析</vt:lpstr>
      <vt:lpstr>2024居民家庭医生签约</vt:lpstr>
      <vt:lpstr>202411居民异地门诊</vt:lpstr>
      <vt:lpstr>202411居民异地住院</vt:lpstr>
      <vt:lpstr>202411离休门诊</vt:lpstr>
      <vt:lpstr>202411离休住院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LKE</cp:lastModifiedBy>
  <dcterms:created xsi:type="dcterms:W3CDTF">2022-05-18T03:38:00Z</dcterms:created>
  <dcterms:modified xsi:type="dcterms:W3CDTF">2025-02-05T06:25:47Z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0D0A27006F674B09BE1039F7D3595F0C</vt:lpwstr>
  </property>
</Properties>
</file>