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8" activeTab="11"/>
  </bookViews>
  <sheets>
    <sheet name="医院202501结算2.28" sheetId="13" r:id="rId1"/>
    <sheet name="1月居民药品采购2.25" sheetId="15" r:id="rId2"/>
    <sheet name="202402居民门诊2.28" sheetId="20" r:id="rId3"/>
    <sheet name="202403居民门诊2.28" sheetId="16" r:id="rId4"/>
    <sheet name="202409居民门诊2.28" sheetId="17" r:id="rId5"/>
    <sheet name="202411居民门诊2.28" sheetId="18" r:id="rId6"/>
    <sheet name="202412居民门诊2.28" sheetId="19" r:id="rId7"/>
    <sheet name="2024居民家签2.19" sheetId="21" r:id="rId8"/>
    <sheet name="2024离休家签2.19" sheetId="22" r:id="rId9"/>
    <sheet name="2024离休门诊2.19" sheetId="23" r:id="rId10"/>
    <sheet name="202412居民异地门诊2.12" sheetId="24" r:id="rId11"/>
    <sheet name="202412居民异地住院2.12" sheetId="25" r:id="rId12"/>
  </sheets>
  <calcPr calcId="144525"/>
</workbook>
</file>

<file path=xl/sharedStrings.xml><?xml version="1.0" encoding="utf-8"?>
<sst xmlns="http://schemas.openxmlformats.org/spreadsheetml/2006/main" count="602" uniqueCount="134">
  <si>
    <t>昆明市医疗保险定点医疗机构费用结算拨付明细表</t>
  </si>
  <si>
    <t>经办机构：经开区</t>
  </si>
  <si>
    <t/>
  </si>
  <si>
    <t>拨款时间：2025年2月28日</t>
  </si>
  <si>
    <t>单位：元</t>
  </si>
  <si>
    <t>序号</t>
  </si>
  <si>
    <t>机构编码</t>
  </si>
  <si>
    <t>机构名称</t>
  </si>
  <si>
    <t>险种</t>
  </si>
  <si>
    <t>结算类别</t>
  </si>
  <si>
    <t>结算方式</t>
  </si>
  <si>
    <t>费款所属期</t>
  </si>
  <si>
    <t>医保实际支付费用</t>
  </si>
  <si>
    <t>实付合计</t>
  </si>
  <si>
    <t>个人账户</t>
  </si>
  <si>
    <t>基本统筹基金支付</t>
  </si>
  <si>
    <t>离休保障基金支付</t>
  </si>
  <si>
    <t>大病统筹基金支付</t>
  </si>
  <si>
    <t>公务员补助</t>
  </si>
  <si>
    <t>在职医疗照顾人员补助</t>
  </si>
  <si>
    <t>退休医疗照顾人员补助</t>
  </si>
  <si>
    <t>医疗救助</t>
  </si>
  <si>
    <t>兜底保障</t>
  </si>
  <si>
    <t>财政补助</t>
  </si>
  <si>
    <t>H53011400045</t>
  </si>
  <si>
    <t>昆明市呈贡区洛羊街道社区卫生服务中心</t>
  </si>
  <si>
    <t>居民</t>
  </si>
  <si>
    <t>住院</t>
  </si>
  <si>
    <t>月预结算</t>
  </si>
  <si>
    <t>202501</t>
  </si>
  <si>
    <t>门诊</t>
  </si>
  <si>
    <t>月结算</t>
  </si>
  <si>
    <t>H53011400046</t>
  </si>
  <si>
    <t>昆明经济技术开发区八公里社区卫生服务站</t>
  </si>
  <si>
    <t>H53011400068</t>
  </si>
  <si>
    <t>官渡区阿拉街道社区卫生服务中心（昆明市官渡区中医骨科医院）</t>
  </si>
  <si>
    <t>H53011400071</t>
  </si>
  <si>
    <t>云南省荣军优抚医院</t>
  </si>
  <si>
    <t>H53011400195</t>
  </si>
  <si>
    <t>昆明市经开人民医院</t>
  </si>
  <si>
    <t>H53011400228</t>
  </si>
  <si>
    <t>昆明航天医院</t>
  </si>
  <si>
    <t>H53011400371</t>
  </si>
  <si>
    <t>昆明经济技术开发区昌宏社区新广丰社区卫生服务站</t>
  </si>
  <si>
    <t>H53011400373</t>
  </si>
  <si>
    <t>昆明经济技术开发区小麻苴社区卫生服务站</t>
  </si>
  <si>
    <t>H53011400402</t>
  </si>
  <si>
    <t>昆明经济技术开发区出口加工区社区卫生服务中心</t>
  </si>
  <si>
    <t>H53011401616</t>
  </si>
  <si>
    <t>昆明经济技术开发区普照社区卫生服务站</t>
  </si>
  <si>
    <t>H53015401681</t>
  </si>
  <si>
    <t>昆明市经开人民医院第一门诊部</t>
  </si>
  <si>
    <t>H53015402121</t>
  </si>
  <si>
    <t>昆明耀兴华瑞医院</t>
  </si>
  <si>
    <t>H53015402730</t>
  </si>
  <si>
    <t>经开香颂口腔诊所</t>
  </si>
  <si>
    <t>H53015402768</t>
  </si>
  <si>
    <t>昆明经济技术开发区建工新城社区卫生服务中心</t>
  </si>
  <si>
    <t>H53015402788</t>
  </si>
  <si>
    <t>昆明经济技术开发区春漫时光社区卫生服务站</t>
  </si>
  <si>
    <t>合计(21家)</t>
  </si>
  <si>
    <t>城乡居民医疗保险定点医疗机构村卫生室药品采购预付费用结算拨付明细表</t>
  </si>
  <si>
    <t>经办机构：</t>
  </si>
  <si>
    <t>经开区</t>
  </si>
  <si>
    <t>拨款时间：2025年2月25日</t>
  </si>
  <si>
    <t>上级机构</t>
  </si>
  <si>
    <t>医药机构编码</t>
  </si>
  <si>
    <t>医药机构名称</t>
  </si>
  <si>
    <t>基本统筹</t>
  </si>
  <si>
    <t>大病保险</t>
  </si>
  <si>
    <t>经办时间</t>
  </si>
  <si>
    <t>备注</t>
  </si>
  <si>
    <t>H53011401031</t>
  </si>
  <si>
    <t>昆明经开区倪家营村卫生室</t>
  </si>
  <si>
    <t>2025-02-17</t>
  </si>
  <si>
    <t>年度预付</t>
  </si>
  <si>
    <t>H53011401032</t>
  </si>
  <si>
    <t>昆明市经开区洛羊街道水海子居委会卫生所</t>
  </si>
  <si>
    <t>H53011401033</t>
  </si>
  <si>
    <t>昆明市经开区黄土坡居委会卫生所</t>
  </si>
  <si>
    <t>H53011401034</t>
  </si>
  <si>
    <t>昆明经开区洛羊街道小洛羊卫生所</t>
  </si>
  <si>
    <t>H53011401037</t>
  </si>
  <si>
    <t>昆明市经开区张溪营保健门诊</t>
  </si>
  <si>
    <t>H53011401038</t>
  </si>
  <si>
    <t>大冲社区东冲顶卫生室</t>
  </si>
  <si>
    <t>H53011401040</t>
  </si>
  <si>
    <t>昆明经开区张溪营防疫门诊</t>
  </si>
  <si>
    <t>H53011401041</t>
  </si>
  <si>
    <t>昆明经开区小新册卫生所</t>
  </si>
  <si>
    <t>H53011401042</t>
  </si>
  <si>
    <t>昆明经开区大新册居委会村卫生室</t>
  </si>
  <si>
    <t>H53015402892</t>
  </si>
  <si>
    <t>昆明经开区小新册卫生所防疫门诊</t>
  </si>
  <si>
    <t>合计（10家）</t>
  </si>
  <si>
    <t>昆明经济技术开发区八公里社区卫生服务中心</t>
  </si>
  <si>
    <t>202402</t>
  </si>
  <si>
    <t>合计(1家)</t>
  </si>
  <si>
    <t>202403</t>
  </si>
  <si>
    <t>202409</t>
  </si>
  <si>
    <t>202411</t>
  </si>
  <si>
    <t>202412</t>
  </si>
  <si>
    <t>昆明市城乡居民医保定点医药机构异地就医费用结算明细表</t>
  </si>
  <si>
    <t>拨款时间：2025年2月19日</t>
  </si>
  <si>
    <t>医疗机构编号</t>
  </si>
  <si>
    <t>医疗机构名称</t>
  </si>
  <si>
    <t>数据期别</t>
  </si>
  <si>
    <t>险种类别</t>
  </si>
  <si>
    <t>基本医疗保险</t>
  </si>
  <si>
    <t>大额医疗补助</t>
  </si>
  <si>
    <t>医疗照顾专项补助</t>
  </si>
  <si>
    <t>其他补助</t>
  </si>
  <si>
    <t>审核扣款</t>
  </si>
  <si>
    <t>建档立卡医疗救助</t>
  </si>
  <si>
    <t>合计</t>
  </si>
  <si>
    <t>统筹基金</t>
  </si>
  <si>
    <t>小计</t>
  </si>
  <si>
    <t>1</t>
  </si>
  <si>
    <t>2024</t>
  </si>
  <si>
    <t>城乡居民</t>
  </si>
  <si>
    <t>家庭医生签约</t>
  </si>
  <si>
    <t>昆明市离休人员医疗保障医保定点医药机构异地就医费用结算明细表</t>
  </si>
  <si>
    <t>大病补充医疗保险</t>
  </si>
  <si>
    <t>离休人员医疗保障</t>
  </si>
  <si>
    <t>拨款时间：2025年2月12日</t>
  </si>
  <si>
    <t>H53011102337</t>
  </si>
  <si>
    <t>一心堂健康管理有限公司经开贵昆路诊所</t>
  </si>
  <si>
    <t>2</t>
  </si>
  <si>
    <t>3</t>
  </si>
  <si>
    <t>4</t>
  </si>
  <si>
    <t>5</t>
  </si>
  <si>
    <t>6</t>
  </si>
  <si>
    <t>7</t>
  </si>
  <si>
    <t>8</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</si>
</sst>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_ "/>
    <numFmt numFmtId="178" formatCode="0.00;[Red]0.00"/>
    <numFmt numFmtId="179" formatCode="yyyy/mm/dd"/>
  </numFmts>
  <fonts count="37">
    <font>
      <sz val="11"/>
      <color indexed="8"/>
      <name val="宋体"/>
      <charset val="134"/>
      <scheme val="minor"/>
    </font>
    <font>
      <sz val="12"/>
      <name val="宋体"/>
      <charset val="134"/>
    </font>
    <font>
      <sz val="11"/>
      <name val="宋体"/>
      <charset val="134"/>
    </font>
    <font>
      <sz val="10"/>
      <name val="宋体"/>
      <charset val="134"/>
    </font>
    <font>
      <b/>
      <sz val="16"/>
      <name val="宋体"/>
      <charset val="134"/>
    </font>
    <font>
      <sz val="10"/>
      <color rgb="FF333333"/>
      <name val="宋体"/>
      <charset val="134"/>
    </font>
    <font>
      <b/>
      <sz val="12"/>
      <name val="宋体"/>
      <charset val="134"/>
    </font>
    <font>
      <b/>
      <sz val="9"/>
      <name val="宋体"/>
      <charset val="134"/>
    </font>
    <font>
      <u/>
      <sz val="12"/>
      <name val="宋体"/>
      <charset val="134"/>
    </font>
    <font>
      <sz val="10.5"/>
      <color rgb="FF303133"/>
      <name val="Microsoft YaHei"/>
      <charset val="134"/>
    </font>
    <font>
      <b/>
      <sz val="11"/>
      <color indexed="8"/>
      <name val="宋体"/>
      <charset val="134"/>
      <scheme val="minor"/>
    </font>
    <font>
      <b/>
      <sz val="16"/>
      <color rgb="FF000000"/>
      <name val="仿宋"/>
      <charset val="134"/>
    </font>
    <font>
      <b/>
      <sz val="9"/>
      <color rgb="FF000000"/>
      <name val="仿宋"/>
      <charset val="134"/>
    </font>
    <font>
      <b/>
      <sz val="9"/>
      <color rgb="FF000000"/>
      <name val="微软雅黑"/>
      <charset val="134"/>
    </font>
    <font>
      <b/>
      <sz val="10"/>
      <color rgb="FF000000"/>
      <name val="仿宋"/>
      <charset val="134"/>
    </font>
    <font>
      <b/>
      <sz val="9"/>
      <color rgb="FF333333"/>
      <name val="仿宋"/>
      <charset val="134"/>
    </font>
    <font>
      <b/>
      <sz val="18"/>
      <color rgb="FF333333"/>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rgb="FF333333"/>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rgb="FFCECECE"/>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17"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9" borderId="8"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1" fillId="11" borderId="0" applyNumberFormat="0" applyBorder="0" applyAlignment="0" applyProtection="0">
      <alignment vertical="center"/>
    </xf>
    <xf numFmtId="0" fontId="24" fillId="0" borderId="10" applyNumberFormat="0" applyFill="0" applyAlignment="0" applyProtection="0">
      <alignment vertical="center"/>
    </xf>
    <xf numFmtId="0" fontId="21" fillId="12" borderId="0" applyNumberFormat="0" applyBorder="0" applyAlignment="0" applyProtection="0">
      <alignment vertical="center"/>
    </xf>
    <xf numFmtId="0" fontId="30" fillId="13" borderId="11" applyNumberFormat="0" applyAlignment="0" applyProtection="0">
      <alignment vertical="center"/>
    </xf>
    <xf numFmtId="0" fontId="31" fillId="13" borderId="7" applyNumberFormat="0" applyAlignment="0" applyProtection="0">
      <alignment vertical="center"/>
    </xf>
    <xf numFmtId="0" fontId="32" fillId="14" borderId="12" applyNumberFormat="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cellStyleXfs>
  <cellXfs count="83">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1" fillId="0" borderId="0" xfId="0" applyNumberFormat="1" applyFont="1" applyFill="1" applyBorder="1" applyAlignment="1">
      <alignment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2" fontId="5" fillId="2"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0" xfId="0" applyFont="1" applyFill="1" applyBorder="1" applyAlignment="1">
      <alignment horizontal="center" vertical="center"/>
    </xf>
    <xf numFmtId="177" fontId="1"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0" xfId="0" applyFont="1" applyFill="1" applyBorder="1" applyAlignment="1">
      <alignment horizontal="right"/>
    </xf>
    <xf numFmtId="0" fontId="8" fillId="0" borderId="0" xfId="0" applyFont="1" applyFill="1" applyBorder="1" applyAlignment="1"/>
    <xf numFmtId="0" fontId="1" fillId="0" borderId="0" xfId="0" applyNumberFormat="1" applyFont="1" applyFill="1" applyAlignment="1">
      <alignment horizontal="center" vertical="center"/>
    </xf>
    <xf numFmtId="0" fontId="9" fillId="0" borderId="0" xfId="0" applyFont="1" applyFill="1" applyBorder="1" applyAlignment="1">
      <alignment vertical="center"/>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7" fontId="3" fillId="0" borderId="1" xfId="0" applyNumberFormat="1" applyFont="1" applyFill="1" applyBorder="1" applyAlignment="1">
      <alignment horizontal="right" vertical="center" shrinkToFit="1"/>
    </xf>
    <xf numFmtId="177" fontId="1" fillId="0" borderId="0" xfId="0" applyNumberFormat="1" applyFont="1" applyFill="1" applyBorder="1" applyAlignment="1">
      <alignment horizontal="right" vertical="center"/>
    </xf>
    <xf numFmtId="178" fontId="7" fillId="0" borderId="0" xfId="0" applyNumberFormat="1" applyFont="1" applyFill="1" applyBorder="1" applyAlignment="1">
      <alignment horizontal="center" vertical="center"/>
    </xf>
    <xf numFmtId="0" fontId="1" fillId="0" borderId="0" xfId="0" applyFont="1" applyFill="1" applyBorder="1" applyAlignment="1"/>
    <xf numFmtId="0" fontId="1" fillId="0" borderId="0" xfId="0" applyFont="1" applyFill="1" applyBorder="1" applyAlignment="1"/>
    <xf numFmtId="0" fontId="1"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1" fillId="0" borderId="0" xfId="0" applyFont="1" applyFill="1" applyBorder="1" applyAlignment="1">
      <alignment horizontal="right"/>
    </xf>
    <xf numFmtId="0" fontId="6" fillId="0" borderId="0" xfId="0" applyFont="1" applyFill="1" applyBorder="1" applyAlignment="1">
      <alignment horizontal="right"/>
    </xf>
    <xf numFmtId="176" fontId="1" fillId="0" borderId="0" xfId="0" applyNumberFormat="1"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1" fillId="0" borderId="0" xfId="0" applyNumberFormat="1" applyFont="1" applyFill="1" applyBorder="1" applyAlignment="1">
      <alignment vertical="center"/>
    </xf>
    <xf numFmtId="0"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2" fontId="5" fillId="2" borderId="1" xfId="0" applyNumberFormat="1" applyFont="1" applyFill="1" applyBorder="1" applyAlignment="1">
      <alignment horizontal="right" vertical="center" wrapText="1"/>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lignment horizontal="left" vertical="center" shrinkToFit="1"/>
    </xf>
    <xf numFmtId="177" fontId="3" fillId="0" borderId="0" xfId="0"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1" fillId="0" borderId="0" xfId="0" applyFont="1" applyFill="1" applyBorder="1" applyAlignment="1">
      <alignment horizontal="center" vertical="center"/>
    </xf>
    <xf numFmtId="177" fontId="1"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6"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vertical="center"/>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7" fontId="3" fillId="0" borderId="1" xfId="0" applyNumberFormat="1" applyFont="1" applyFill="1" applyBorder="1" applyAlignment="1">
      <alignment horizontal="right" vertical="center" shrinkToFit="1"/>
    </xf>
    <xf numFmtId="178" fontId="7" fillId="0" borderId="0" xfId="0" applyNumberFormat="1" applyFont="1" applyFill="1" applyBorder="1" applyAlignment="1">
      <alignment horizontal="center" vertical="center"/>
    </xf>
    <xf numFmtId="0" fontId="1" fillId="0" borderId="0" xfId="0" applyFont="1" applyFill="1" applyBorder="1" applyAlignment="1"/>
    <xf numFmtId="0" fontId="1"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1" fillId="0" borderId="0" xfId="0" applyFont="1" applyFill="1" applyBorder="1" applyAlignment="1">
      <alignment horizontal="right"/>
    </xf>
    <xf numFmtId="176" fontId="1" fillId="0" borderId="0" xfId="0" applyNumberFormat="1" applyFont="1" applyFill="1" applyBorder="1" applyAlignment="1"/>
    <xf numFmtId="0" fontId="9" fillId="0" borderId="4" xfId="0" applyFont="1" applyFill="1" applyBorder="1" applyAlignment="1">
      <alignment horizontal="left" vertical="center"/>
    </xf>
    <xf numFmtId="0" fontId="9" fillId="0" borderId="4" xfId="0" applyFont="1" applyFill="1" applyBorder="1" applyAlignment="1">
      <alignment horizontal="center" vertical="center" wrapText="1"/>
    </xf>
    <xf numFmtId="0" fontId="10" fillId="0" borderId="0" xfId="0" applyFont="1">
      <alignment vertical="center"/>
    </xf>
    <xf numFmtId="0" fontId="11" fillId="3" borderId="0" xfId="0" applyFont="1" applyFill="1" applyAlignment="1">
      <alignment horizontal="center" vertical="center" wrapText="1"/>
    </xf>
    <xf numFmtId="0" fontId="12" fillId="3" borderId="5" xfId="0" applyFont="1" applyFill="1" applyBorder="1" applyAlignment="1">
      <alignment horizontal="left" vertical="center" wrapText="1"/>
    </xf>
    <xf numFmtId="0" fontId="13" fillId="3" borderId="5" xfId="0" applyFont="1" applyFill="1" applyBorder="1" applyAlignment="1">
      <alignment horizontal="center" vertical="center" wrapText="1"/>
    </xf>
    <xf numFmtId="0" fontId="12" fillId="3" borderId="5" xfId="0" applyFont="1" applyFill="1" applyBorder="1" applyAlignment="1">
      <alignment horizontal="right" vertical="center" wrapText="1"/>
    </xf>
    <xf numFmtId="0" fontId="12"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5" fillId="2" borderId="6" xfId="0" applyFont="1" applyFill="1" applyBorder="1" applyAlignment="1">
      <alignment horizontal="center" vertical="center" wrapText="1"/>
    </xf>
    <xf numFmtId="2" fontId="15" fillId="2" borderId="6" xfId="0" applyNumberFormat="1" applyFont="1" applyFill="1" applyBorder="1" applyAlignment="1">
      <alignment horizontal="center" vertical="center" wrapText="1"/>
    </xf>
    <xf numFmtId="49" fontId="12" fillId="3" borderId="5" xfId="0" applyNumberFormat="1" applyFont="1" applyFill="1" applyBorder="1" applyAlignment="1">
      <alignment horizontal="left" vertical="center" wrapText="1"/>
    </xf>
    <xf numFmtId="31" fontId="12" fillId="3" borderId="5" xfId="0" applyNumberFormat="1" applyFont="1" applyFill="1" applyBorder="1" applyAlignment="1">
      <alignment horizontal="center" vertical="center" wrapText="1"/>
    </xf>
    <xf numFmtId="0" fontId="16"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0" fontId="15" fillId="2" borderId="0" xfId="0" applyFont="1" applyFill="1" applyAlignment="1">
      <alignment horizontal="left" vertical="center" wrapText="1"/>
    </xf>
    <xf numFmtId="0" fontId="15" fillId="2" borderId="0" xfId="0" applyFont="1" applyFill="1" applyAlignment="1">
      <alignment horizontal="center" vertical="center" wrapText="1"/>
    </xf>
    <xf numFmtId="179" fontId="15" fillId="2" borderId="0" xfId="0" applyNumberFormat="1" applyFont="1" applyFill="1" applyAlignment="1">
      <alignment horizontal="left" vertical="center" wrapText="1"/>
    </xf>
    <xf numFmtId="0" fontId="15" fillId="2" borderId="0" xfId="0" applyFont="1" applyFill="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workbookViewId="0">
      <selection activeCell="F36" sqref="F36"/>
    </sheetView>
  </sheetViews>
  <sheetFormatPr defaultColWidth="9" defaultRowHeight="13.5"/>
  <cols>
    <col min="1" max="1" width="5.125" customWidth="1"/>
    <col min="2" max="2" width="10.9833333333333" customWidth="1"/>
    <col min="3" max="3" width="12.2" customWidth="1"/>
    <col min="4" max="4" width="5.125" customWidth="1"/>
    <col min="5" max="6" width="7.44166666666667" customWidth="1"/>
    <col min="7" max="7" width="7.56666666666667" customWidth="1"/>
    <col min="8" max="14" width="9.75833333333333" customWidth="1"/>
    <col min="15" max="16" width="8.94166666666667" customWidth="1"/>
    <col min="17" max="17" width="8" hidden="1"/>
    <col min="18" max="18" width="10.575" customWidth="1"/>
  </cols>
  <sheetData>
    <row r="1" customFormat="1" ht="38.25" customHeight="1" spans="1:18">
      <c r="A1" s="67" t="s">
        <v>0</v>
      </c>
      <c r="B1" s="67"/>
      <c r="C1" s="67"/>
      <c r="D1" s="67"/>
      <c r="E1" s="67"/>
      <c r="F1" s="67"/>
      <c r="G1" s="67"/>
      <c r="H1" s="67"/>
      <c r="I1" s="67"/>
      <c r="J1" s="67"/>
      <c r="K1" s="67"/>
      <c r="L1" s="67"/>
      <c r="M1" s="67"/>
      <c r="N1" s="67"/>
      <c r="O1" s="67"/>
      <c r="P1" s="67"/>
      <c r="Q1" s="67"/>
      <c r="R1" s="67"/>
    </row>
    <row r="2" customFormat="1" ht="15" customHeight="1" spans="1:18">
      <c r="A2" s="68" t="s">
        <v>1</v>
      </c>
      <c r="B2" s="68"/>
      <c r="C2" s="68"/>
      <c r="D2" s="68"/>
      <c r="E2" s="68"/>
      <c r="F2" s="69" t="s">
        <v>2</v>
      </c>
      <c r="G2" s="70"/>
      <c r="H2" s="71" t="s">
        <v>3</v>
      </c>
      <c r="I2" s="71"/>
      <c r="J2" s="71"/>
      <c r="K2" s="71" t="s">
        <v>2</v>
      </c>
      <c r="L2" s="70"/>
      <c r="M2" s="81"/>
      <c r="N2" s="81"/>
      <c r="O2" s="81"/>
      <c r="P2" s="71" t="s">
        <v>2</v>
      </c>
      <c r="Q2" s="71" t="s">
        <v>2</v>
      </c>
      <c r="R2" s="70" t="s">
        <v>4</v>
      </c>
    </row>
    <row r="3" customFormat="1" ht="15" customHeight="1" spans="1:18">
      <c r="A3" s="72" t="s">
        <v>5</v>
      </c>
      <c r="B3" s="72" t="s">
        <v>6</v>
      </c>
      <c r="C3" s="72" t="s">
        <v>7</v>
      </c>
      <c r="D3" s="72" t="s">
        <v>8</v>
      </c>
      <c r="E3" s="72" t="s">
        <v>9</v>
      </c>
      <c r="F3" s="72" t="s">
        <v>10</v>
      </c>
      <c r="G3" s="72" t="s">
        <v>11</v>
      </c>
      <c r="H3" s="72" t="s">
        <v>12</v>
      </c>
      <c r="I3" s="72"/>
      <c r="J3" s="72"/>
      <c r="K3" s="72"/>
      <c r="L3" s="72"/>
      <c r="M3" s="72"/>
      <c r="N3" s="72"/>
      <c r="O3" s="72"/>
      <c r="P3" s="72"/>
      <c r="Q3" s="72"/>
      <c r="R3" s="72" t="s">
        <v>13</v>
      </c>
    </row>
    <row r="4" customFormat="1" ht="15" customHeight="1" spans="1:18">
      <c r="A4" s="72"/>
      <c r="B4" s="72"/>
      <c r="C4" s="72"/>
      <c r="D4" s="72"/>
      <c r="E4" s="72"/>
      <c r="F4" s="72"/>
      <c r="G4" s="72"/>
      <c r="H4" s="72" t="s">
        <v>14</v>
      </c>
      <c r="I4" s="72" t="s">
        <v>15</v>
      </c>
      <c r="J4" s="72" t="s">
        <v>16</v>
      </c>
      <c r="K4" s="72" t="s">
        <v>17</v>
      </c>
      <c r="L4" s="72" t="s">
        <v>18</v>
      </c>
      <c r="M4" s="72" t="s">
        <v>19</v>
      </c>
      <c r="N4" s="72" t="s">
        <v>20</v>
      </c>
      <c r="O4" s="72" t="s">
        <v>21</v>
      </c>
      <c r="P4" s="72" t="s">
        <v>22</v>
      </c>
      <c r="Q4" s="72" t="s">
        <v>23</v>
      </c>
      <c r="R4" s="72"/>
    </row>
    <row r="5" customFormat="1" ht="15" customHeight="1" spans="1:18">
      <c r="A5" s="72"/>
      <c r="B5" s="72"/>
      <c r="C5" s="72"/>
      <c r="D5" s="72"/>
      <c r="E5" s="72"/>
      <c r="F5" s="72"/>
      <c r="G5" s="72"/>
      <c r="H5" s="72"/>
      <c r="I5" s="72"/>
      <c r="J5" s="72"/>
      <c r="K5" s="72"/>
      <c r="L5" s="72"/>
      <c r="M5" s="72"/>
      <c r="N5" s="72"/>
      <c r="O5" s="72"/>
      <c r="P5" s="72"/>
      <c r="Q5" s="72"/>
      <c r="R5" s="72"/>
    </row>
    <row r="6" customFormat="1" ht="19" customHeight="1" spans="1:18">
      <c r="A6" s="73">
        <v>1</v>
      </c>
      <c r="B6" s="73" t="s">
        <v>24</v>
      </c>
      <c r="C6" s="73" t="s">
        <v>25</v>
      </c>
      <c r="D6" s="73" t="s">
        <v>26</v>
      </c>
      <c r="E6" s="73" t="s">
        <v>27</v>
      </c>
      <c r="F6" s="73" t="s">
        <v>28</v>
      </c>
      <c r="G6" s="73" t="s">
        <v>29</v>
      </c>
      <c r="H6" s="74">
        <f>5915.95+0</f>
        <v>5915.95</v>
      </c>
      <c r="I6" s="74">
        <v>73987.87</v>
      </c>
      <c r="J6" s="74">
        <v>0</v>
      </c>
      <c r="K6" s="74">
        <v>0</v>
      </c>
      <c r="L6" s="74">
        <v>0</v>
      </c>
      <c r="M6" s="74">
        <v>0</v>
      </c>
      <c r="N6" s="74">
        <v>0</v>
      </c>
      <c r="O6" s="74">
        <v>0</v>
      </c>
      <c r="P6" s="74">
        <v>0</v>
      </c>
      <c r="Q6" s="74">
        <v>0</v>
      </c>
      <c r="R6" s="74">
        <v>79903.82</v>
      </c>
    </row>
    <row r="7" customFormat="1" ht="15" customHeight="1" spans="1:18">
      <c r="A7" s="73">
        <v>2</v>
      </c>
      <c r="B7" s="73"/>
      <c r="C7" s="73"/>
      <c r="D7" s="73"/>
      <c r="E7" s="73" t="s">
        <v>30</v>
      </c>
      <c r="F7" s="73" t="s">
        <v>31</v>
      </c>
      <c r="G7" s="73" t="s">
        <v>29</v>
      </c>
      <c r="H7" s="74">
        <f>28737.73+0</f>
        <v>28737.73</v>
      </c>
      <c r="I7" s="74">
        <v>66606.83</v>
      </c>
      <c r="J7" s="74">
        <v>0</v>
      </c>
      <c r="K7" s="74">
        <v>0</v>
      </c>
      <c r="L7" s="74">
        <v>0</v>
      </c>
      <c r="M7" s="74">
        <v>0</v>
      </c>
      <c r="N7" s="74">
        <v>0</v>
      </c>
      <c r="O7" s="74">
        <v>14.29</v>
      </c>
      <c r="P7" s="74">
        <v>0</v>
      </c>
      <c r="Q7" s="74">
        <v>0</v>
      </c>
      <c r="R7" s="74">
        <v>95358.85</v>
      </c>
    </row>
    <row r="8" customFormat="1" ht="34" customHeight="1" spans="1:18">
      <c r="A8" s="73">
        <v>3</v>
      </c>
      <c r="B8" s="73" t="s">
        <v>32</v>
      </c>
      <c r="C8" s="73" t="s">
        <v>33</v>
      </c>
      <c r="D8" s="73" t="s">
        <v>26</v>
      </c>
      <c r="E8" s="73" t="s">
        <v>30</v>
      </c>
      <c r="F8" s="73" t="s">
        <v>31</v>
      </c>
      <c r="G8" s="73" t="s">
        <v>29</v>
      </c>
      <c r="H8" s="74">
        <f>3561.84+0</f>
        <v>3561.84</v>
      </c>
      <c r="I8" s="74">
        <v>102</v>
      </c>
      <c r="J8" s="74">
        <v>0</v>
      </c>
      <c r="K8" s="74">
        <v>0</v>
      </c>
      <c r="L8" s="74">
        <v>0</v>
      </c>
      <c r="M8" s="74">
        <v>0</v>
      </c>
      <c r="N8" s="74">
        <v>0</v>
      </c>
      <c r="O8" s="74">
        <v>0</v>
      </c>
      <c r="P8" s="74">
        <v>0</v>
      </c>
      <c r="Q8" s="74">
        <v>0</v>
      </c>
      <c r="R8" s="74">
        <v>3663.84</v>
      </c>
    </row>
    <row r="9" customFormat="1" ht="45" customHeight="1" spans="1:18">
      <c r="A9" s="73">
        <v>4</v>
      </c>
      <c r="B9" s="73" t="s">
        <v>34</v>
      </c>
      <c r="C9" s="73" t="s">
        <v>35</v>
      </c>
      <c r="D9" s="73" t="s">
        <v>26</v>
      </c>
      <c r="E9" s="73" t="s">
        <v>30</v>
      </c>
      <c r="F9" s="73" t="s">
        <v>31</v>
      </c>
      <c r="G9" s="73" t="s">
        <v>29</v>
      </c>
      <c r="H9" s="74">
        <f>470.09+0</f>
        <v>470.09</v>
      </c>
      <c r="I9" s="74">
        <v>52209.51</v>
      </c>
      <c r="J9" s="74">
        <v>0</v>
      </c>
      <c r="K9" s="74">
        <v>0</v>
      </c>
      <c r="L9" s="74">
        <v>0</v>
      </c>
      <c r="M9" s="74">
        <v>0</v>
      </c>
      <c r="N9" s="74">
        <v>0</v>
      </c>
      <c r="O9" s="74">
        <v>0</v>
      </c>
      <c r="P9" s="74">
        <v>0</v>
      </c>
      <c r="Q9" s="74">
        <v>0</v>
      </c>
      <c r="R9" s="74">
        <v>52679.6</v>
      </c>
    </row>
    <row r="10" customFormat="1" ht="15" customHeight="1" spans="1:18">
      <c r="A10" s="73">
        <v>5</v>
      </c>
      <c r="B10" s="73" t="s">
        <v>36</v>
      </c>
      <c r="C10" s="73" t="s">
        <v>37</v>
      </c>
      <c r="D10" s="73" t="s">
        <v>26</v>
      </c>
      <c r="E10" s="73" t="s">
        <v>27</v>
      </c>
      <c r="F10" s="73" t="s">
        <v>28</v>
      </c>
      <c r="G10" s="73" t="s">
        <v>29</v>
      </c>
      <c r="H10" s="74">
        <f t="shared" ref="H10:H14" si="0">0+0</f>
        <v>0</v>
      </c>
      <c r="I10" s="74">
        <v>3105.46</v>
      </c>
      <c r="J10" s="74">
        <v>0</v>
      </c>
      <c r="K10" s="74">
        <v>0</v>
      </c>
      <c r="L10" s="74">
        <v>0</v>
      </c>
      <c r="M10" s="74">
        <v>0</v>
      </c>
      <c r="N10" s="74">
        <v>0</v>
      </c>
      <c r="O10" s="74">
        <v>0</v>
      </c>
      <c r="P10" s="74">
        <v>0</v>
      </c>
      <c r="Q10" s="74">
        <v>0</v>
      </c>
      <c r="R10" s="74">
        <v>3105.46</v>
      </c>
    </row>
    <row r="11" customFormat="1" ht="15" customHeight="1" spans="1:18">
      <c r="A11" s="73">
        <v>6</v>
      </c>
      <c r="B11" s="73"/>
      <c r="C11" s="73"/>
      <c r="D11" s="73"/>
      <c r="E11" s="73" t="s">
        <v>30</v>
      </c>
      <c r="F11" s="73" t="s">
        <v>31</v>
      </c>
      <c r="G11" s="73" t="s">
        <v>29</v>
      </c>
      <c r="H11" s="74">
        <f t="shared" si="0"/>
        <v>0</v>
      </c>
      <c r="I11" s="74">
        <v>0</v>
      </c>
      <c r="J11" s="74">
        <v>0</v>
      </c>
      <c r="K11" s="74">
        <v>0</v>
      </c>
      <c r="L11" s="74">
        <v>0</v>
      </c>
      <c r="M11" s="74">
        <v>0</v>
      </c>
      <c r="N11" s="74">
        <v>0</v>
      </c>
      <c r="O11" s="74">
        <v>0</v>
      </c>
      <c r="P11" s="74">
        <v>0</v>
      </c>
      <c r="Q11" s="74">
        <v>0</v>
      </c>
      <c r="R11" s="74">
        <v>0</v>
      </c>
    </row>
    <row r="12" customFormat="1" ht="15" customHeight="1" spans="1:18">
      <c r="A12" s="73">
        <v>7</v>
      </c>
      <c r="B12" s="73" t="s">
        <v>38</v>
      </c>
      <c r="C12" s="73" t="s">
        <v>39</v>
      </c>
      <c r="D12" s="73" t="s">
        <v>26</v>
      </c>
      <c r="E12" s="73" t="s">
        <v>27</v>
      </c>
      <c r="F12" s="73" t="s">
        <v>28</v>
      </c>
      <c r="G12" s="73" t="s">
        <v>29</v>
      </c>
      <c r="H12" s="74">
        <f>4813.07+0</f>
        <v>4813.07</v>
      </c>
      <c r="I12" s="74">
        <v>208449.04</v>
      </c>
      <c r="J12" s="74">
        <v>0</v>
      </c>
      <c r="K12" s="74">
        <v>0</v>
      </c>
      <c r="L12" s="74">
        <v>0</v>
      </c>
      <c r="M12" s="74">
        <v>0</v>
      </c>
      <c r="N12" s="74">
        <v>0</v>
      </c>
      <c r="O12" s="74">
        <v>6739.26</v>
      </c>
      <c r="P12" s="74">
        <v>0</v>
      </c>
      <c r="Q12" s="74">
        <v>0</v>
      </c>
      <c r="R12" s="74">
        <v>220001.37</v>
      </c>
    </row>
    <row r="13" customFormat="1" ht="15" customHeight="1" spans="1:18">
      <c r="A13" s="73">
        <v>8</v>
      </c>
      <c r="B13" s="73"/>
      <c r="C13" s="73"/>
      <c r="D13" s="73"/>
      <c r="E13" s="73" t="s">
        <v>30</v>
      </c>
      <c r="F13" s="73" t="s">
        <v>31</v>
      </c>
      <c r="G13" s="73" t="s">
        <v>29</v>
      </c>
      <c r="H13" s="74">
        <f>22677.68+0</f>
        <v>22677.68</v>
      </c>
      <c r="I13" s="74">
        <v>206769.81</v>
      </c>
      <c r="J13" s="74">
        <v>0</v>
      </c>
      <c r="K13" s="74">
        <v>0</v>
      </c>
      <c r="L13" s="74">
        <v>0</v>
      </c>
      <c r="M13" s="74">
        <v>0</v>
      </c>
      <c r="N13" s="74">
        <v>0</v>
      </c>
      <c r="O13" s="74">
        <v>4355.93</v>
      </c>
      <c r="P13" s="74">
        <v>0</v>
      </c>
      <c r="Q13" s="74">
        <v>0</v>
      </c>
      <c r="R13" s="74">
        <v>233803.42</v>
      </c>
    </row>
    <row r="14" customFormat="1" ht="15" customHeight="1" spans="1:18">
      <c r="A14" s="73">
        <v>9</v>
      </c>
      <c r="B14" s="73" t="s">
        <v>40</v>
      </c>
      <c r="C14" s="73" t="s">
        <v>41</v>
      </c>
      <c r="D14" s="73" t="s">
        <v>26</v>
      </c>
      <c r="E14" s="73" t="s">
        <v>27</v>
      </c>
      <c r="F14" s="73" t="s">
        <v>28</v>
      </c>
      <c r="G14" s="73" t="s">
        <v>29</v>
      </c>
      <c r="H14" s="74">
        <f t="shared" si="0"/>
        <v>0</v>
      </c>
      <c r="I14" s="74">
        <v>34696.35</v>
      </c>
      <c r="J14" s="74">
        <v>0</v>
      </c>
      <c r="K14" s="74">
        <v>0</v>
      </c>
      <c r="L14" s="74">
        <v>0</v>
      </c>
      <c r="M14" s="74">
        <v>0</v>
      </c>
      <c r="N14" s="74">
        <v>0</v>
      </c>
      <c r="O14" s="74">
        <v>956.04</v>
      </c>
      <c r="P14" s="74">
        <v>0</v>
      </c>
      <c r="Q14" s="74">
        <v>0</v>
      </c>
      <c r="R14" s="74">
        <v>35652.39</v>
      </c>
    </row>
    <row r="15" customFormat="1" ht="15" customHeight="1" spans="1:18">
      <c r="A15" s="73">
        <v>10</v>
      </c>
      <c r="B15" s="73"/>
      <c r="C15" s="73"/>
      <c r="D15" s="73"/>
      <c r="E15" s="73" t="s">
        <v>30</v>
      </c>
      <c r="F15" s="73" t="s">
        <v>31</v>
      </c>
      <c r="G15" s="73" t="s">
        <v>29</v>
      </c>
      <c r="H15" s="74">
        <f>3282.48+0</f>
        <v>3282.48</v>
      </c>
      <c r="I15" s="74">
        <v>1523.68</v>
      </c>
      <c r="J15" s="74">
        <v>0</v>
      </c>
      <c r="K15" s="74">
        <v>0</v>
      </c>
      <c r="L15" s="74">
        <v>0</v>
      </c>
      <c r="M15" s="74">
        <v>0</v>
      </c>
      <c r="N15" s="74">
        <v>0</v>
      </c>
      <c r="O15" s="74">
        <v>110.66</v>
      </c>
      <c r="P15" s="74">
        <v>0</v>
      </c>
      <c r="Q15" s="74">
        <v>0</v>
      </c>
      <c r="R15" s="74">
        <v>4916.82</v>
      </c>
    </row>
    <row r="16" customFormat="1" ht="34" customHeight="1" spans="1:18">
      <c r="A16" s="73">
        <v>11</v>
      </c>
      <c r="B16" s="73" t="s">
        <v>42</v>
      </c>
      <c r="C16" s="73" t="s">
        <v>43</v>
      </c>
      <c r="D16" s="73" t="s">
        <v>26</v>
      </c>
      <c r="E16" s="73" t="s">
        <v>30</v>
      </c>
      <c r="F16" s="73" t="s">
        <v>31</v>
      </c>
      <c r="G16" s="73" t="s">
        <v>29</v>
      </c>
      <c r="H16" s="74">
        <f>0+0</f>
        <v>0</v>
      </c>
      <c r="I16" s="74">
        <v>9</v>
      </c>
      <c r="J16" s="74">
        <v>0</v>
      </c>
      <c r="K16" s="74">
        <v>0</v>
      </c>
      <c r="L16" s="74">
        <v>0</v>
      </c>
      <c r="M16" s="74">
        <v>0</v>
      </c>
      <c r="N16" s="74">
        <v>0</v>
      </c>
      <c r="O16" s="74">
        <v>0</v>
      </c>
      <c r="P16" s="74">
        <v>0</v>
      </c>
      <c r="Q16" s="74">
        <v>0</v>
      </c>
      <c r="R16" s="74">
        <v>9</v>
      </c>
    </row>
    <row r="17" customFormat="1" ht="34" customHeight="1" spans="1:18">
      <c r="A17" s="73">
        <v>12</v>
      </c>
      <c r="B17" s="73" t="s">
        <v>44</v>
      </c>
      <c r="C17" s="73" t="s">
        <v>45</v>
      </c>
      <c r="D17" s="73" t="s">
        <v>26</v>
      </c>
      <c r="E17" s="73" t="s">
        <v>30</v>
      </c>
      <c r="F17" s="73" t="s">
        <v>31</v>
      </c>
      <c r="G17" s="73" t="s">
        <v>29</v>
      </c>
      <c r="H17" s="74">
        <f>286.87+0</f>
        <v>286.87</v>
      </c>
      <c r="I17" s="74">
        <v>60</v>
      </c>
      <c r="J17" s="74">
        <v>0</v>
      </c>
      <c r="K17" s="74">
        <v>0</v>
      </c>
      <c r="L17" s="74">
        <v>0</v>
      </c>
      <c r="M17" s="74">
        <v>0</v>
      </c>
      <c r="N17" s="74">
        <v>0</v>
      </c>
      <c r="O17" s="74">
        <v>0</v>
      </c>
      <c r="P17" s="74">
        <v>0</v>
      </c>
      <c r="Q17" s="74">
        <v>0</v>
      </c>
      <c r="R17" s="74">
        <v>346.87</v>
      </c>
    </row>
    <row r="18" customFormat="1" ht="34" customHeight="1" spans="1:18">
      <c r="A18" s="73">
        <v>13</v>
      </c>
      <c r="B18" s="73" t="s">
        <v>46</v>
      </c>
      <c r="C18" s="73" t="s">
        <v>47</v>
      </c>
      <c r="D18" s="73" t="s">
        <v>26</v>
      </c>
      <c r="E18" s="73" t="s">
        <v>30</v>
      </c>
      <c r="F18" s="73" t="s">
        <v>31</v>
      </c>
      <c r="G18" s="73" t="s">
        <v>29</v>
      </c>
      <c r="H18" s="74">
        <f>2775.75+0</f>
        <v>2775.75</v>
      </c>
      <c r="I18" s="74">
        <v>1176</v>
      </c>
      <c r="J18" s="74">
        <v>0</v>
      </c>
      <c r="K18" s="74">
        <v>0</v>
      </c>
      <c r="L18" s="74">
        <v>0</v>
      </c>
      <c r="M18" s="74">
        <v>0</v>
      </c>
      <c r="N18" s="74">
        <v>0</v>
      </c>
      <c r="O18" s="74">
        <v>0</v>
      </c>
      <c r="P18" s="74">
        <v>0</v>
      </c>
      <c r="Q18" s="74">
        <v>0</v>
      </c>
      <c r="R18" s="74">
        <v>3951.75</v>
      </c>
    </row>
    <row r="19" customFormat="1" ht="34" customHeight="1" spans="1:18">
      <c r="A19" s="73">
        <v>14</v>
      </c>
      <c r="B19" s="73" t="s">
        <v>48</v>
      </c>
      <c r="C19" s="73" t="s">
        <v>49</v>
      </c>
      <c r="D19" s="73" t="s">
        <v>26</v>
      </c>
      <c r="E19" s="73" t="s">
        <v>30</v>
      </c>
      <c r="F19" s="73" t="s">
        <v>31</v>
      </c>
      <c r="G19" s="73" t="s">
        <v>29</v>
      </c>
      <c r="H19" s="74">
        <f>98+0</f>
        <v>98</v>
      </c>
      <c r="I19" s="74">
        <v>6</v>
      </c>
      <c r="J19" s="74">
        <v>0</v>
      </c>
      <c r="K19" s="74">
        <v>0</v>
      </c>
      <c r="L19" s="74">
        <v>0</v>
      </c>
      <c r="M19" s="74">
        <v>0</v>
      </c>
      <c r="N19" s="74">
        <v>0</v>
      </c>
      <c r="O19" s="74">
        <v>0</v>
      </c>
      <c r="P19" s="74">
        <v>0</v>
      </c>
      <c r="Q19" s="74">
        <v>0</v>
      </c>
      <c r="R19" s="74">
        <v>104</v>
      </c>
    </row>
    <row r="20" customFormat="1" ht="23" customHeight="1" spans="1:18">
      <c r="A20" s="73">
        <v>15</v>
      </c>
      <c r="B20" s="73" t="s">
        <v>50</v>
      </c>
      <c r="C20" s="73" t="s">
        <v>51</v>
      </c>
      <c r="D20" s="73" t="s">
        <v>26</v>
      </c>
      <c r="E20" s="73" t="s">
        <v>30</v>
      </c>
      <c r="F20" s="73" t="s">
        <v>31</v>
      </c>
      <c r="G20" s="73" t="s">
        <v>29</v>
      </c>
      <c r="H20" s="74">
        <f>343.24+0</f>
        <v>343.24</v>
      </c>
      <c r="I20" s="74">
        <v>0</v>
      </c>
      <c r="J20" s="74">
        <v>0</v>
      </c>
      <c r="K20" s="74">
        <v>0</v>
      </c>
      <c r="L20" s="74">
        <v>0</v>
      </c>
      <c r="M20" s="74">
        <v>0</v>
      </c>
      <c r="N20" s="74">
        <v>0</v>
      </c>
      <c r="O20" s="74">
        <v>0</v>
      </c>
      <c r="P20" s="74">
        <v>0</v>
      </c>
      <c r="Q20" s="74">
        <v>0</v>
      </c>
      <c r="R20" s="74">
        <v>343.24</v>
      </c>
    </row>
    <row r="21" customFormat="1" ht="15" customHeight="1" spans="1:18">
      <c r="A21" s="73">
        <v>16</v>
      </c>
      <c r="B21" s="73" t="s">
        <v>52</v>
      </c>
      <c r="C21" s="73" t="s">
        <v>53</v>
      </c>
      <c r="D21" s="73" t="s">
        <v>26</v>
      </c>
      <c r="E21" s="73" t="s">
        <v>27</v>
      </c>
      <c r="F21" s="73" t="s">
        <v>28</v>
      </c>
      <c r="G21" s="73" t="s">
        <v>29</v>
      </c>
      <c r="H21" s="74">
        <f>0+0</f>
        <v>0</v>
      </c>
      <c r="I21" s="74">
        <v>18967.36</v>
      </c>
      <c r="J21" s="74">
        <v>0</v>
      </c>
      <c r="K21" s="74">
        <v>0</v>
      </c>
      <c r="L21" s="74">
        <v>0</v>
      </c>
      <c r="M21" s="74">
        <v>0</v>
      </c>
      <c r="N21" s="74">
        <v>0</v>
      </c>
      <c r="O21" s="74">
        <v>1396.95</v>
      </c>
      <c r="P21" s="74">
        <v>0</v>
      </c>
      <c r="Q21" s="74">
        <v>0</v>
      </c>
      <c r="R21" s="74">
        <v>20364.31</v>
      </c>
    </row>
    <row r="22" customFormat="1" ht="15" customHeight="1" spans="1:18">
      <c r="A22" s="73">
        <v>17</v>
      </c>
      <c r="B22" s="73"/>
      <c r="C22" s="73"/>
      <c r="D22" s="73"/>
      <c r="E22" s="73" t="s">
        <v>30</v>
      </c>
      <c r="F22" s="73" t="s">
        <v>31</v>
      </c>
      <c r="G22" s="73" t="s">
        <v>29</v>
      </c>
      <c r="H22" s="74">
        <f>493.89+0</f>
        <v>493.89</v>
      </c>
      <c r="I22" s="74">
        <v>83.62</v>
      </c>
      <c r="J22" s="74">
        <v>0</v>
      </c>
      <c r="K22" s="74">
        <v>0</v>
      </c>
      <c r="L22" s="74">
        <v>0</v>
      </c>
      <c r="M22" s="74">
        <v>0</v>
      </c>
      <c r="N22" s="74">
        <v>0</v>
      </c>
      <c r="O22" s="74">
        <v>0</v>
      </c>
      <c r="P22" s="74">
        <v>0</v>
      </c>
      <c r="Q22" s="74">
        <v>0</v>
      </c>
      <c r="R22" s="74">
        <v>577.51</v>
      </c>
    </row>
    <row r="23" customFormat="1" ht="15" customHeight="1" spans="1:18">
      <c r="A23" s="73">
        <v>18</v>
      </c>
      <c r="B23" s="73" t="s">
        <v>54</v>
      </c>
      <c r="C23" s="73" t="s">
        <v>55</v>
      </c>
      <c r="D23" s="73" t="s">
        <v>26</v>
      </c>
      <c r="E23" s="73" t="s">
        <v>30</v>
      </c>
      <c r="F23" s="73" t="s">
        <v>31</v>
      </c>
      <c r="G23" s="73" t="s">
        <v>29</v>
      </c>
      <c r="H23" s="74">
        <f>2273.82+0</f>
        <v>2273.82</v>
      </c>
      <c r="I23" s="74">
        <v>0</v>
      </c>
      <c r="J23" s="74">
        <v>0</v>
      </c>
      <c r="K23" s="74">
        <v>0</v>
      </c>
      <c r="L23" s="74">
        <v>0</v>
      </c>
      <c r="M23" s="74">
        <v>0</v>
      </c>
      <c r="N23" s="74">
        <v>0</v>
      </c>
      <c r="O23" s="74">
        <v>0</v>
      </c>
      <c r="P23" s="74">
        <v>0</v>
      </c>
      <c r="Q23" s="74">
        <v>0</v>
      </c>
      <c r="R23" s="74">
        <v>2273.82</v>
      </c>
    </row>
    <row r="24" customFormat="1" ht="19" customHeight="1" spans="1:18">
      <c r="A24" s="73">
        <v>19</v>
      </c>
      <c r="B24" s="73" t="s">
        <v>56</v>
      </c>
      <c r="C24" s="73" t="s">
        <v>57</v>
      </c>
      <c r="D24" s="73" t="s">
        <v>26</v>
      </c>
      <c r="E24" s="73" t="s">
        <v>27</v>
      </c>
      <c r="F24" s="73" t="s">
        <v>28</v>
      </c>
      <c r="G24" s="73" t="s">
        <v>29</v>
      </c>
      <c r="H24" s="74">
        <f>8173.92+0</f>
        <v>8173.92</v>
      </c>
      <c r="I24" s="74">
        <v>30200.66</v>
      </c>
      <c r="J24" s="74">
        <v>0</v>
      </c>
      <c r="K24" s="74">
        <v>0</v>
      </c>
      <c r="L24" s="74">
        <v>0</v>
      </c>
      <c r="M24" s="74">
        <v>0</v>
      </c>
      <c r="N24" s="74">
        <v>0</v>
      </c>
      <c r="O24" s="74">
        <v>0</v>
      </c>
      <c r="P24" s="74">
        <v>0</v>
      </c>
      <c r="Q24" s="74">
        <v>0</v>
      </c>
      <c r="R24" s="74">
        <v>38374.58</v>
      </c>
    </row>
    <row r="25" ht="15" customHeight="1" spans="1:18">
      <c r="A25" s="73">
        <v>20</v>
      </c>
      <c r="B25" s="73"/>
      <c r="C25" s="73"/>
      <c r="D25" s="73"/>
      <c r="E25" s="73" t="s">
        <v>30</v>
      </c>
      <c r="F25" s="73" t="s">
        <v>31</v>
      </c>
      <c r="G25" s="73" t="s">
        <v>29</v>
      </c>
      <c r="H25" s="74">
        <f>21474.7+0</f>
        <v>21474.7</v>
      </c>
      <c r="I25" s="74">
        <v>4481.53</v>
      </c>
      <c r="J25" s="74">
        <v>0</v>
      </c>
      <c r="K25" s="74">
        <v>0</v>
      </c>
      <c r="L25" s="74">
        <v>0</v>
      </c>
      <c r="M25" s="74">
        <v>0</v>
      </c>
      <c r="N25" s="74">
        <v>0</v>
      </c>
      <c r="O25" s="74">
        <v>0</v>
      </c>
      <c r="P25" s="74">
        <v>0</v>
      </c>
      <c r="Q25" s="74">
        <v>0</v>
      </c>
      <c r="R25" s="74">
        <v>25956.23</v>
      </c>
    </row>
    <row r="26" ht="34" customHeight="1" spans="1:18">
      <c r="A26" s="73">
        <v>21</v>
      </c>
      <c r="B26" s="73" t="s">
        <v>58</v>
      </c>
      <c r="C26" s="73" t="s">
        <v>59</v>
      </c>
      <c r="D26" s="73" t="s">
        <v>26</v>
      </c>
      <c r="E26" s="73" t="s">
        <v>30</v>
      </c>
      <c r="F26" s="73" t="s">
        <v>31</v>
      </c>
      <c r="G26" s="73" t="s">
        <v>29</v>
      </c>
      <c r="H26" s="74">
        <f>2690.27+0</f>
        <v>2690.27</v>
      </c>
      <c r="I26" s="74">
        <v>375</v>
      </c>
      <c r="J26" s="74">
        <v>0</v>
      </c>
      <c r="K26" s="74">
        <v>0</v>
      </c>
      <c r="L26" s="74">
        <v>0</v>
      </c>
      <c r="M26" s="74">
        <v>0</v>
      </c>
      <c r="N26" s="74">
        <v>0</v>
      </c>
      <c r="O26" s="74">
        <v>0</v>
      </c>
      <c r="P26" s="74">
        <v>0</v>
      </c>
      <c r="Q26" s="74">
        <v>0</v>
      </c>
      <c r="R26" s="74">
        <v>3065.27</v>
      </c>
    </row>
    <row r="27" customFormat="1" ht="15" customHeight="1" spans="1:18">
      <c r="A27" s="73" t="s">
        <v>60</v>
      </c>
      <c r="B27" s="73"/>
      <c r="C27" s="73"/>
      <c r="D27" s="73"/>
      <c r="E27" s="73"/>
      <c r="F27" s="73"/>
      <c r="G27" s="73"/>
      <c r="H27" s="74">
        <f>108069.3+0</f>
        <v>108069.3</v>
      </c>
      <c r="I27" s="74">
        <v>702809.72</v>
      </c>
      <c r="J27" s="74">
        <v>0</v>
      </c>
      <c r="K27" s="74">
        <v>0</v>
      </c>
      <c r="L27" s="74">
        <v>0</v>
      </c>
      <c r="M27" s="74">
        <v>0</v>
      </c>
      <c r="N27" s="74">
        <v>0</v>
      </c>
      <c r="O27" s="74">
        <v>13573.13</v>
      </c>
      <c r="P27" s="74">
        <v>0</v>
      </c>
      <c r="Q27" s="74">
        <v>0</v>
      </c>
      <c r="R27" s="74">
        <v>824452.15</v>
      </c>
    </row>
  </sheetData>
  <mergeCells count="42">
    <mergeCell ref="A1:R1"/>
    <mergeCell ref="A2:E2"/>
    <mergeCell ref="H2:J2"/>
    <mergeCell ref="M2:O2"/>
    <mergeCell ref="H3:Q3"/>
    <mergeCell ref="A27:G27"/>
    <mergeCell ref="A3:A5"/>
    <mergeCell ref="B3:B5"/>
    <mergeCell ref="B6:B7"/>
    <mergeCell ref="B10:B11"/>
    <mergeCell ref="B12:B13"/>
    <mergeCell ref="B14:B15"/>
    <mergeCell ref="B21:B22"/>
    <mergeCell ref="B24:B25"/>
    <mergeCell ref="C3:C5"/>
    <mergeCell ref="C6:C7"/>
    <mergeCell ref="C10:C11"/>
    <mergeCell ref="C12:C13"/>
    <mergeCell ref="C14:C15"/>
    <mergeCell ref="C21:C22"/>
    <mergeCell ref="C24:C25"/>
    <mergeCell ref="D3:D5"/>
    <mergeCell ref="D6:D7"/>
    <mergeCell ref="D10:D11"/>
    <mergeCell ref="D12:D13"/>
    <mergeCell ref="D14:D15"/>
    <mergeCell ref="D21:D22"/>
    <mergeCell ref="D24:D25"/>
    <mergeCell ref="E3:E5"/>
    <mergeCell ref="F3:F5"/>
    <mergeCell ref="G3:G5"/>
    <mergeCell ref="H4:H5"/>
    <mergeCell ref="I4:I5"/>
    <mergeCell ref="J4:J5"/>
    <mergeCell ref="K4:K5"/>
    <mergeCell ref="L4:L5"/>
    <mergeCell ref="M4:M5"/>
    <mergeCell ref="N4:N5"/>
    <mergeCell ref="O4:O5"/>
    <mergeCell ref="P4:P5"/>
    <mergeCell ref="Q4:Q5"/>
    <mergeCell ref="R3:R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E20" sqref="E20"/>
    </sheetView>
  </sheetViews>
  <sheetFormatPr defaultColWidth="9" defaultRowHeight="13.5"/>
  <cols>
    <col min="1" max="1" width="9.75833333333333" customWidth="1"/>
    <col min="2" max="2" width="4.71666666666667" customWidth="1"/>
    <col min="3" max="3" width="12.5666666666667" customWidth="1"/>
    <col min="4" max="4" width="19.275" customWidth="1"/>
    <col min="5" max="5" width="8.54166666666667" customWidth="1"/>
    <col min="6" max="6" width="10.25" customWidth="1"/>
    <col min="7" max="7" width="10" customWidth="1"/>
    <col min="8" max="8" width="7.31666666666667" customWidth="1"/>
    <col min="9" max="9" width="0.975" customWidth="1"/>
    <col min="10" max="10" width="9.26666666666667" customWidth="1"/>
    <col min="11" max="11" width="10.8583333333333" customWidth="1"/>
    <col min="12" max="12" width="9.39166666666667" customWidth="1"/>
    <col min="13" max="13" width="8.175" customWidth="1"/>
    <col min="14" max="14" width="15.0083333333333" customWidth="1"/>
  </cols>
  <sheetData>
    <row r="1" customFormat="1" ht="50.25" customHeight="1" spans="1:14">
      <c r="A1" s="77" t="s">
        <v>61</v>
      </c>
      <c r="B1" s="77"/>
      <c r="C1" s="77"/>
      <c r="D1" s="77"/>
      <c r="E1" s="77"/>
      <c r="F1" s="77"/>
      <c r="G1" s="77"/>
      <c r="H1" s="77"/>
      <c r="I1" s="77"/>
      <c r="J1" s="77"/>
      <c r="K1" s="77"/>
      <c r="L1" s="77"/>
      <c r="M1" s="77"/>
      <c r="N1" s="77"/>
    </row>
    <row r="2" customFormat="1" ht="20" customHeight="1" spans="1:14">
      <c r="A2" s="78" t="s">
        <v>62</v>
      </c>
      <c r="B2" s="79" t="s">
        <v>63</v>
      </c>
      <c r="C2" s="79"/>
      <c r="D2" s="79"/>
      <c r="E2" s="80" t="s">
        <v>64</v>
      </c>
      <c r="F2" s="80"/>
      <c r="G2" s="80"/>
      <c r="H2" s="81"/>
      <c r="I2" s="81"/>
      <c r="J2" s="81"/>
      <c r="K2" s="82"/>
      <c r="L2" s="79"/>
      <c r="M2" s="79" t="s">
        <v>2</v>
      </c>
      <c r="N2" s="82" t="s">
        <v>4</v>
      </c>
    </row>
    <row r="3" customFormat="1" ht="22" customHeight="1" spans="1:14">
      <c r="A3" s="73" t="s">
        <v>65</v>
      </c>
      <c r="B3" s="73" t="s">
        <v>5</v>
      </c>
      <c r="C3" s="73" t="s">
        <v>66</v>
      </c>
      <c r="D3" s="73" t="s">
        <v>67</v>
      </c>
      <c r="E3" s="73" t="s">
        <v>11</v>
      </c>
      <c r="F3" s="73" t="s">
        <v>68</v>
      </c>
      <c r="G3" s="73" t="s">
        <v>69</v>
      </c>
      <c r="H3" s="73" t="s">
        <v>21</v>
      </c>
      <c r="I3" s="73"/>
      <c r="J3" s="73" t="s">
        <v>22</v>
      </c>
      <c r="K3" s="73" t="s">
        <v>13</v>
      </c>
      <c r="L3" s="73" t="s">
        <v>70</v>
      </c>
      <c r="M3" s="73" t="s">
        <v>9</v>
      </c>
      <c r="N3" s="73" t="s">
        <v>71</v>
      </c>
    </row>
    <row r="4" customFormat="1" ht="19" customHeight="1" spans="1:14">
      <c r="A4" s="73" t="s">
        <v>25</v>
      </c>
      <c r="B4" s="73">
        <v>1</v>
      </c>
      <c r="C4" s="73" t="s">
        <v>72</v>
      </c>
      <c r="D4" s="73" t="s">
        <v>73</v>
      </c>
      <c r="E4" s="73" t="s">
        <v>29</v>
      </c>
      <c r="F4" s="74">
        <v>40000</v>
      </c>
      <c r="G4" s="74">
        <v>0</v>
      </c>
      <c r="H4" s="74">
        <v>0</v>
      </c>
      <c r="I4" s="74"/>
      <c r="J4" s="74">
        <v>0</v>
      </c>
      <c r="K4" s="74">
        <v>40000</v>
      </c>
      <c r="L4" s="73" t="s">
        <v>74</v>
      </c>
      <c r="M4" s="73" t="s">
        <v>75</v>
      </c>
      <c r="N4" s="73" t="s">
        <v>2</v>
      </c>
    </row>
    <row r="5" customFormat="1" ht="23" customHeight="1" spans="1:14">
      <c r="A5" s="73"/>
      <c r="B5" s="73">
        <v>2</v>
      </c>
      <c r="C5" s="73" t="s">
        <v>76</v>
      </c>
      <c r="D5" s="73" t="s">
        <v>77</v>
      </c>
      <c r="E5" s="73" t="s">
        <v>29</v>
      </c>
      <c r="F5" s="74">
        <v>40000</v>
      </c>
      <c r="G5" s="74">
        <v>0</v>
      </c>
      <c r="H5" s="74">
        <v>0</v>
      </c>
      <c r="I5" s="74"/>
      <c r="J5" s="74">
        <v>0</v>
      </c>
      <c r="K5" s="74">
        <v>40000</v>
      </c>
      <c r="L5" s="73" t="s">
        <v>74</v>
      </c>
      <c r="M5" s="73" t="s">
        <v>75</v>
      </c>
      <c r="N5" s="73" t="s">
        <v>2</v>
      </c>
    </row>
    <row r="6" customFormat="1" ht="23" customHeight="1" spans="1:14">
      <c r="A6" s="73"/>
      <c r="B6" s="73">
        <v>3</v>
      </c>
      <c r="C6" s="73" t="s">
        <v>78</v>
      </c>
      <c r="D6" s="73" t="s">
        <v>79</v>
      </c>
      <c r="E6" s="73" t="s">
        <v>29</v>
      </c>
      <c r="F6" s="74">
        <v>40000</v>
      </c>
      <c r="G6" s="74">
        <v>0</v>
      </c>
      <c r="H6" s="74">
        <v>0</v>
      </c>
      <c r="I6" s="74"/>
      <c r="J6" s="74">
        <v>0</v>
      </c>
      <c r="K6" s="74">
        <v>40000</v>
      </c>
      <c r="L6" s="73" t="s">
        <v>74</v>
      </c>
      <c r="M6" s="73" t="s">
        <v>75</v>
      </c>
      <c r="N6" s="73" t="s">
        <v>2</v>
      </c>
    </row>
    <row r="7" customFormat="1" ht="23" customHeight="1" spans="1:14">
      <c r="A7" s="73"/>
      <c r="B7" s="73">
        <v>4</v>
      </c>
      <c r="C7" s="73" t="s">
        <v>80</v>
      </c>
      <c r="D7" s="73" t="s">
        <v>81</v>
      </c>
      <c r="E7" s="73" t="s">
        <v>29</v>
      </c>
      <c r="F7" s="74">
        <v>40000</v>
      </c>
      <c r="G7" s="74">
        <v>0</v>
      </c>
      <c r="H7" s="74">
        <v>0</v>
      </c>
      <c r="I7" s="74"/>
      <c r="J7" s="74">
        <v>0</v>
      </c>
      <c r="K7" s="74">
        <v>40000</v>
      </c>
      <c r="L7" s="73" t="s">
        <v>74</v>
      </c>
      <c r="M7" s="73" t="s">
        <v>75</v>
      </c>
      <c r="N7" s="73" t="s">
        <v>2</v>
      </c>
    </row>
    <row r="8" customFormat="1" ht="19" customHeight="1" spans="1:14">
      <c r="A8" s="73"/>
      <c r="B8" s="73">
        <v>5</v>
      </c>
      <c r="C8" s="73" t="s">
        <v>82</v>
      </c>
      <c r="D8" s="73" t="s">
        <v>83</v>
      </c>
      <c r="E8" s="73" t="s">
        <v>29</v>
      </c>
      <c r="F8" s="74">
        <v>40000</v>
      </c>
      <c r="G8" s="74">
        <v>0</v>
      </c>
      <c r="H8" s="74">
        <v>0</v>
      </c>
      <c r="I8" s="74"/>
      <c r="J8" s="74">
        <v>0</v>
      </c>
      <c r="K8" s="74">
        <v>40000</v>
      </c>
      <c r="L8" s="73" t="s">
        <v>74</v>
      </c>
      <c r="M8" s="73" t="s">
        <v>75</v>
      </c>
      <c r="N8" s="73" t="s">
        <v>2</v>
      </c>
    </row>
    <row r="9" customFormat="1" ht="19" customHeight="1" spans="1:14">
      <c r="A9" s="73"/>
      <c r="B9" s="73">
        <v>6</v>
      </c>
      <c r="C9" s="73" t="s">
        <v>84</v>
      </c>
      <c r="D9" s="73" t="s">
        <v>85</v>
      </c>
      <c r="E9" s="73" t="s">
        <v>29</v>
      </c>
      <c r="F9" s="74">
        <v>40000</v>
      </c>
      <c r="G9" s="74">
        <v>0</v>
      </c>
      <c r="H9" s="74">
        <v>0</v>
      </c>
      <c r="I9" s="74"/>
      <c r="J9" s="74">
        <v>0</v>
      </c>
      <c r="K9" s="74">
        <v>40000</v>
      </c>
      <c r="L9" s="73" t="s">
        <v>74</v>
      </c>
      <c r="M9" s="73" t="s">
        <v>75</v>
      </c>
      <c r="N9" s="73" t="s">
        <v>2</v>
      </c>
    </row>
    <row r="10" customFormat="1" ht="19" customHeight="1" spans="1:14">
      <c r="A10" s="73"/>
      <c r="B10" s="73">
        <v>7</v>
      </c>
      <c r="C10" s="73" t="s">
        <v>86</v>
      </c>
      <c r="D10" s="73" t="s">
        <v>87</v>
      </c>
      <c r="E10" s="73" t="s">
        <v>29</v>
      </c>
      <c r="F10" s="74">
        <v>40000</v>
      </c>
      <c r="G10" s="74">
        <v>0</v>
      </c>
      <c r="H10" s="74">
        <v>0</v>
      </c>
      <c r="I10" s="74"/>
      <c r="J10" s="74">
        <v>0</v>
      </c>
      <c r="K10" s="74">
        <v>40000</v>
      </c>
      <c r="L10" s="73" t="s">
        <v>74</v>
      </c>
      <c r="M10" s="73" t="s">
        <v>75</v>
      </c>
      <c r="N10" s="73" t="s">
        <v>2</v>
      </c>
    </row>
    <row r="11" customFormat="1" ht="19" customHeight="1" spans="1:14">
      <c r="A11" s="73"/>
      <c r="B11" s="73">
        <v>8</v>
      </c>
      <c r="C11" s="73" t="s">
        <v>88</v>
      </c>
      <c r="D11" s="73" t="s">
        <v>89</v>
      </c>
      <c r="E11" s="73" t="s">
        <v>29</v>
      </c>
      <c r="F11" s="74">
        <v>40000</v>
      </c>
      <c r="G11" s="74">
        <v>0</v>
      </c>
      <c r="H11" s="74">
        <v>0</v>
      </c>
      <c r="I11" s="74"/>
      <c r="J11" s="74">
        <v>0</v>
      </c>
      <c r="K11" s="74">
        <v>40000</v>
      </c>
      <c r="L11" s="73" t="s">
        <v>74</v>
      </c>
      <c r="M11" s="73" t="s">
        <v>75</v>
      </c>
      <c r="N11" s="73" t="s">
        <v>2</v>
      </c>
    </row>
    <row r="12" customFormat="1" ht="23" customHeight="1" spans="1:14">
      <c r="A12" s="73"/>
      <c r="B12" s="73">
        <v>9</v>
      </c>
      <c r="C12" s="73" t="s">
        <v>90</v>
      </c>
      <c r="D12" s="73" t="s">
        <v>91</v>
      </c>
      <c r="E12" s="73" t="s">
        <v>29</v>
      </c>
      <c r="F12" s="74">
        <v>40000</v>
      </c>
      <c r="G12" s="74">
        <v>0</v>
      </c>
      <c r="H12" s="74">
        <v>0</v>
      </c>
      <c r="I12" s="74"/>
      <c r="J12" s="74">
        <v>0</v>
      </c>
      <c r="K12" s="74">
        <v>40000</v>
      </c>
      <c r="L12" s="73" t="s">
        <v>74</v>
      </c>
      <c r="M12" s="73" t="s">
        <v>75</v>
      </c>
      <c r="N12" s="73" t="s">
        <v>2</v>
      </c>
    </row>
    <row r="13" customFormat="1" ht="23" customHeight="1" spans="1:14">
      <c r="A13" s="73"/>
      <c r="B13" s="73">
        <v>10</v>
      </c>
      <c r="C13" s="73" t="s">
        <v>92</v>
      </c>
      <c r="D13" s="73" t="s">
        <v>93</v>
      </c>
      <c r="E13" s="73" t="s">
        <v>29</v>
      </c>
      <c r="F13" s="74">
        <v>40000</v>
      </c>
      <c r="G13" s="74">
        <v>0</v>
      </c>
      <c r="H13" s="74">
        <v>0</v>
      </c>
      <c r="I13" s="74"/>
      <c r="J13" s="74">
        <v>0</v>
      </c>
      <c r="K13" s="74">
        <v>40000</v>
      </c>
      <c r="L13" s="73" t="s">
        <v>74</v>
      </c>
      <c r="M13" s="73" t="s">
        <v>75</v>
      </c>
      <c r="N13" s="73" t="s">
        <v>2</v>
      </c>
    </row>
    <row r="14" customFormat="1" ht="19" customHeight="1" spans="1:14">
      <c r="A14" s="73"/>
      <c r="B14" s="73" t="s">
        <v>94</v>
      </c>
      <c r="C14" s="73"/>
      <c r="D14" s="73"/>
      <c r="E14" s="73"/>
      <c r="F14" s="74">
        <v>400000</v>
      </c>
      <c r="G14" s="74">
        <v>0</v>
      </c>
      <c r="H14" s="74">
        <v>0</v>
      </c>
      <c r="I14" s="74"/>
      <c r="J14" s="74">
        <v>0</v>
      </c>
      <c r="K14" s="74">
        <v>400000</v>
      </c>
      <c r="L14" s="73" t="s">
        <v>2</v>
      </c>
      <c r="M14" s="73" t="s">
        <v>2</v>
      </c>
      <c r="N14" s="73" t="s">
        <v>2</v>
      </c>
    </row>
  </sheetData>
  <mergeCells count="18">
    <mergeCell ref="A1:N1"/>
    <mergeCell ref="B2:D2"/>
    <mergeCell ref="E2:G2"/>
    <mergeCell ref="H2:J2"/>
    <mergeCell ref="H3:I3"/>
    <mergeCell ref="H4:I4"/>
    <mergeCell ref="H5:I5"/>
    <mergeCell ref="H6:I6"/>
    <mergeCell ref="H7:I7"/>
    <mergeCell ref="H8:I8"/>
    <mergeCell ref="H9:I9"/>
    <mergeCell ref="H10:I10"/>
    <mergeCell ref="H11:I11"/>
    <mergeCell ref="H12:I12"/>
    <mergeCell ref="H13:I13"/>
    <mergeCell ref="B14:E14"/>
    <mergeCell ref="H14:I14"/>
    <mergeCell ref="A4:A1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J25" sqref="J25"/>
    </sheetView>
  </sheetViews>
  <sheetFormatPr defaultColWidth="9" defaultRowHeight="13.5" outlineLevelRow="6"/>
  <cols>
    <col min="1" max="1" width="5.125" customWidth="1"/>
    <col min="2" max="2" width="10.9833333333333" customWidth="1"/>
    <col min="3" max="3" width="12.2" customWidth="1"/>
    <col min="4" max="4" width="5.125" customWidth="1"/>
    <col min="5" max="6" width="7.44166666666667" customWidth="1"/>
    <col min="7" max="7" width="7.56666666666667" customWidth="1"/>
    <col min="8" max="14" width="9.75833333333333" customWidth="1"/>
    <col min="15" max="16" width="8.94166666666667" customWidth="1"/>
    <col min="17" max="17" width="8" hidden="1"/>
    <col min="18" max="18" width="10.575" customWidth="1"/>
  </cols>
  <sheetData>
    <row r="1" customFormat="1" ht="38.25" customHeight="1" spans="1:18">
      <c r="A1" s="67" t="s">
        <v>0</v>
      </c>
      <c r="B1" s="67"/>
      <c r="C1" s="67"/>
      <c r="D1" s="67"/>
      <c r="E1" s="67"/>
      <c r="F1" s="67"/>
      <c r="G1" s="67"/>
      <c r="H1" s="67"/>
      <c r="I1" s="67"/>
      <c r="J1" s="67"/>
      <c r="K1" s="67"/>
      <c r="L1" s="67"/>
      <c r="M1" s="67"/>
      <c r="N1" s="67"/>
      <c r="O1" s="67"/>
      <c r="P1" s="67"/>
      <c r="Q1" s="67"/>
      <c r="R1" s="67"/>
    </row>
    <row r="2" customFormat="1" ht="15" customHeight="1" spans="1:18">
      <c r="A2" s="68" t="s">
        <v>1</v>
      </c>
      <c r="B2" s="68"/>
      <c r="C2" s="68"/>
      <c r="D2" s="68"/>
      <c r="E2" s="68"/>
      <c r="F2" s="69" t="s">
        <v>2</v>
      </c>
      <c r="G2" s="70"/>
      <c r="H2" s="71" t="s">
        <v>3</v>
      </c>
      <c r="I2" s="71"/>
      <c r="J2" s="71"/>
      <c r="K2" s="71" t="s">
        <v>2</v>
      </c>
      <c r="L2" s="70"/>
      <c r="M2" s="75"/>
      <c r="N2" s="75"/>
      <c r="O2" s="75"/>
      <c r="P2" s="71" t="s">
        <v>2</v>
      </c>
      <c r="Q2" s="71" t="s">
        <v>2</v>
      </c>
      <c r="R2" s="70" t="s">
        <v>4</v>
      </c>
    </row>
    <row r="3" customFormat="1" ht="15" customHeight="1" spans="1:18">
      <c r="A3" s="72" t="s">
        <v>5</v>
      </c>
      <c r="B3" s="72" t="s">
        <v>6</v>
      </c>
      <c r="C3" s="72" t="s">
        <v>7</v>
      </c>
      <c r="D3" s="72" t="s">
        <v>8</v>
      </c>
      <c r="E3" s="72" t="s">
        <v>9</v>
      </c>
      <c r="F3" s="72" t="s">
        <v>10</v>
      </c>
      <c r="G3" s="72" t="s">
        <v>11</v>
      </c>
      <c r="H3" s="72" t="s">
        <v>12</v>
      </c>
      <c r="I3" s="72"/>
      <c r="J3" s="72"/>
      <c r="K3" s="72"/>
      <c r="L3" s="72"/>
      <c r="M3" s="72"/>
      <c r="N3" s="72"/>
      <c r="O3" s="72"/>
      <c r="P3" s="72"/>
      <c r="Q3" s="72"/>
      <c r="R3" s="72" t="s">
        <v>13</v>
      </c>
    </row>
    <row r="4" customFormat="1" ht="15" customHeight="1" spans="1:18">
      <c r="A4" s="72"/>
      <c r="B4" s="72"/>
      <c r="C4" s="72"/>
      <c r="D4" s="72"/>
      <c r="E4" s="72"/>
      <c r="F4" s="72"/>
      <c r="G4" s="72"/>
      <c r="H4" s="72" t="s">
        <v>14</v>
      </c>
      <c r="I4" s="72" t="s">
        <v>15</v>
      </c>
      <c r="J4" s="72" t="s">
        <v>16</v>
      </c>
      <c r="K4" s="72" t="s">
        <v>17</v>
      </c>
      <c r="L4" s="72" t="s">
        <v>18</v>
      </c>
      <c r="M4" s="72" t="s">
        <v>19</v>
      </c>
      <c r="N4" s="72" t="s">
        <v>20</v>
      </c>
      <c r="O4" s="72" t="s">
        <v>21</v>
      </c>
      <c r="P4" s="72" t="s">
        <v>22</v>
      </c>
      <c r="Q4" s="72" t="s">
        <v>23</v>
      </c>
      <c r="R4" s="72"/>
    </row>
    <row r="5" customFormat="1" ht="15" customHeight="1" spans="1:18">
      <c r="A5" s="72"/>
      <c r="B5" s="72"/>
      <c r="C5" s="72"/>
      <c r="D5" s="72"/>
      <c r="E5" s="72"/>
      <c r="F5" s="72"/>
      <c r="G5" s="72"/>
      <c r="H5" s="72"/>
      <c r="I5" s="72"/>
      <c r="J5" s="72"/>
      <c r="K5" s="72"/>
      <c r="L5" s="72"/>
      <c r="M5" s="72"/>
      <c r="N5" s="72"/>
      <c r="O5" s="72"/>
      <c r="P5" s="72"/>
      <c r="Q5" s="72"/>
      <c r="R5" s="72"/>
    </row>
    <row r="6" customFormat="1" ht="34" customHeight="1" spans="1:18">
      <c r="A6" s="73">
        <v>1</v>
      </c>
      <c r="B6" s="73" t="s">
        <v>32</v>
      </c>
      <c r="C6" s="73" t="s">
        <v>95</v>
      </c>
      <c r="D6" s="73" t="s">
        <v>26</v>
      </c>
      <c r="E6" s="73" t="s">
        <v>30</v>
      </c>
      <c r="F6" s="73" t="s">
        <v>31</v>
      </c>
      <c r="G6" s="73" t="s">
        <v>96</v>
      </c>
      <c r="H6" s="74">
        <f>0+0</f>
        <v>0</v>
      </c>
      <c r="I6" s="74">
        <v>33</v>
      </c>
      <c r="J6" s="74">
        <v>0</v>
      </c>
      <c r="K6" s="74">
        <v>0</v>
      </c>
      <c r="L6" s="74">
        <v>0</v>
      </c>
      <c r="M6" s="74">
        <v>0</v>
      </c>
      <c r="N6" s="74">
        <v>0</v>
      </c>
      <c r="O6" s="74">
        <v>0</v>
      </c>
      <c r="P6" s="74">
        <v>0</v>
      </c>
      <c r="Q6" s="74">
        <v>0</v>
      </c>
      <c r="R6" s="74">
        <v>33</v>
      </c>
    </row>
    <row r="7" customFormat="1" ht="15" customHeight="1" spans="1:18">
      <c r="A7" s="73" t="s">
        <v>97</v>
      </c>
      <c r="B7" s="73"/>
      <c r="C7" s="73"/>
      <c r="D7" s="73"/>
      <c r="E7" s="73"/>
      <c r="F7" s="73"/>
      <c r="G7" s="73"/>
      <c r="H7" s="74">
        <f>0+0</f>
        <v>0</v>
      </c>
      <c r="I7" s="74">
        <v>33</v>
      </c>
      <c r="J7" s="74">
        <v>0</v>
      </c>
      <c r="K7" s="74">
        <v>0</v>
      </c>
      <c r="L7" s="74">
        <v>0</v>
      </c>
      <c r="M7" s="74">
        <v>0</v>
      </c>
      <c r="N7" s="74">
        <v>0</v>
      </c>
      <c r="O7" s="74">
        <v>0</v>
      </c>
      <c r="P7" s="74">
        <v>0</v>
      </c>
      <c r="Q7" s="74">
        <v>0</v>
      </c>
      <c r="R7" s="74">
        <v>33</v>
      </c>
    </row>
  </sheetData>
  <mergeCells count="24">
    <mergeCell ref="A1:R1"/>
    <mergeCell ref="A2:E2"/>
    <mergeCell ref="H2:J2"/>
    <mergeCell ref="M2:O2"/>
    <mergeCell ref="H3:Q3"/>
    <mergeCell ref="A7:G7"/>
    <mergeCell ref="A3:A5"/>
    <mergeCell ref="B3:B5"/>
    <mergeCell ref="C3:C5"/>
    <mergeCell ref="D3:D5"/>
    <mergeCell ref="E3:E5"/>
    <mergeCell ref="F3:F5"/>
    <mergeCell ref="G3:G5"/>
    <mergeCell ref="H4:H5"/>
    <mergeCell ref="I4:I5"/>
    <mergeCell ref="J4:J5"/>
    <mergeCell ref="K4:K5"/>
    <mergeCell ref="L4:L5"/>
    <mergeCell ref="M4:M5"/>
    <mergeCell ref="N4:N5"/>
    <mergeCell ref="O4:O5"/>
    <mergeCell ref="P4:P5"/>
    <mergeCell ref="Q4:Q5"/>
    <mergeCell ref="R3:R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I21" sqref="I21"/>
    </sheetView>
  </sheetViews>
  <sheetFormatPr defaultColWidth="9" defaultRowHeight="13.5" outlineLevelRow="6"/>
  <cols>
    <col min="1" max="1" width="5.125" customWidth="1"/>
    <col min="2" max="2" width="10.9833333333333" customWidth="1"/>
    <col min="3" max="3" width="12.2" customWidth="1"/>
    <col min="4" max="4" width="5.125" customWidth="1"/>
    <col min="5" max="6" width="7.44166666666667" customWidth="1"/>
    <col min="7" max="7" width="7.56666666666667" customWidth="1"/>
    <col min="8" max="14" width="9.75833333333333" customWidth="1"/>
    <col min="15" max="16" width="8.94166666666667" customWidth="1"/>
    <col min="17" max="17" width="8" hidden="1"/>
    <col min="18" max="18" width="10.575" customWidth="1"/>
  </cols>
  <sheetData>
    <row r="1" customFormat="1" ht="38.25" customHeight="1" spans="1:18">
      <c r="A1" s="67" t="s">
        <v>0</v>
      </c>
      <c r="B1" s="67"/>
      <c r="C1" s="67"/>
      <c r="D1" s="67"/>
      <c r="E1" s="67"/>
      <c r="F1" s="67"/>
      <c r="G1" s="67"/>
      <c r="H1" s="67"/>
      <c r="I1" s="67"/>
      <c r="J1" s="67"/>
      <c r="K1" s="67"/>
      <c r="L1" s="67"/>
      <c r="M1" s="67"/>
      <c r="N1" s="67"/>
      <c r="O1" s="67"/>
      <c r="P1" s="67"/>
      <c r="Q1" s="67"/>
      <c r="R1" s="67"/>
    </row>
    <row r="2" customFormat="1" ht="15" customHeight="1" spans="1:18">
      <c r="A2" s="68" t="s">
        <v>1</v>
      </c>
      <c r="B2" s="68"/>
      <c r="C2" s="68"/>
      <c r="D2" s="68"/>
      <c r="E2" s="68"/>
      <c r="F2" s="69" t="s">
        <v>2</v>
      </c>
      <c r="G2" s="70"/>
      <c r="H2" s="68"/>
      <c r="I2" s="71" t="s">
        <v>3</v>
      </c>
      <c r="J2" s="71"/>
      <c r="K2" s="71"/>
      <c r="L2" s="70"/>
      <c r="M2" s="75"/>
      <c r="N2" s="75"/>
      <c r="O2" s="75"/>
      <c r="P2" s="71" t="s">
        <v>2</v>
      </c>
      <c r="Q2" s="71" t="s">
        <v>2</v>
      </c>
      <c r="R2" s="70" t="s">
        <v>4</v>
      </c>
    </row>
    <row r="3" customFormat="1" ht="15" customHeight="1" spans="1:18">
      <c r="A3" s="72" t="s">
        <v>5</v>
      </c>
      <c r="B3" s="72" t="s">
        <v>6</v>
      </c>
      <c r="C3" s="72" t="s">
        <v>7</v>
      </c>
      <c r="D3" s="72" t="s">
        <v>8</v>
      </c>
      <c r="E3" s="72" t="s">
        <v>9</v>
      </c>
      <c r="F3" s="72" t="s">
        <v>10</v>
      </c>
      <c r="G3" s="72" t="s">
        <v>11</v>
      </c>
      <c r="H3" s="72" t="s">
        <v>12</v>
      </c>
      <c r="I3" s="72"/>
      <c r="J3" s="72"/>
      <c r="K3" s="72"/>
      <c r="L3" s="72"/>
      <c r="M3" s="72"/>
      <c r="N3" s="72"/>
      <c r="O3" s="72"/>
      <c r="P3" s="72"/>
      <c r="Q3" s="72"/>
      <c r="R3" s="72" t="s">
        <v>13</v>
      </c>
    </row>
    <row r="4" customFormat="1" ht="15" customHeight="1" spans="1:18">
      <c r="A4" s="72"/>
      <c r="B4" s="72"/>
      <c r="C4" s="72"/>
      <c r="D4" s="72"/>
      <c r="E4" s="72"/>
      <c r="F4" s="72"/>
      <c r="G4" s="72"/>
      <c r="H4" s="72" t="s">
        <v>14</v>
      </c>
      <c r="I4" s="72" t="s">
        <v>15</v>
      </c>
      <c r="J4" s="72" t="s">
        <v>16</v>
      </c>
      <c r="K4" s="72" t="s">
        <v>17</v>
      </c>
      <c r="L4" s="72" t="s">
        <v>18</v>
      </c>
      <c r="M4" s="72" t="s">
        <v>19</v>
      </c>
      <c r="N4" s="72" t="s">
        <v>20</v>
      </c>
      <c r="O4" s="72" t="s">
        <v>21</v>
      </c>
      <c r="P4" s="72" t="s">
        <v>22</v>
      </c>
      <c r="Q4" s="72" t="s">
        <v>23</v>
      </c>
      <c r="R4" s="72"/>
    </row>
    <row r="5" customFormat="1" ht="15" customHeight="1" spans="1:18">
      <c r="A5" s="72"/>
      <c r="B5" s="72"/>
      <c r="C5" s="72"/>
      <c r="D5" s="72"/>
      <c r="E5" s="72"/>
      <c r="F5" s="72"/>
      <c r="G5" s="72"/>
      <c r="H5" s="72"/>
      <c r="I5" s="72"/>
      <c r="J5" s="72"/>
      <c r="K5" s="72"/>
      <c r="L5" s="72"/>
      <c r="M5" s="72"/>
      <c r="N5" s="72"/>
      <c r="O5" s="72"/>
      <c r="P5" s="72"/>
      <c r="Q5" s="72"/>
      <c r="R5" s="72"/>
    </row>
    <row r="6" customFormat="1" ht="34" customHeight="1" spans="1:18">
      <c r="A6" s="73">
        <v>1</v>
      </c>
      <c r="B6" s="73" t="s">
        <v>32</v>
      </c>
      <c r="C6" s="73" t="s">
        <v>95</v>
      </c>
      <c r="D6" s="73" t="s">
        <v>26</v>
      </c>
      <c r="E6" s="73" t="s">
        <v>30</v>
      </c>
      <c r="F6" s="73" t="s">
        <v>31</v>
      </c>
      <c r="G6" s="73" t="s">
        <v>98</v>
      </c>
      <c r="H6" s="74">
        <f>0+0</f>
        <v>0</v>
      </c>
      <c r="I6" s="74">
        <v>33</v>
      </c>
      <c r="J6" s="74">
        <v>0</v>
      </c>
      <c r="K6" s="74">
        <v>0</v>
      </c>
      <c r="L6" s="74">
        <v>0</v>
      </c>
      <c r="M6" s="74">
        <v>0</v>
      </c>
      <c r="N6" s="74">
        <v>0</v>
      </c>
      <c r="O6" s="74">
        <v>0</v>
      </c>
      <c r="P6" s="74">
        <v>0</v>
      </c>
      <c r="Q6" s="74">
        <v>0</v>
      </c>
      <c r="R6" s="74">
        <v>33</v>
      </c>
    </row>
    <row r="7" customFormat="1" ht="15" customHeight="1" spans="1:18">
      <c r="A7" s="73" t="s">
        <v>97</v>
      </c>
      <c r="B7" s="73"/>
      <c r="C7" s="73"/>
      <c r="D7" s="73"/>
      <c r="E7" s="73"/>
      <c r="F7" s="73"/>
      <c r="G7" s="73"/>
      <c r="H7" s="74">
        <f>0+0</f>
        <v>0</v>
      </c>
      <c r="I7" s="74">
        <v>33</v>
      </c>
      <c r="J7" s="74">
        <v>0</v>
      </c>
      <c r="K7" s="74">
        <v>0</v>
      </c>
      <c r="L7" s="74">
        <v>0</v>
      </c>
      <c r="M7" s="74">
        <v>0</v>
      </c>
      <c r="N7" s="74">
        <v>0</v>
      </c>
      <c r="O7" s="74">
        <v>0</v>
      </c>
      <c r="P7" s="74">
        <v>0</v>
      </c>
      <c r="Q7" s="74">
        <v>0</v>
      </c>
      <c r="R7" s="74">
        <v>33</v>
      </c>
    </row>
  </sheetData>
  <mergeCells count="24">
    <mergeCell ref="A1:R1"/>
    <mergeCell ref="A2:E2"/>
    <mergeCell ref="I2:K2"/>
    <mergeCell ref="M2:O2"/>
    <mergeCell ref="H3:Q3"/>
    <mergeCell ref="A7:G7"/>
    <mergeCell ref="A3:A5"/>
    <mergeCell ref="B3:B5"/>
    <mergeCell ref="C3:C5"/>
    <mergeCell ref="D3:D5"/>
    <mergeCell ref="E3:E5"/>
    <mergeCell ref="F3:F5"/>
    <mergeCell ref="G3:G5"/>
    <mergeCell ref="H4:H5"/>
    <mergeCell ref="I4:I5"/>
    <mergeCell ref="J4:J5"/>
    <mergeCell ref="K4:K5"/>
    <mergeCell ref="L4:L5"/>
    <mergeCell ref="M4:M5"/>
    <mergeCell ref="N4:N5"/>
    <mergeCell ref="O4:O5"/>
    <mergeCell ref="P4:P5"/>
    <mergeCell ref="Q4:Q5"/>
    <mergeCell ref="R3:R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I23" sqref="I23"/>
    </sheetView>
  </sheetViews>
  <sheetFormatPr defaultColWidth="9" defaultRowHeight="13.5" outlineLevelRow="6"/>
  <cols>
    <col min="1" max="1" width="5.125" customWidth="1"/>
    <col min="2" max="2" width="10.9833333333333" customWidth="1"/>
    <col min="3" max="3" width="12.2" customWidth="1"/>
    <col min="4" max="4" width="5.125" customWidth="1"/>
    <col min="5" max="6" width="7.44166666666667" customWidth="1"/>
    <col min="7" max="7" width="7.56666666666667" customWidth="1"/>
    <col min="8" max="14" width="9.75833333333333" customWidth="1"/>
    <col min="15" max="16" width="8.94166666666667" customWidth="1"/>
    <col min="17" max="17" width="8" hidden="1"/>
    <col min="18" max="18" width="10.575" customWidth="1"/>
  </cols>
  <sheetData>
    <row r="1" customFormat="1" ht="38.25" customHeight="1" spans="1:18">
      <c r="A1" s="67" t="s">
        <v>0</v>
      </c>
      <c r="B1" s="67"/>
      <c r="C1" s="67"/>
      <c r="D1" s="67"/>
      <c r="E1" s="67"/>
      <c r="F1" s="67"/>
      <c r="G1" s="67"/>
      <c r="H1" s="67"/>
      <c r="I1" s="67"/>
      <c r="J1" s="67"/>
      <c r="K1" s="67"/>
      <c r="L1" s="67"/>
      <c r="M1" s="67"/>
      <c r="N1" s="67"/>
      <c r="O1" s="67"/>
      <c r="P1" s="67"/>
      <c r="Q1" s="67"/>
      <c r="R1" s="67"/>
    </row>
    <row r="2" customFormat="1" ht="15" customHeight="1" spans="1:18">
      <c r="A2" s="68" t="s">
        <v>1</v>
      </c>
      <c r="B2" s="68"/>
      <c r="C2" s="68"/>
      <c r="D2" s="68"/>
      <c r="E2" s="68"/>
      <c r="F2" s="69" t="s">
        <v>2</v>
      </c>
      <c r="G2" s="70"/>
      <c r="H2" s="76" t="s">
        <v>3</v>
      </c>
      <c r="I2" s="71"/>
      <c r="J2" s="71"/>
      <c r="K2" s="71" t="s">
        <v>2</v>
      </c>
      <c r="L2" s="70"/>
      <c r="M2" s="75"/>
      <c r="N2" s="75"/>
      <c r="O2" s="75"/>
      <c r="P2" s="71" t="s">
        <v>2</v>
      </c>
      <c r="Q2" s="71" t="s">
        <v>2</v>
      </c>
      <c r="R2" s="70" t="s">
        <v>4</v>
      </c>
    </row>
    <row r="3" customFormat="1" ht="15" customHeight="1" spans="1:18">
      <c r="A3" s="72" t="s">
        <v>5</v>
      </c>
      <c r="B3" s="72" t="s">
        <v>6</v>
      </c>
      <c r="C3" s="72" t="s">
        <v>7</v>
      </c>
      <c r="D3" s="72" t="s">
        <v>8</v>
      </c>
      <c r="E3" s="72" t="s">
        <v>9</v>
      </c>
      <c r="F3" s="72" t="s">
        <v>10</v>
      </c>
      <c r="G3" s="72" t="s">
        <v>11</v>
      </c>
      <c r="H3" s="72" t="s">
        <v>12</v>
      </c>
      <c r="I3" s="72"/>
      <c r="J3" s="72"/>
      <c r="K3" s="72"/>
      <c r="L3" s="72"/>
      <c r="M3" s="72"/>
      <c r="N3" s="72"/>
      <c r="O3" s="72"/>
      <c r="P3" s="72"/>
      <c r="Q3" s="72"/>
      <c r="R3" s="72" t="s">
        <v>13</v>
      </c>
    </row>
    <row r="4" customFormat="1" ht="15" customHeight="1" spans="1:18">
      <c r="A4" s="72"/>
      <c r="B4" s="72"/>
      <c r="C4" s="72"/>
      <c r="D4" s="72"/>
      <c r="E4" s="72"/>
      <c r="F4" s="72"/>
      <c r="G4" s="72"/>
      <c r="H4" s="72" t="s">
        <v>14</v>
      </c>
      <c r="I4" s="72" t="s">
        <v>15</v>
      </c>
      <c r="J4" s="72" t="s">
        <v>16</v>
      </c>
      <c r="K4" s="72" t="s">
        <v>17</v>
      </c>
      <c r="L4" s="72" t="s">
        <v>18</v>
      </c>
      <c r="M4" s="72" t="s">
        <v>19</v>
      </c>
      <c r="N4" s="72" t="s">
        <v>20</v>
      </c>
      <c r="O4" s="72" t="s">
        <v>21</v>
      </c>
      <c r="P4" s="72" t="s">
        <v>22</v>
      </c>
      <c r="Q4" s="72" t="s">
        <v>23</v>
      </c>
      <c r="R4" s="72"/>
    </row>
    <row r="5" customFormat="1" ht="15" customHeight="1" spans="1:18">
      <c r="A5" s="72"/>
      <c r="B5" s="72"/>
      <c r="C5" s="72"/>
      <c r="D5" s="72"/>
      <c r="E5" s="72"/>
      <c r="F5" s="72"/>
      <c r="G5" s="72"/>
      <c r="H5" s="72"/>
      <c r="I5" s="72"/>
      <c r="J5" s="72"/>
      <c r="K5" s="72"/>
      <c r="L5" s="72"/>
      <c r="M5" s="72"/>
      <c r="N5" s="72"/>
      <c r="O5" s="72"/>
      <c r="P5" s="72"/>
      <c r="Q5" s="72"/>
      <c r="R5" s="72"/>
    </row>
    <row r="6" customFormat="1" ht="34" customHeight="1" spans="1:18">
      <c r="A6" s="73">
        <v>1</v>
      </c>
      <c r="B6" s="73" t="s">
        <v>48</v>
      </c>
      <c r="C6" s="73" t="s">
        <v>49</v>
      </c>
      <c r="D6" s="73" t="s">
        <v>26</v>
      </c>
      <c r="E6" s="73" t="s">
        <v>30</v>
      </c>
      <c r="F6" s="73" t="s">
        <v>31</v>
      </c>
      <c r="G6" s="73" t="s">
        <v>99</v>
      </c>
      <c r="H6" s="74">
        <f>0+0</f>
        <v>0</v>
      </c>
      <c r="I6" s="74">
        <v>27</v>
      </c>
      <c r="J6" s="74">
        <v>0</v>
      </c>
      <c r="K6" s="74">
        <v>0</v>
      </c>
      <c r="L6" s="74">
        <v>0</v>
      </c>
      <c r="M6" s="74">
        <v>0</v>
      </c>
      <c r="N6" s="74">
        <v>0</v>
      </c>
      <c r="O6" s="74">
        <v>0</v>
      </c>
      <c r="P6" s="74">
        <v>0</v>
      </c>
      <c r="Q6" s="74">
        <v>0</v>
      </c>
      <c r="R6" s="74">
        <v>27</v>
      </c>
    </row>
    <row r="7" customFormat="1" ht="15" customHeight="1" spans="1:18">
      <c r="A7" s="73" t="s">
        <v>97</v>
      </c>
      <c r="B7" s="73"/>
      <c r="C7" s="73"/>
      <c r="D7" s="73"/>
      <c r="E7" s="73"/>
      <c r="F7" s="73"/>
      <c r="G7" s="73"/>
      <c r="H7" s="74">
        <f>0+0</f>
        <v>0</v>
      </c>
      <c r="I7" s="74">
        <v>27</v>
      </c>
      <c r="J7" s="74">
        <v>0</v>
      </c>
      <c r="K7" s="74">
        <v>0</v>
      </c>
      <c r="L7" s="74">
        <v>0</v>
      </c>
      <c r="M7" s="74">
        <v>0</v>
      </c>
      <c r="N7" s="74">
        <v>0</v>
      </c>
      <c r="O7" s="74">
        <v>0</v>
      </c>
      <c r="P7" s="74">
        <v>0</v>
      </c>
      <c r="Q7" s="74">
        <v>0</v>
      </c>
      <c r="R7" s="74">
        <v>27</v>
      </c>
    </row>
  </sheetData>
  <mergeCells count="24">
    <mergeCell ref="A1:R1"/>
    <mergeCell ref="A2:E2"/>
    <mergeCell ref="H2:J2"/>
    <mergeCell ref="M2:O2"/>
    <mergeCell ref="H3:Q3"/>
    <mergeCell ref="A7:G7"/>
    <mergeCell ref="A3:A5"/>
    <mergeCell ref="B3:B5"/>
    <mergeCell ref="C3:C5"/>
    <mergeCell ref="D3:D5"/>
    <mergeCell ref="E3:E5"/>
    <mergeCell ref="F3:F5"/>
    <mergeCell ref="G3:G5"/>
    <mergeCell ref="H4:H5"/>
    <mergeCell ref="I4:I5"/>
    <mergeCell ref="J4:J5"/>
    <mergeCell ref="K4:K5"/>
    <mergeCell ref="L4:L5"/>
    <mergeCell ref="M4:M5"/>
    <mergeCell ref="N4:N5"/>
    <mergeCell ref="O4:O5"/>
    <mergeCell ref="P4:P5"/>
    <mergeCell ref="Q4:Q5"/>
    <mergeCell ref="R3:R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selection activeCell="I25" sqref="I25"/>
    </sheetView>
  </sheetViews>
  <sheetFormatPr defaultColWidth="9" defaultRowHeight="13.5" outlineLevelRow="7"/>
  <cols>
    <col min="1" max="1" width="5.125" style="66" customWidth="1"/>
    <col min="2" max="2" width="10.9833333333333" style="66" customWidth="1"/>
    <col min="3" max="3" width="12.2" style="66" customWidth="1"/>
    <col min="4" max="4" width="5.125" style="66" customWidth="1"/>
    <col min="5" max="6" width="7.44166666666667" style="66" customWidth="1"/>
    <col min="7" max="7" width="7.56666666666667" style="66" customWidth="1"/>
    <col min="8" max="14" width="9.75833333333333" style="66" customWidth="1"/>
    <col min="15" max="16" width="8.94166666666667" style="66" customWidth="1"/>
    <col min="17" max="17" width="8" style="66" hidden="1"/>
    <col min="18" max="18" width="10.575" style="66" customWidth="1"/>
    <col min="19" max="16384" width="9" style="66"/>
  </cols>
  <sheetData>
    <row r="1" s="35" customFormat="1" ht="38.25" customHeight="1" spans="1:20">
      <c r="A1" s="67" t="s">
        <v>0</v>
      </c>
      <c r="B1" s="67"/>
      <c r="C1" s="67"/>
      <c r="D1" s="67"/>
      <c r="E1" s="67"/>
      <c r="F1" s="67"/>
      <c r="G1" s="67"/>
      <c r="H1" s="67"/>
      <c r="I1" s="67"/>
      <c r="J1" s="67"/>
      <c r="K1" s="67"/>
      <c r="L1" s="67"/>
      <c r="M1" s="67"/>
      <c r="N1" s="67"/>
      <c r="O1" s="67"/>
      <c r="P1" s="67"/>
      <c r="Q1" s="67"/>
      <c r="R1" s="67"/>
      <c r="S1" s="66"/>
      <c r="T1" s="66"/>
    </row>
    <row r="2" s="35" customFormat="1" ht="15" customHeight="1" spans="1:19">
      <c r="A2" s="68" t="s">
        <v>1</v>
      </c>
      <c r="B2" s="68"/>
      <c r="C2" s="68"/>
      <c r="D2" s="68"/>
      <c r="E2" s="68"/>
      <c r="F2" s="69" t="s">
        <v>2</v>
      </c>
      <c r="G2" s="70"/>
      <c r="H2" s="71" t="s">
        <v>3</v>
      </c>
      <c r="I2" s="71"/>
      <c r="J2" s="71"/>
      <c r="K2" s="71" t="s">
        <v>2</v>
      </c>
      <c r="L2" s="70"/>
      <c r="M2" s="75"/>
      <c r="N2" s="75"/>
      <c r="O2" s="75"/>
      <c r="P2" s="71" t="s">
        <v>2</v>
      </c>
      <c r="Q2" s="71" t="s">
        <v>2</v>
      </c>
      <c r="R2" s="70" t="s">
        <v>4</v>
      </c>
      <c r="S2" s="66"/>
    </row>
    <row r="3" s="36" customFormat="1" ht="15" customHeight="1" spans="1:20">
      <c r="A3" s="72" t="s">
        <v>5</v>
      </c>
      <c r="B3" s="72" t="s">
        <v>6</v>
      </c>
      <c r="C3" s="72" t="s">
        <v>7</v>
      </c>
      <c r="D3" s="72" t="s">
        <v>8</v>
      </c>
      <c r="E3" s="72" t="s">
        <v>9</v>
      </c>
      <c r="F3" s="72" t="s">
        <v>10</v>
      </c>
      <c r="G3" s="72" t="s">
        <v>11</v>
      </c>
      <c r="H3" s="72" t="s">
        <v>12</v>
      </c>
      <c r="I3" s="72"/>
      <c r="J3" s="72"/>
      <c r="K3" s="72"/>
      <c r="L3" s="72"/>
      <c r="M3" s="72"/>
      <c r="N3" s="72"/>
      <c r="O3" s="72"/>
      <c r="P3" s="72"/>
      <c r="Q3" s="72"/>
      <c r="R3" s="72" t="s">
        <v>13</v>
      </c>
      <c r="S3" s="66"/>
      <c r="T3" s="66"/>
    </row>
    <row r="4" s="37" customFormat="1" ht="15" customHeight="1" spans="1:20">
      <c r="A4" s="72"/>
      <c r="B4" s="72"/>
      <c r="C4" s="72"/>
      <c r="D4" s="72"/>
      <c r="E4" s="72"/>
      <c r="F4" s="72"/>
      <c r="G4" s="72"/>
      <c r="H4" s="72" t="s">
        <v>14</v>
      </c>
      <c r="I4" s="72" t="s">
        <v>15</v>
      </c>
      <c r="J4" s="72" t="s">
        <v>16</v>
      </c>
      <c r="K4" s="72" t="s">
        <v>17</v>
      </c>
      <c r="L4" s="72" t="s">
        <v>18</v>
      </c>
      <c r="M4" s="72" t="s">
        <v>19</v>
      </c>
      <c r="N4" s="72" t="s">
        <v>20</v>
      </c>
      <c r="O4" s="72" t="s">
        <v>21</v>
      </c>
      <c r="P4" s="72" t="s">
        <v>22</v>
      </c>
      <c r="Q4" s="72" t="s">
        <v>23</v>
      </c>
      <c r="R4" s="72"/>
      <c r="S4" s="66"/>
      <c r="T4" s="66"/>
    </row>
    <row r="5" s="38" customFormat="1" ht="15" customHeight="1" spans="1:20">
      <c r="A5" s="72"/>
      <c r="B5" s="72"/>
      <c r="C5" s="72"/>
      <c r="D5" s="72"/>
      <c r="E5" s="72"/>
      <c r="F5" s="72"/>
      <c r="G5" s="72"/>
      <c r="H5" s="72"/>
      <c r="I5" s="72"/>
      <c r="J5" s="72"/>
      <c r="K5" s="72"/>
      <c r="L5" s="72"/>
      <c r="M5" s="72"/>
      <c r="N5" s="72"/>
      <c r="O5" s="72"/>
      <c r="P5" s="72"/>
      <c r="Q5" s="72"/>
      <c r="R5" s="72"/>
      <c r="S5" s="66"/>
      <c r="T5" s="66"/>
    </row>
    <row r="6" s="38" customFormat="1" ht="34" customHeight="1" spans="1:20">
      <c r="A6" s="73">
        <v>1</v>
      </c>
      <c r="B6" s="73" t="s">
        <v>48</v>
      </c>
      <c r="C6" s="73" t="s">
        <v>49</v>
      </c>
      <c r="D6" s="73" t="s">
        <v>26</v>
      </c>
      <c r="E6" s="73" t="s">
        <v>30</v>
      </c>
      <c r="F6" s="73" t="s">
        <v>31</v>
      </c>
      <c r="G6" s="73" t="s">
        <v>100</v>
      </c>
      <c r="H6" s="74">
        <f>0+0</f>
        <v>0</v>
      </c>
      <c r="I6" s="74">
        <v>6</v>
      </c>
      <c r="J6" s="74">
        <v>0</v>
      </c>
      <c r="K6" s="74">
        <v>0</v>
      </c>
      <c r="L6" s="74">
        <v>0</v>
      </c>
      <c r="M6" s="74">
        <v>0</v>
      </c>
      <c r="N6" s="74">
        <v>0</v>
      </c>
      <c r="O6" s="74">
        <v>0</v>
      </c>
      <c r="P6" s="74">
        <v>0</v>
      </c>
      <c r="Q6" s="74">
        <v>0</v>
      </c>
      <c r="R6" s="74">
        <v>6</v>
      </c>
      <c r="S6" s="66"/>
      <c r="T6" s="66"/>
    </row>
    <row r="7" s="35" customFormat="1" ht="15" customHeight="1" spans="1:20">
      <c r="A7" s="73" t="s">
        <v>97</v>
      </c>
      <c r="B7" s="73"/>
      <c r="C7" s="73"/>
      <c r="D7" s="73"/>
      <c r="E7" s="73"/>
      <c r="F7" s="73"/>
      <c r="G7" s="73"/>
      <c r="H7" s="74">
        <f>0+0</f>
        <v>0</v>
      </c>
      <c r="I7" s="74">
        <v>6</v>
      </c>
      <c r="J7" s="74">
        <v>0</v>
      </c>
      <c r="K7" s="74">
        <v>0</v>
      </c>
      <c r="L7" s="74">
        <v>0</v>
      </c>
      <c r="M7" s="74">
        <v>0</v>
      </c>
      <c r="N7" s="74">
        <v>0</v>
      </c>
      <c r="O7" s="74">
        <v>0</v>
      </c>
      <c r="P7" s="74">
        <v>0</v>
      </c>
      <c r="Q7" s="74">
        <v>0</v>
      </c>
      <c r="R7" s="74">
        <v>6</v>
      </c>
      <c r="S7" s="66"/>
      <c r="T7" s="66"/>
    </row>
    <row r="8" s="35" customFormat="1" ht="14.25" spans="1:20">
      <c r="A8" s="66"/>
      <c r="B8" s="66"/>
      <c r="C8" s="66"/>
      <c r="D8" s="66"/>
      <c r="E8" s="66"/>
      <c r="F8" s="66"/>
      <c r="G8" s="66"/>
      <c r="H8" s="66"/>
      <c r="I8" s="66"/>
      <c r="J8" s="66"/>
      <c r="K8" s="66"/>
      <c r="L8" s="66"/>
      <c r="M8" s="66"/>
      <c r="N8" s="66"/>
      <c r="O8" s="66"/>
      <c r="P8" s="66"/>
      <c r="Q8" s="66"/>
      <c r="R8" s="66"/>
      <c r="S8" s="66"/>
      <c r="T8" s="66"/>
    </row>
  </sheetData>
  <mergeCells count="24">
    <mergeCell ref="A1:R1"/>
    <mergeCell ref="A2:E2"/>
    <mergeCell ref="H2:J2"/>
    <mergeCell ref="M2:O2"/>
    <mergeCell ref="H3:Q3"/>
    <mergeCell ref="A7:G7"/>
    <mergeCell ref="A3:A5"/>
    <mergeCell ref="B3:B5"/>
    <mergeCell ref="C3:C5"/>
    <mergeCell ref="D3:D5"/>
    <mergeCell ref="E3:E5"/>
    <mergeCell ref="F3:F5"/>
    <mergeCell ref="G3:G5"/>
    <mergeCell ref="H4:H5"/>
    <mergeCell ref="I4:I5"/>
    <mergeCell ref="J4:J5"/>
    <mergeCell ref="K4:K5"/>
    <mergeCell ref="L4:L5"/>
    <mergeCell ref="M4:M5"/>
    <mergeCell ref="N4:N5"/>
    <mergeCell ref="O4:O5"/>
    <mergeCell ref="P4:P5"/>
    <mergeCell ref="Q4:Q5"/>
    <mergeCell ref="R3:R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
  <sheetViews>
    <sheetView workbookViewId="0">
      <selection activeCell="F14" sqref="F14"/>
    </sheetView>
  </sheetViews>
  <sheetFormatPr defaultColWidth="9" defaultRowHeight="13.5" outlineLevelRow="6"/>
  <cols>
    <col min="1" max="1" width="5.125" style="66" customWidth="1"/>
    <col min="2" max="2" width="10.9833333333333" style="66" customWidth="1"/>
    <col min="3" max="3" width="12.2" style="66" customWidth="1"/>
    <col min="4" max="4" width="5.125" style="66" customWidth="1"/>
    <col min="5" max="6" width="7.44166666666667" style="66" customWidth="1"/>
    <col min="7" max="7" width="7.56666666666667" style="66" customWidth="1"/>
    <col min="8" max="14" width="9.75833333333333" style="66" customWidth="1"/>
    <col min="15" max="16" width="8.94166666666667" style="66" customWidth="1"/>
    <col min="17" max="17" width="8" style="66" hidden="1"/>
    <col min="18" max="18" width="10.575" style="66" customWidth="1"/>
    <col min="19" max="16384" width="9" style="66"/>
  </cols>
  <sheetData>
    <row r="1" s="35" customFormat="1" ht="38.25" customHeight="1" spans="1:20">
      <c r="A1" s="67" t="s">
        <v>0</v>
      </c>
      <c r="B1" s="67"/>
      <c r="C1" s="67"/>
      <c r="D1" s="67"/>
      <c r="E1" s="67"/>
      <c r="F1" s="67"/>
      <c r="G1" s="67"/>
      <c r="H1" s="67"/>
      <c r="I1" s="67"/>
      <c r="J1" s="67"/>
      <c r="K1" s="67"/>
      <c r="L1" s="67"/>
      <c r="M1" s="67"/>
      <c r="N1" s="67"/>
      <c r="O1" s="67"/>
      <c r="P1" s="67"/>
      <c r="Q1" s="67"/>
      <c r="R1" s="67"/>
      <c r="S1" s="66"/>
      <c r="T1" s="66"/>
    </row>
    <row r="2" s="35" customFormat="1" ht="15" customHeight="1" spans="1:19">
      <c r="A2" s="68" t="s">
        <v>1</v>
      </c>
      <c r="B2" s="68"/>
      <c r="C2" s="68"/>
      <c r="D2" s="68"/>
      <c r="E2" s="68"/>
      <c r="F2" s="69" t="s">
        <v>2</v>
      </c>
      <c r="G2" s="70"/>
      <c r="H2" s="71" t="s">
        <v>3</v>
      </c>
      <c r="I2" s="71"/>
      <c r="J2" s="71"/>
      <c r="K2" s="71" t="s">
        <v>2</v>
      </c>
      <c r="L2" s="70"/>
      <c r="M2" s="75"/>
      <c r="N2" s="75"/>
      <c r="O2" s="75"/>
      <c r="P2" s="71" t="s">
        <v>2</v>
      </c>
      <c r="Q2" s="71" t="s">
        <v>2</v>
      </c>
      <c r="R2" s="70" t="s">
        <v>4</v>
      </c>
      <c r="S2" s="66"/>
    </row>
    <row r="3" s="36" customFormat="1" ht="15" customHeight="1" spans="1:20">
      <c r="A3" s="72" t="s">
        <v>5</v>
      </c>
      <c r="B3" s="72" t="s">
        <v>6</v>
      </c>
      <c r="C3" s="72" t="s">
        <v>7</v>
      </c>
      <c r="D3" s="72" t="s">
        <v>8</v>
      </c>
      <c r="E3" s="72" t="s">
        <v>9</v>
      </c>
      <c r="F3" s="72" t="s">
        <v>10</v>
      </c>
      <c r="G3" s="72" t="s">
        <v>11</v>
      </c>
      <c r="H3" s="72" t="s">
        <v>12</v>
      </c>
      <c r="I3" s="72"/>
      <c r="J3" s="72"/>
      <c r="K3" s="72"/>
      <c r="L3" s="72"/>
      <c r="M3" s="72"/>
      <c r="N3" s="72"/>
      <c r="O3" s="72"/>
      <c r="P3" s="72"/>
      <c r="Q3" s="72"/>
      <c r="R3" s="72" t="s">
        <v>13</v>
      </c>
      <c r="S3" s="66"/>
      <c r="T3" s="66"/>
    </row>
    <row r="4" s="37" customFormat="1" ht="15" customHeight="1" spans="1:20">
      <c r="A4" s="72"/>
      <c r="B4" s="72"/>
      <c r="C4" s="72"/>
      <c r="D4" s="72"/>
      <c r="E4" s="72"/>
      <c r="F4" s="72"/>
      <c r="G4" s="72"/>
      <c r="H4" s="72" t="s">
        <v>14</v>
      </c>
      <c r="I4" s="72" t="s">
        <v>15</v>
      </c>
      <c r="J4" s="72" t="s">
        <v>16</v>
      </c>
      <c r="K4" s="72" t="s">
        <v>17</v>
      </c>
      <c r="L4" s="72" t="s">
        <v>18</v>
      </c>
      <c r="M4" s="72" t="s">
        <v>19</v>
      </c>
      <c r="N4" s="72" t="s">
        <v>20</v>
      </c>
      <c r="O4" s="72" t="s">
        <v>21</v>
      </c>
      <c r="P4" s="72" t="s">
        <v>22</v>
      </c>
      <c r="Q4" s="72" t="s">
        <v>23</v>
      </c>
      <c r="R4" s="72"/>
      <c r="S4" s="66"/>
      <c r="T4" s="66"/>
    </row>
    <row r="5" s="38" customFormat="1" ht="15" customHeight="1" spans="1:20">
      <c r="A5" s="72"/>
      <c r="B5" s="72"/>
      <c r="C5" s="72"/>
      <c r="D5" s="72"/>
      <c r="E5" s="72"/>
      <c r="F5" s="72"/>
      <c r="G5" s="72"/>
      <c r="H5" s="72"/>
      <c r="I5" s="72"/>
      <c r="J5" s="72"/>
      <c r="K5" s="72"/>
      <c r="L5" s="72"/>
      <c r="M5" s="72"/>
      <c r="N5" s="72"/>
      <c r="O5" s="72"/>
      <c r="P5" s="72"/>
      <c r="Q5" s="72"/>
      <c r="R5" s="72"/>
      <c r="S5" s="66"/>
      <c r="T5" s="66"/>
    </row>
    <row r="6" s="38" customFormat="1" ht="34" customHeight="1" spans="1:20">
      <c r="A6" s="73">
        <v>1</v>
      </c>
      <c r="B6" s="73" t="s">
        <v>32</v>
      </c>
      <c r="C6" s="73" t="s">
        <v>95</v>
      </c>
      <c r="D6" s="73" t="s">
        <v>26</v>
      </c>
      <c r="E6" s="73" t="s">
        <v>30</v>
      </c>
      <c r="F6" s="73" t="s">
        <v>31</v>
      </c>
      <c r="G6" s="73" t="s">
        <v>101</v>
      </c>
      <c r="H6" s="74">
        <f>0+0</f>
        <v>0</v>
      </c>
      <c r="I6" s="74">
        <v>33</v>
      </c>
      <c r="J6" s="74">
        <v>0</v>
      </c>
      <c r="K6" s="74">
        <v>0</v>
      </c>
      <c r="L6" s="74">
        <v>0</v>
      </c>
      <c r="M6" s="74">
        <v>0</v>
      </c>
      <c r="N6" s="74">
        <v>0</v>
      </c>
      <c r="O6" s="74">
        <v>0</v>
      </c>
      <c r="P6" s="74">
        <v>0</v>
      </c>
      <c r="Q6" s="74">
        <v>0</v>
      </c>
      <c r="R6" s="74">
        <v>33</v>
      </c>
      <c r="S6" s="66"/>
      <c r="T6" s="66"/>
    </row>
    <row r="7" s="35" customFormat="1" ht="15" customHeight="1" spans="1:20">
      <c r="A7" s="73" t="s">
        <v>97</v>
      </c>
      <c r="B7" s="73"/>
      <c r="C7" s="73"/>
      <c r="D7" s="73"/>
      <c r="E7" s="73"/>
      <c r="F7" s="73"/>
      <c r="G7" s="73"/>
      <c r="H7" s="74">
        <f>0+0</f>
        <v>0</v>
      </c>
      <c r="I7" s="74">
        <v>33</v>
      </c>
      <c r="J7" s="74">
        <v>0</v>
      </c>
      <c r="K7" s="74">
        <v>0</v>
      </c>
      <c r="L7" s="74">
        <v>0</v>
      </c>
      <c r="M7" s="74">
        <v>0</v>
      </c>
      <c r="N7" s="74">
        <v>0</v>
      </c>
      <c r="O7" s="74">
        <v>0</v>
      </c>
      <c r="P7" s="74">
        <v>0</v>
      </c>
      <c r="Q7" s="74">
        <v>0</v>
      </c>
      <c r="R7" s="74">
        <v>33</v>
      </c>
      <c r="S7" s="66"/>
      <c r="T7" s="66"/>
    </row>
  </sheetData>
  <mergeCells count="24">
    <mergeCell ref="A1:R1"/>
    <mergeCell ref="A2:E2"/>
    <mergeCell ref="H2:J2"/>
    <mergeCell ref="M2:O2"/>
    <mergeCell ref="H3:Q3"/>
    <mergeCell ref="A7:G7"/>
    <mergeCell ref="A3:A5"/>
    <mergeCell ref="B3:B5"/>
    <mergeCell ref="C3:C5"/>
    <mergeCell ref="D3:D5"/>
    <mergeCell ref="E3:E5"/>
    <mergeCell ref="F3:F5"/>
    <mergeCell ref="G3:G5"/>
    <mergeCell ref="H4:H5"/>
    <mergeCell ref="I4:I5"/>
    <mergeCell ref="J4:J5"/>
    <mergeCell ref="K4:K5"/>
    <mergeCell ref="L4:L5"/>
    <mergeCell ref="M4:M5"/>
    <mergeCell ref="N4:N5"/>
    <mergeCell ref="O4:O5"/>
    <mergeCell ref="P4:P5"/>
    <mergeCell ref="Q4:Q5"/>
    <mergeCell ref="R3: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workbookViewId="0">
      <selection activeCell="D14" sqref="D14"/>
    </sheetView>
  </sheetViews>
  <sheetFormatPr defaultColWidth="8.8" defaultRowHeight="14.25" outlineLevelRow="5"/>
  <cols>
    <col min="1" max="1" width="4" style="35" customWidth="1"/>
    <col min="2" max="2" width="13.6333333333333" style="35" customWidth="1"/>
    <col min="3" max="3" width="24.25" style="35" customWidth="1"/>
    <col min="4" max="4" width="6" style="35" customWidth="1"/>
    <col min="5" max="5" width="8.38333333333333" style="35" customWidth="1"/>
    <col min="6" max="6" width="5.5" style="35" customWidth="1"/>
    <col min="7" max="19" width="9" style="35" customWidth="1"/>
    <col min="20" max="20" width="9.36666666666667" style="35" customWidth="1"/>
    <col min="21" max="16384" width="8.8" style="35"/>
  </cols>
  <sheetData>
    <row r="1" s="35" customFormat="1" ht="37.05" customHeight="1" spans="1:20">
      <c r="A1" s="39" t="s">
        <v>102</v>
      </c>
      <c r="B1" s="39"/>
      <c r="C1" s="39"/>
      <c r="D1" s="39"/>
      <c r="E1" s="39"/>
      <c r="F1" s="39"/>
      <c r="G1" s="39"/>
      <c r="H1" s="39"/>
      <c r="I1" s="39"/>
      <c r="J1" s="39"/>
      <c r="K1" s="39"/>
      <c r="L1" s="39"/>
      <c r="M1" s="39"/>
      <c r="N1" s="39"/>
      <c r="O1" s="39"/>
      <c r="P1" s="39"/>
      <c r="Q1" s="39"/>
      <c r="R1" s="39"/>
      <c r="S1" s="39"/>
      <c r="T1" s="39"/>
    </row>
    <row r="2" s="35" customFormat="1" ht="21" customHeight="1" spans="1:19">
      <c r="A2" s="40" t="s">
        <v>1</v>
      </c>
      <c r="B2" s="40"/>
      <c r="C2" s="40"/>
      <c r="D2" s="40"/>
      <c r="E2" s="40"/>
      <c r="F2" s="40"/>
      <c r="H2" s="41" t="s">
        <v>103</v>
      </c>
      <c r="I2" s="41"/>
      <c r="J2" s="41"/>
      <c r="K2" s="41"/>
      <c r="L2" s="40"/>
      <c r="M2" s="40"/>
      <c r="N2" s="40"/>
      <c r="O2" s="64"/>
      <c r="P2" s="65"/>
      <c r="Q2" s="40"/>
      <c r="R2" s="60" t="s">
        <v>4</v>
      </c>
      <c r="S2" s="61"/>
    </row>
    <row r="3" s="36" customFormat="1" ht="33" customHeight="1" spans="1:20">
      <c r="A3" s="42" t="s">
        <v>5</v>
      </c>
      <c r="B3" s="42" t="s">
        <v>104</v>
      </c>
      <c r="C3" s="42" t="s">
        <v>105</v>
      </c>
      <c r="D3" s="42" t="s">
        <v>106</v>
      </c>
      <c r="E3" s="42" t="s">
        <v>107</v>
      </c>
      <c r="F3" s="42" t="s">
        <v>9</v>
      </c>
      <c r="G3" s="42" t="s">
        <v>108</v>
      </c>
      <c r="H3" s="42"/>
      <c r="I3" s="42"/>
      <c r="J3" s="42" t="s">
        <v>18</v>
      </c>
      <c r="K3" s="42"/>
      <c r="L3" s="42"/>
      <c r="M3" s="42" t="s">
        <v>109</v>
      </c>
      <c r="N3" s="42" t="s">
        <v>110</v>
      </c>
      <c r="O3" s="42" t="s">
        <v>111</v>
      </c>
      <c r="P3" s="42" t="s">
        <v>112</v>
      </c>
      <c r="Q3" s="42" t="s">
        <v>21</v>
      </c>
      <c r="R3" s="42" t="s">
        <v>113</v>
      </c>
      <c r="S3" s="55" t="s">
        <v>22</v>
      </c>
      <c r="T3" s="42" t="s">
        <v>114</v>
      </c>
    </row>
    <row r="4" s="37" customFormat="1" ht="60" customHeight="1" spans="1:20">
      <c r="A4" s="42"/>
      <c r="B4" s="42"/>
      <c r="C4" s="42"/>
      <c r="D4" s="42"/>
      <c r="E4" s="42"/>
      <c r="F4" s="42"/>
      <c r="G4" s="42" t="s">
        <v>14</v>
      </c>
      <c r="H4" s="42" t="s">
        <v>115</v>
      </c>
      <c r="I4" s="42" t="s">
        <v>116</v>
      </c>
      <c r="J4" s="42" t="s">
        <v>14</v>
      </c>
      <c r="K4" s="42" t="s">
        <v>115</v>
      </c>
      <c r="L4" s="42" t="s">
        <v>116</v>
      </c>
      <c r="M4" s="42"/>
      <c r="N4" s="42"/>
      <c r="O4" s="42"/>
      <c r="P4" s="42"/>
      <c r="Q4" s="42"/>
      <c r="R4" s="42"/>
      <c r="S4" s="56"/>
      <c r="T4" s="42"/>
    </row>
    <row r="5" s="38" customFormat="1" ht="34" customHeight="1" spans="1:20">
      <c r="A5" s="43" t="s">
        <v>117</v>
      </c>
      <c r="B5" s="43" t="s">
        <v>48</v>
      </c>
      <c r="C5" s="43" t="s">
        <v>49</v>
      </c>
      <c r="D5" s="43" t="s">
        <v>118</v>
      </c>
      <c r="E5" s="43" t="s">
        <v>119</v>
      </c>
      <c r="F5" s="43" t="s">
        <v>120</v>
      </c>
      <c r="G5" s="44">
        <v>0</v>
      </c>
      <c r="H5" s="44">
        <v>1065.6</v>
      </c>
      <c r="I5" s="57">
        <f>SUM(H5+G5)</f>
        <v>1065.6</v>
      </c>
      <c r="J5" s="57">
        <v>0</v>
      </c>
      <c r="K5" s="57">
        <v>0</v>
      </c>
      <c r="L5" s="57">
        <f>SUM(K5+J5)</f>
        <v>0</v>
      </c>
      <c r="M5" s="44">
        <v>0</v>
      </c>
      <c r="N5" s="57">
        <v>0</v>
      </c>
      <c r="O5" s="44">
        <v>0</v>
      </c>
      <c r="P5" s="44">
        <v>0</v>
      </c>
      <c r="Q5" s="44">
        <v>0</v>
      </c>
      <c r="R5" s="44">
        <v>0</v>
      </c>
      <c r="S5" s="44">
        <v>0</v>
      </c>
      <c r="T5" s="44">
        <v>1065.6</v>
      </c>
    </row>
    <row r="6" s="38" customFormat="1" ht="23" customHeight="1" spans="1:20">
      <c r="A6" s="43" t="s">
        <v>114</v>
      </c>
      <c r="B6" s="43"/>
      <c r="C6" s="43"/>
      <c r="D6" s="43"/>
      <c r="E6" s="43"/>
      <c r="F6" s="43"/>
      <c r="G6" s="44">
        <f t="shared" ref="G6:T6" si="0">SUM(G5)</f>
        <v>0</v>
      </c>
      <c r="H6" s="44">
        <f t="shared" si="0"/>
        <v>1065.6</v>
      </c>
      <c r="I6" s="57">
        <f t="shared" si="0"/>
        <v>1065.6</v>
      </c>
      <c r="J6" s="57">
        <f t="shared" si="0"/>
        <v>0</v>
      </c>
      <c r="K6" s="57">
        <f t="shared" si="0"/>
        <v>0</v>
      </c>
      <c r="L6" s="57">
        <f t="shared" si="0"/>
        <v>0</v>
      </c>
      <c r="M6" s="44">
        <f t="shared" si="0"/>
        <v>0</v>
      </c>
      <c r="N6" s="57">
        <f t="shared" si="0"/>
        <v>0</v>
      </c>
      <c r="O6" s="57">
        <f t="shared" si="0"/>
        <v>0</v>
      </c>
      <c r="P6" s="57">
        <f t="shared" si="0"/>
        <v>0</v>
      </c>
      <c r="Q6" s="57">
        <f t="shared" si="0"/>
        <v>0</v>
      </c>
      <c r="R6" s="57">
        <f t="shared" si="0"/>
        <v>0</v>
      </c>
      <c r="S6" s="57">
        <f t="shared" si="0"/>
        <v>0</v>
      </c>
      <c r="T6" s="57">
        <f t="shared" si="0"/>
        <v>1065.6</v>
      </c>
    </row>
  </sheetData>
  <mergeCells count="19">
    <mergeCell ref="A1:T1"/>
    <mergeCell ref="H2:K2"/>
    <mergeCell ref="G3:I3"/>
    <mergeCell ref="J3:L3"/>
    <mergeCell ref="A6:F6"/>
    <mergeCell ref="A3:A4"/>
    <mergeCell ref="B3:B4"/>
    <mergeCell ref="C3:C4"/>
    <mergeCell ref="D3:D4"/>
    <mergeCell ref="E3:E4"/>
    <mergeCell ref="F3:F4"/>
    <mergeCell ref="M3:M4"/>
    <mergeCell ref="N3:N4"/>
    <mergeCell ref="O3:O4"/>
    <mergeCell ref="P3:P4"/>
    <mergeCell ref="Q3:Q4"/>
    <mergeCell ref="R3:R4"/>
    <mergeCell ref="S3:S4"/>
    <mergeCell ref="T3:T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F14" sqref="F14"/>
    </sheetView>
  </sheetViews>
  <sheetFormatPr defaultColWidth="8.8" defaultRowHeight="14.25"/>
  <cols>
    <col min="1" max="1" width="4" style="35" customWidth="1"/>
    <col min="2" max="2" width="13.6333333333333" style="35" customWidth="1"/>
    <col min="3" max="3" width="19.5" style="35" customWidth="1"/>
    <col min="4" max="4" width="6" style="35" customWidth="1"/>
    <col min="5" max="5" width="8.38333333333333" style="35" customWidth="1"/>
    <col min="6" max="6" width="5.5" style="35" customWidth="1"/>
    <col min="7" max="19" width="9" style="35" customWidth="1"/>
    <col min="20" max="20" width="8.88333333333333" style="35" customWidth="1"/>
    <col min="21" max="16384" width="8.8" style="35"/>
  </cols>
  <sheetData>
    <row r="1" s="35" customFormat="1" ht="37.05" customHeight="1" spans="1:20">
      <c r="A1" s="39" t="s">
        <v>121</v>
      </c>
      <c r="B1" s="39"/>
      <c r="C1" s="39"/>
      <c r="D1" s="39"/>
      <c r="E1" s="39"/>
      <c r="F1" s="39"/>
      <c r="G1" s="39"/>
      <c r="H1" s="39"/>
      <c r="I1" s="39"/>
      <c r="J1" s="39"/>
      <c r="K1" s="39"/>
      <c r="L1" s="39"/>
      <c r="M1" s="39"/>
      <c r="N1" s="39"/>
      <c r="O1" s="39"/>
      <c r="P1" s="39"/>
      <c r="Q1" s="39"/>
      <c r="R1" s="39"/>
      <c r="S1" s="39"/>
      <c r="T1" s="39"/>
    </row>
    <row r="2" s="35" customFormat="1" ht="21" customHeight="1" spans="1:19">
      <c r="A2" s="40" t="s">
        <v>1</v>
      </c>
      <c r="B2" s="40"/>
      <c r="C2" s="40"/>
      <c r="D2" s="40"/>
      <c r="E2" s="40"/>
      <c r="F2" s="40"/>
      <c r="H2" s="41" t="s">
        <v>103</v>
      </c>
      <c r="I2" s="41"/>
      <c r="J2" s="41"/>
      <c r="K2" s="41"/>
      <c r="L2" s="40"/>
      <c r="M2" s="40"/>
      <c r="N2" s="40"/>
      <c r="O2" s="54"/>
      <c r="P2" s="40"/>
      <c r="Q2" s="40"/>
      <c r="R2" s="60" t="s">
        <v>4</v>
      </c>
      <c r="S2" s="61"/>
    </row>
    <row r="3" s="36" customFormat="1" ht="33" customHeight="1" spans="1:20">
      <c r="A3" s="42" t="s">
        <v>5</v>
      </c>
      <c r="B3" s="42" t="s">
        <v>104</v>
      </c>
      <c r="C3" s="42" t="s">
        <v>105</v>
      </c>
      <c r="D3" s="42" t="s">
        <v>106</v>
      </c>
      <c r="E3" s="42" t="s">
        <v>107</v>
      </c>
      <c r="F3" s="42" t="s">
        <v>9</v>
      </c>
      <c r="G3" s="42" t="s">
        <v>108</v>
      </c>
      <c r="H3" s="42"/>
      <c r="I3" s="42"/>
      <c r="J3" s="42" t="s">
        <v>18</v>
      </c>
      <c r="K3" s="42"/>
      <c r="L3" s="42"/>
      <c r="M3" s="42" t="s">
        <v>122</v>
      </c>
      <c r="N3" s="42" t="s">
        <v>110</v>
      </c>
      <c r="O3" s="42" t="s">
        <v>111</v>
      </c>
      <c r="P3" s="55" t="s">
        <v>112</v>
      </c>
      <c r="Q3" s="42" t="s">
        <v>21</v>
      </c>
      <c r="R3" s="42" t="s">
        <v>113</v>
      </c>
      <c r="S3" s="55" t="s">
        <v>22</v>
      </c>
      <c r="T3" s="42" t="s">
        <v>114</v>
      </c>
    </row>
    <row r="4" s="37" customFormat="1" ht="60" customHeight="1" spans="1:20">
      <c r="A4" s="42"/>
      <c r="B4" s="42"/>
      <c r="C4" s="42"/>
      <c r="D4" s="42"/>
      <c r="E4" s="42"/>
      <c r="F4" s="42"/>
      <c r="G4" s="42" t="s">
        <v>14</v>
      </c>
      <c r="H4" s="42" t="s">
        <v>115</v>
      </c>
      <c r="I4" s="42" t="s">
        <v>116</v>
      </c>
      <c r="J4" s="42" t="s">
        <v>14</v>
      </c>
      <c r="K4" s="42" t="s">
        <v>115</v>
      </c>
      <c r="L4" s="42" t="s">
        <v>116</v>
      </c>
      <c r="M4" s="42"/>
      <c r="N4" s="55"/>
      <c r="O4" s="42"/>
      <c r="P4" s="56"/>
      <c r="Q4" s="42"/>
      <c r="R4" s="42"/>
      <c r="S4" s="56"/>
      <c r="T4" s="42"/>
    </row>
    <row r="5" s="38" customFormat="1" ht="34" customHeight="1" spans="1:20">
      <c r="A5" s="43" t="s">
        <v>117</v>
      </c>
      <c r="B5" s="43" t="s">
        <v>24</v>
      </c>
      <c r="C5" s="43" t="s">
        <v>25</v>
      </c>
      <c r="D5" s="43" t="s">
        <v>118</v>
      </c>
      <c r="E5" s="43" t="s">
        <v>123</v>
      </c>
      <c r="F5" s="43" t="s">
        <v>120</v>
      </c>
      <c r="G5" s="44">
        <v>0</v>
      </c>
      <c r="H5" s="44">
        <v>9.6</v>
      </c>
      <c r="I5" s="57">
        <f>SUM(H5+G5)</f>
        <v>9.6</v>
      </c>
      <c r="J5" s="57">
        <v>0</v>
      </c>
      <c r="K5" s="57">
        <v>0</v>
      </c>
      <c r="L5" s="57">
        <f>SUM(K5+J5)</f>
        <v>0</v>
      </c>
      <c r="M5" s="44">
        <v>0</v>
      </c>
      <c r="N5" s="57">
        <v>0</v>
      </c>
      <c r="O5" s="44">
        <v>0</v>
      </c>
      <c r="P5" s="44">
        <v>0</v>
      </c>
      <c r="Q5" s="44">
        <v>0</v>
      </c>
      <c r="R5" s="44">
        <v>0</v>
      </c>
      <c r="S5" s="44">
        <v>0</v>
      </c>
      <c r="T5" s="44">
        <v>9.6</v>
      </c>
    </row>
    <row r="6" s="38" customFormat="1" ht="23" customHeight="1" spans="1:20">
      <c r="A6" s="43" t="s">
        <v>114</v>
      </c>
      <c r="B6" s="43"/>
      <c r="C6" s="43"/>
      <c r="D6" s="43"/>
      <c r="E6" s="43"/>
      <c r="F6" s="43"/>
      <c r="G6" s="44">
        <f t="shared" ref="G6:T6" si="0">SUM(G5)</f>
        <v>0</v>
      </c>
      <c r="H6" s="44">
        <f t="shared" si="0"/>
        <v>9.6</v>
      </c>
      <c r="I6" s="57">
        <f t="shared" si="0"/>
        <v>9.6</v>
      </c>
      <c r="J6" s="57">
        <f t="shared" si="0"/>
        <v>0</v>
      </c>
      <c r="K6" s="57">
        <f t="shared" si="0"/>
        <v>0</v>
      </c>
      <c r="L6" s="57">
        <f t="shared" si="0"/>
        <v>0</v>
      </c>
      <c r="M6" s="44">
        <f t="shared" si="0"/>
        <v>0</v>
      </c>
      <c r="N6" s="57">
        <f t="shared" si="0"/>
        <v>0</v>
      </c>
      <c r="O6" s="57">
        <f t="shared" si="0"/>
        <v>0</v>
      </c>
      <c r="P6" s="57">
        <f t="shared" si="0"/>
        <v>0</v>
      </c>
      <c r="Q6" s="57">
        <f t="shared" si="0"/>
        <v>0</v>
      </c>
      <c r="R6" s="57">
        <f t="shared" si="0"/>
        <v>0</v>
      </c>
      <c r="S6" s="57">
        <f t="shared" si="0"/>
        <v>0</v>
      </c>
      <c r="T6" s="57">
        <f t="shared" si="0"/>
        <v>9.6</v>
      </c>
    </row>
    <row r="7" s="35" customFormat="1" ht="16.05" customHeight="1" spans="1:20">
      <c r="A7" s="45"/>
      <c r="B7" s="45"/>
      <c r="C7" s="46"/>
      <c r="D7" s="45"/>
      <c r="E7" s="45"/>
      <c r="F7" s="45"/>
      <c r="G7" s="45"/>
      <c r="H7" s="47"/>
      <c r="I7" s="47"/>
      <c r="J7" s="47"/>
      <c r="K7" s="47"/>
      <c r="L7" s="47"/>
      <c r="M7" s="47"/>
      <c r="N7" s="47"/>
      <c r="O7" s="47"/>
      <c r="P7" s="47"/>
      <c r="Q7" s="47"/>
      <c r="R7" s="47"/>
      <c r="S7" s="47"/>
      <c r="T7" s="47"/>
    </row>
    <row r="8" s="35" customFormat="1" ht="16.05" customHeight="1" spans="1:20">
      <c r="A8" s="45"/>
      <c r="B8" s="45"/>
      <c r="C8" s="46"/>
      <c r="D8" s="45"/>
      <c r="E8" s="45"/>
      <c r="F8" s="45"/>
      <c r="G8" s="45"/>
      <c r="H8" s="47"/>
      <c r="I8" s="47"/>
      <c r="J8" s="47"/>
      <c r="K8" s="47"/>
      <c r="L8" s="47"/>
      <c r="M8" s="47"/>
      <c r="N8" s="47"/>
      <c r="O8" s="47"/>
      <c r="P8" s="47"/>
      <c r="Q8" s="47"/>
      <c r="R8" s="47"/>
      <c r="S8" s="47"/>
      <c r="T8" s="47"/>
    </row>
    <row r="9" s="35" customFormat="1" ht="15.6" customHeight="1" spans="1:20">
      <c r="A9" s="48"/>
      <c r="B9" s="48"/>
      <c r="C9" s="48"/>
      <c r="D9" s="48"/>
      <c r="E9" s="48"/>
      <c r="F9" s="48"/>
      <c r="G9" s="49"/>
      <c r="H9" s="50"/>
      <c r="I9" s="50"/>
      <c r="J9" s="50"/>
      <c r="K9" s="50"/>
      <c r="L9" s="50"/>
      <c r="M9" s="50"/>
      <c r="N9" s="50"/>
      <c r="O9" s="50"/>
      <c r="P9" s="50"/>
      <c r="Q9" s="50"/>
      <c r="R9" s="50"/>
      <c r="S9" s="50"/>
      <c r="T9" s="50"/>
    </row>
    <row r="10" s="35" customFormat="1" ht="15.6" customHeight="1" spans="1:11">
      <c r="A10" s="51"/>
      <c r="B10" s="51"/>
      <c r="C10" s="51"/>
      <c r="D10" s="49"/>
      <c r="E10" s="49"/>
      <c r="F10" s="49"/>
      <c r="G10" s="49"/>
      <c r="H10" s="49"/>
      <c r="I10" s="49"/>
      <c r="J10" s="49"/>
      <c r="K10" s="58"/>
    </row>
    <row r="11" s="35" customFormat="1" ht="15.6" customHeight="1" spans="1:20">
      <c r="A11" s="51"/>
      <c r="B11" s="52"/>
      <c r="C11" s="53"/>
      <c r="D11" s="49"/>
      <c r="E11" s="49"/>
      <c r="F11" s="49"/>
      <c r="G11" s="49"/>
      <c r="H11" s="49"/>
      <c r="I11" s="49"/>
      <c r="J11" s="52"/>
      <c r="K11" s="59"/>
      <c r="L11" s="59"/>
      <c r="S11" s="52"/>
      <c r="T11" s="62"/>
    </row>
    <row r="12" s="35" customFormat="1" ht="15.6" customHeight="1"/>
    <row r="13" s="35" customFormat="1" ht="15.6" customHeight="1" spans="19:20">
      <c r="S13" s="52"/>
      <c r="T13" s="63"/>
    </row>
  </sheetData>
  <mergeCells count="19">
    <mergeCell ref="A1:T1"/>
    <mergeCell ref="H2:K2"/>
    <mergeCell ref="G3:I3"/>
    <mergeCell ref="J3:L3"/>
    <mergeCell ref="A6:F6"/>
    <mergeCell ref="A3:A4"/>
    <mergeCell ref="B3:B4"/>
    <mergeCell ref="C3:C4"/>
    <mergeCell ref="D3:D4"/>
    <mergeCell ref="E3:E4"/>
    <mergeCell ref="F3:F4"/>
    <mergeCell ref="M3:M4"/>
    <mergeCell ref="N3:N4"/>
    <mergeCell ref="O3:O4"/>
    <mergeCell ref="P3:P4"/>
    <mergeCell ref="Q3:Q4"/>
    <mergeCell ref="R3:R4"/>
    <mergeCell ref="S3:S4"/>
    <mergeCell ref="T3:T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G12" sqref="G12"/>
    </sheetView>
  </sheetViews>
  <sheetFormatPr defaultColWidth="8.8" defaultRowHeight="14.25"/>
  <cols>
    <col min="1" max="1" width="4" style="35" customWidth="1"/>
    <col min="2" max="2" width="13.6333333333333" style="35" customWidth="1"/>
    <col min="3" max="3" width="24.25" style="35" customWidth="1"/>
    <col min="4" max="4" width="6" style="35" customWidth="1"/>
    <col min="5" max="5" width="8.38333333333333" style="35" customWidth="1"/>
    <col min="6" max="6" width="5.5" style="35" customWidth="1"/>
    <col min="7" max="19" width="9" style="35" customWidth="1"/>
    <col min="20" max="20" width="9.36666666666667" style="35" customWidth="1"/>
    <col min="21" max="16384" width="8.8" style="35"/>
  </cols>
  <sheetData>
    <row r="1" s="35" customFormat="1" ht="37.05" customHeight="1" spans="1:20">
      <c r="A1" s="39" t="s">
        <v>121</v>
      </c>
      <c r="B1" s="39"/>
      <c r="C1" s="39"/>
      <c r="D1" s="39"/>
      <c r="E1" s="39"/>
      <c r="F1" s="39"/>
      <c r="G1" s="39"/>
      <c r="H1" s="39"/>
      <c r="I1" s="39"/>
      <c r="J1" s="39"/>
      <c r="K1" s="39"/>
      <c r="L1" s="39"/>
      <c r="M1" s="39"/>
      <c r="N1" s="39"/>
      <c r="O1" s="39"/>
      <c r="P1" s="39"/>
      <c r="Q1" s="39"/>
      <c r="R1" s="39"/>
      <c r="S1" s="39"/>
      <c r="T1" s="39"/>
    </row>
    <row r="2" s="35" customFormat="1" ht="21" customHeight="1" spans="1:19">
      <c r="A2" s="40" t="s">
        <v>1</v>
      </c>
      <c r="B2" s="40"/>
      <c r="C2" s="40"/>
      <c r="D2" s="40"/>
      <c r="E2" s="40"/>
      <c r="F2" s="40"/>
      <c r="H2" s="41" t="s">
        <v>103</v>
      </c>
      <c r="I2" s="41"/>
      <c r="J2" s="41"/>
      <c r="K2" s="40"/>
      <c r="L2" s="40"/>
      <c r="M2" s="40"/>
      <c r="N2" s="40"/>
      <c r="O2" s="54"/>
      <c r="P2" s="40"/>
      <c r="Q2" s="40"/>
      <c r="R2" s="60" t="s">
        <v>4</v>
      </c>
      <c r="S2" s="61"/>
    </row>
    <row r="3" s="36" customFormat="1" ht="33" customHeight="1" spans="1:20">
      <c r="A3" s="42" t="s">
        <v>5</v>
      </c>
      <c r="B3" s="42" t="s">
        <v>104</v>
      </c>
      <c r="C3" s="42" t="s">
        <v>105</v>
      </c>
      <c r="D3" s="42" t="s">
        <v>106</v>
      </c>
      <c r="E3" s="42" t="s">
        <v>107</v>
      </c>
      <c r="F3" s="42" t="s">
        <v>9</v>
      </c>
      <c r="G3" s="42" t="s">
        <v>108</v>
      </c>
      <c r="H3" s="42"/>
      <c r="I3" s="42"/>
      <c r="J3" s="42" t="s">
        <v>18</v>
      </c>
      <c r="K3" s="42"/>
      <c r="L3" s="42"/>
      <c r="M3" s="42" t="s">
        <v>109</v>
      </c>
      <c r="N3" s="42" t="s">
        <v>110</v>
      </c>
      <c r="O3" s="42" t="s">
        <v>111</v>
      </c>
      <c r="P3" s="55" t="s">
        <v>112</v>
      </c>
      <c r="Q3" s="42" t="s">
        <v>21</v>
      </c>
      <c r="R3" s="42" t="s">
        <v>113</v>
      </c>
      <c r="S3" s="55" t="s">
        <v>22</v>
      </c>
      <c r="T3" s="42" t="s">
        <v>114</v>
      </c>
    </row>
    <row r="4" s="37" customFormat="1" ht="60" customHeight="1" spans="1:20">
      <c r="A4" s="42"/>
      <c r="B4" s="42"/>
      <c r="C4" s="42"/>
      <c r="D4" s="42"/>
      <c r="E4" s="42"/>
      <c r="F4" s="42"/>
      <c r="G4" s="42" t="s">
        <v>14</v>
      </c>
      <c r="H4" s="42" t="s">
        <v>115</v>
      </c>
      <c r="I4" s="42" t="s">
        <v>116</v>
      </c>
      <c r="J4" s="42" t="s">
        <v>14</v>
      </c>
      <c r="K4" s="42" t="s">
        <v>115</v>
      </c>
      <c r="L4" s="42" t="s">
        <v>116</v>
      </c>
      <c r="M4" s="42"/>
      <c r="N4" s="55"/>
      <c r="O4" s="42"/>
      <c r="P4" s="56"/>
      <c r="Q4" s="42"/>
      <c r="R4" s="42"/>
      <c r="S4" s="56"/>
      <c r="T4" s="42"/>
    </row>
    <row r="5" s="38" customFormat="1" ht="34" customHeight="1" spans="1:20">
      <c r="A5" s="43" t="s">
        <v>117</v>
      </c>
      <c r="B5" s="43" t="s">
        <v>56</v>
      </c>
      <c r="C5" s="43" t="s">
        <v>57</v>
      </c>
      <c r="D5" s="43" t="s">
        <v>101</v>
      </c>
      <c r="E5" s="43" t="s">
        <v>123</v>
      </c>
      <c r="F5" s="43" t="s">
        <v>30</v>
      </c>
      <c r="G5" s="44">
        <v>0</v>
      </c>
      <c r="H5" s="44">
        <v>383.6</v>
      </c>
      <c r="I5" s="57">
        <f>SUM(H5+G5)</f>
        <v>383.6</v>
      </c>
      <c r="J5" s="57">
        <v>0</v>
      </c>
      <c r="K5" s="57">
        <v>0</v>
      </c>
      <c r="L5" s="57">
        <f>SUM(K5+J5)</f>
        <v>0</v>
      </c>
      <c r="M5" s="44">
        <v>0</v>
      </c>
      <c r="N5" s="57">
        <v>0</v>
      </c>
      <c r="O5" s="44">
        <v>0</v>
      </c>
      <c r="P5" s="44">
        <v>0</v>
      </c>
      <c r="Q5" s="44">
        <v>0</v>
      </c>
      <c r="R5" s="44">
        <v>0</v>
      </c>
      <c r="S5" s="44">
        <v>0</v>
      </c>
      <c r="T5" s="44">
        <v>383.6</v>
      </c>
    </row>
    <row r="6" s="38" customFormat="1" ht="23" customHeight="1" spans="1:20">
      <c r="A6" s="43" t="s">
        <v>114</v>
      </c>
      <c r="B6" s="43"/>
      <c r="C6" s="43"/>
      <c r="D6" s="43"/>
      <c r="E6" s="43"/>
      <c r="F6" s="43"/>
      <c r="G6" s="44">
        <f t="shared" ref="G6:T6" si="0">SUM(G5)</f>
        <v>0</v>
      </c>
      <c r="H6" s="44">
        <f t="shared" si="0"/>
        <v>383.6</v>
      </c>
      <c r="I6" s="57">
        <f t="shared" si="0"/>
        <v>383.6</v>
      </c>
      <c r="J6" s="57">
        <f t="shared" si="0"/>
        <v>0</v>
      </c>
      <c r="K6" s="57">
        <f t="shared" si="0"/>
        <v>0</v>
      </c>
      <c r="L6" s="57">
        <f t="shared" si="0"/>
        <v>0</v>
      </c>
      <c r="M6" s="44">
        <f t="shared" si="0"/>
        <v>0</v>
      </c>
      <c r="N6" s="57">
        <f t="shared" si="0"/>
        <v>0</v>
      </c>
      <c r="O6" s="57">
        <f t="shared" si="0"/>
        <v>0</v>
      </c>
      <c r="P6" s="57">
        <f t="shared" si="0"/>
        <v>0</v>
      </c>
      <c r="Q6" s="57">
        <f t="shared" si="0"/>
        <v>0</v>
      </c>
      <c r="R6" s="57">
        <f t="shared" si="0"/>
        <v>0</v>
      </c>
      <c r="S6" s="57">
        <f t="shared" si="0"/>
        <v>0</v>
      </c>
      <c r="T6" s="57">
        <f t="shared" si="0"/>
        <v>383.6</v>
      </c>
    </row>
    <row r="7" s="35" customFormat="1" ht="16.05" customHeight="1" spans="1:20">
      <c r="A7" s="45"/>
      <c r="B7" s="45"/>
      <c r="C7" s="46"/>
      <c r="D7" s="45"/>
      <c r="E7" s="45"/>
      <c r="F7" s="45"/>
      <c r="G7" s="45"/>
      <c r="H7" s="47"/>
      <c r="I7" s="47"/>
      <c r="J7" s="47"/>
      <c r="K7" s="47"/>
      <c r="L7" s="47"/>
      <c r="M7" s="47"/>
      <c r="N7" s="47"/>
      <c r="O7" s="47"/>
      <c r="P7" s="47"/>
      <c r="Q7" s="47"/>
      <c r="R7" s="47"/>
      <c r="S7" s="47"/>
      <c r="T7" s="47"/>
    </row>
    <row r="8" s="35" customFormat="1" ht="15.6" customHeight="1" spans="1:20">
      <c r="A8" s="48"/>
      <c r="B8" s="48"/>
      <c r="C8" s="48"/>
      <c r="D8" s="48"/>
      <c r="E8" s="48"/>
      <c r="F8" s="48"/>
      <c r="G8" s="49"/>
      <c r="H8" s="50"/>
      <c r="I8" s="50"/>
      <c r="J8" s="50"/>
      <c r="K8" s="50"/>
      <c r="L8" s="50"/>
      <c r="M8" s="50"/>
      <c r="N8" s="50"/>
      <c r="O8" s="50"/>
      <c r="P8" s="50"/>
      <c r="Q8" s="50"/>
      <c r="R8" s="50"/>
      <c r="S8" s="50"/>
      <c r="T8" s="50"/>
    </row>
    <row r="9" s="35" customFormat="1" ht="15.6" customHeight="1" spans="1:11">
      <c r="A9" s="51"/>
      <c r="B9" s="51"/>
      <c r="C9" s="51"/>
      <c r="D9" s="49"/>
      <c r="E9" s="49"/>
      <c r="F9" s="49"/>
      <c r="G9" s="49"/>
      <c r="H9" s="49"/>
      <c r="I9" s="49"/>
      <c r="J9" s="49"/>
      <c r="K9" s="58"/>
    </row>
    <row r="10" s="35" customFormat="1" ht="15.6" customHeight="1" spans="1:20">
      <c r="A10" s="51"/>
      <c r="B10" s="52"/>
      <c r="C10" s="53"/>
      <c r="D10" s="49"/>
      <c r="E10" s="49"/>
      <c r="F10" s="49"/>
      <c r="G10" s="49"/>
      <c r="H10" s="49"/>
      <c r="I10" s="49"/>
      <c r="J10" s="52"/>
      <c r="K10" s="59"/>
      <c r="L10" s="59"/>
      <c r="S10" s="52"/>
      <c r="T10" s="62"/>
    </row>
    <row r="11" s="35" customFormat="1" ht="15.6" customHeight="1"/>
    <row r="12" s="35" customFormat="1" ht="15.6" customHeight="1" spans="19:20">
      <c r="S12" s="52"/>
      <c r="T12" s="63"/>
    </row>
  </sheetData>
  <mergeCells count="19">
    <mergeCell ref="A1:T1"/>
    <mergeCell ref="H2:J2"/>
    <mergeCell ref="G3:I3"/>
    <mergeCell ref="J3:L3"/>
    <mergeCell ref="A6:F6"/>
    <mergeCell ref="A3:A4"/>
    <mergeCell ref="B3:B4"/>
    <mergeCell ref="C3:C4"/>
    <mergeCell ref="D3:D4"/>
    <mergeCell ref="E3:E4"/>
    <mergeCell ref="F3:F4"/>
    <mergeCell ref="M3:M4"/>
    <mergeCell ref="N3:N4"/>
    <mergeCell ref="O3:O4"/>
    <mergeCell ref="P3:P4"/>
    <mergeCell ref="Q3:Q4"/>
    <mergeCell ref="R3:R4"/>
    <mergeCell ref="S3:S4"/>
    <mergeCell ref="T3:T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I9" sqref="I9"/>
    </sheetView>
  </sheetViews>
  <sheetFormatPr defaultColWidth="8.8" defaultRowHeight="14.25"/>
  <cols>
    <col min="1" max="1" width="4" style="1" customWidth="1"/>
    <col min="2" max="2" width="13.6333333333333" style="1" customWidth="1"/>
    <col min="3" max="3" width="24.25" style="1" customWidth="1"/>
    <col min="4" max="4" width="6" style="1" customWidth="1"/>
    <col min="5" max="5" width="8.38333333333333" style="1" customWidth="1"/>
    <col min="6" max="6" width="5.5" style="1" customWidth="1"/>
    <col min="7" max="19" width="9" style="1" customWidth="1"/>
    <col min="20" max="20" width="9.36666666666667" style="1" customWidth="1"/>
    <col min="21" max="16384" width="8.8" style="1"/>
  </cols>
  <sheetData>
    <row r="1" s="1" customFormat="1" ht="37.05" customHeight="1" spans="1:20">
      <c r="A1" s="6" t="s">
        <v>102</v>
      </c>
      <c r="B1" s="6"/>
      <c r="C1" s="6"/>
      <c r="D1" s="6"/>
      <c r="E1" s="6"/>
      <c r="F1" s="6"/>
      <c r="G1" s="6"/>
      <c r="H1" s="6"/>
      <c r="I1" s="6"/>
      <c r="J1" s="6"/>
      <c r="K1" s="6"/>
      <c r="L1" s="6"/>
      <c r="M1" s="6"/>
      <c r="N1" s="6"/>
      <c r="O1" s="6"/>
      <c r="P1" s="6"/>
      <c r="Q1" s="6"/>
      <c r="R1" s="6"/>
      <c r="S1" s="6"/>
      <c r="T1" s="6"/>
    </row>
    <row r="2" s="2" customFormat="1" ht="21" customHeight="1" spans="1:19">
      <c r="A2" s="7" t="s">
        <v>1</v>
      </c>
      <c r="B2" s="7"/>
      <c r="C2" s="7"/>
      <c r="D2" s="7"/>
      <c r="E2" s="7"/>
      <c r="F2" s="7"/>
      <c r="H2" s="20" t="s">
        <v>124</v>
      </c>
      <c r="I2" s="20"/>
      <c r="J2" s="20"/>
      <c r="K2" s="20"/>
      <c r="L2" s="7"/>
      <c r="M2" s="7"/>
      <c r="N2" s="7"/>
      <c r="O2" s="7"/>
      <c r="P2" s="7"/>
      <c r="Q2" s="7"/>
      <c r="R2" s="30" t="s">
        <v>4</v>
      </c>
      <c r="S2" s="31"/>
    </row>
    <row r="3" s="3" customFormat="1" ht="33" customHeight="1" spans="1:20">
      <c r="A3" s="8" t="s">
        <v>5</v>
      </c>
      <c r="B3" s="8" t="s">
        <v>104</v>
      </c>
      <c r="C3" s="8" t="s">
        <v>105</v>
      </c>
      <c r="D3" s="8" t="s">
        <v>106</v>
      </c>
      <c r="E3" s="8" t="s">
        <v>107</v>
      </c>
      <c r="F3" s="8" t="s">
        <v>9</v>
      </c>
      <c r="G3" s="9" t="s">
        <v>108</v>
      </c>
      <c r="H3" s="9"/>
      <c r="I3" s="9"/>
      <c r="J3" s="9" t="s">
        <v>18</v>
      </c>
      <c r="K3" s="9"/>
      <c r="L3" s="9"/>
      <c r="M3" s="9" t="s">
        <v>109</v>
      </c>
      <c r="N3" s="8" t="s">
        <v>110</v>
      </c>
      <c r="O3" s="8" t="s">
        <v>111</v>
      </c>
      <c r="P3" s="22" t="s">
        <v>112</v>
      </c>
      <c r="Q3" s="8" t="s">
        <v>21</v>
      </c>
      <c r="R3" s="8" t="s">
        <v>113</v>
      </c>
      <c r="S3" s="22" t="s">
        <v>22</v>
      </c>
      <c r="T3" s="9" t="s">
        <v>114</v>
      </c>
    </row>
    <row r="4" s="4" customFormat="1" ht="60" customHeight="1" spans="1:20">
      <c r="A4" s="8"/>
      <c r="B4" s="8"/>
      <c r="C4" s="8"/>
      <c r="D4" s="8"/>
      <c r="E4" s="8"/>
      <c r="F4" s="8"/>
      <c r="G4" s="9" t="s">
        <v>14</v>
      </c>
      <c r="H4" s="9" t="s">
        <v>115</v>
      </c>
      <c r="I4" s="9" t="s">
        <v>116</v>
      </c>
      <c r="J4" s="9" t="s">
        <v>14</v>
      </c>
      <c r="K4" s="9" t="s">
        <v>115</v>
      </c>
      <c r="L4" s="9" t="s">
        <v>116</v>
      </c>
      <c r="M4" s="9"/>
      <c r="N4" s="23"/>
      <c r="O4" s="8"/>
      <c r="P4" s="24"/>
      <c r="Q4" s="8"/>
      <c r="R4" s="8"/>
      <c r="S4" s="24"/>
      <c r="T4" s="9"/>
    </row>
    <row r="5" s="5" customFormat="1" ht="34" customHeight="1" spans="1:20">
      <c r="A5" s="10" t="s">
        <v>117</v>
      </c>
      <c r="B5" s="10" t="s">
        <v>125</v>
      </c>
      <c r="C5" s="10" t="s">
        <v>126</v>
      </c>
      <c r="D5" s="10" t="s">
        <v>101</v>
      </c>
      <c r="E5" s="10" t="s">
        <v>119</v>
      </c>
      <c r="F5" s="10" t="s">
        <v>30</v>
      </c>
      <c r="G5" s="11">
        <v>0</v>
      </c>
      <c r="H5" s="11">
        <v>233.69</v>
      </c>
      <c r="I5" s="25">
        <f t="shared" ref="I5:I12" si="0">SUM(H5+G5)</f>
        <v>233.69</v>
      </c>
      <c r="J5" s="25">
        <v>0</v>
      </c>
      <c r="K5" s="25">
        <v>0</v>
      </c>
      <c r="L5" s="25">
        <f t="shared" ref="L5:L12" si="1">SUM(K5+J5)</f>
        <v>0</v>
      </c>
      <c r="M5" s="11">
        <v>0</v>
      </c>
      <c r="N5" s="25">
        <v>0</v>
      </c>
      <c r="O5" s="11">
        <v>0</v>
      </c>
      <c r="P5" s="11">
        <v>0</v>
      </c>
      <c r="Q5" s="11">
        <v>0</v>
      </c>
      <c r="R5" s="11">
        <v>0</v>
      </c>
      <c r="S5" s="11">
        <v>0</v>
      </c>
      <c r="T5" s="11">
        <v>233.69</v>
      </c>
    </row>
    <row r="6" s="5" customFormat="1" ht="34" customHeight="1" spans="1:20">
      <c r="A6" s="10" t="s">
        <v>127</v>
      </c>
      <c r="B6" s="10" t="s">
        <v>24</v>
      </c>
      <c r="C6" s="10" t="s">
        <v>25</v>
      </c>
      <c r="D6" s="10" t="s">
        <v>101</v>
      </c>
      <c r="E6" s="10" t="s">
        <v>119</v>
      </c>
      <c r="F6" s="10" t="s">
        <v>30</v>
      </c>
      <c r="G6" s="11">
        <v>7742.16</v>
      </c>
      <c r="H6" s="11">
        <v>4915.17</v>
      </c>
      <c r="I6" s="25">
        <f t="shared" si="0"/>
        <v>12657.33</v>
      </c>
      <c r="J6" s="25">
        <v>0</v>
      </c>
      <c r="K6" s="25">
        <v>0</v>
      </c>
      <c r="L6" s="25">
        <f t="shared" si="1"/>
        <v>0</v>
      </c>
      <c r="M6" s="11">
        <v>0</v>
      </c>
      <c r="N6" s="25">
        <v>0</v>
      </c>
      <c r="O6" s="11">
        <v>0</v>
      </c>
      <c r="P6" s="11">
        <v>0</v>
      </c>
      <c r="Q6" s="11">
        <v>38.04</v>
      </c>
      <c r="R6" s="11">
        <v>0</v>
      </c>
      <c r="S6" s="11">
        <v>0</v>
      </c>
      <c r="T6" s="11">
        <v>12695.37</v>
      </c>
    </row>
    <row r="7" s="1" customFormat="1" ht="34" customHeight="1" spans="1:20">
      <c r="A7" s="10" t="s">
        <v>128</v>
      </c>
      <c r="B7" s="10" t="s">
        <v>32</v>
      </c>
      <c r="C7" s="10" t="s">
        <v>33</v>
      </c>
      <c r="D7" s="10" t="s">
        <v>101</v>
      </c>
      <c r="E7" s="10" t="s">
        <v>119</v>
      </c>
      <c r="F7" s="10" t="s">
        <v>30</v>
      </c>
      <c r="G7" s="11">
        <v>246.86</v>
      </c>
      <c r="H7" s="11">
        <v>14.46</v>
      </c>
      <c r="I7" s="25">
        <f t="shared" si="0"/>
        <v>261.32</v>
      </c>
      <c r="J7" s="25">
        <v>0</v>
      </c>
      <c r="K7" s="25">
        <v>0</v>
      </c>
      <c r="L7" s="25">
        <f t="shared" si="1"/>
        <v>0</v>
      </c>
      <c r="M7" s="11">
        <v>0</v>
      </c>
      <c r="N7" s="25">
        <v>0</v>
      </c>
      <c r="O7" s="11">
        <v>0</v>
      </c>
      <c r="P7" s="11">
        <v>0</v>
      </c>
      <c r="Q7" s="11">
        <v>0</v>
      </c>
      <c r="R7" s="11">
        <v>0</v>
      </c>
      <c r="S7" s="11">
        <v>0</v>
      </c>
      <c r="T7" s="11">
        <v>261.32</v>
      </c>
    </row>
    <row r="8" s="1" customFormat="1" ht="34" customHeight="1" spans="1:20">
      <c r="A8" s="10" t="s">
        <v>129</v>
      </c>
      <c r="B8" s="10" t="s">
        <v>42</v>
      </c>
      <c r="C8" s="10" t="s">
        <v>43</v>
      </c>
      <c r="D8" s="10" t="s">
        <v>101</v>
      </c>
      <c r="E8" s="10" t="s">
        <v>119</v>
      </c>
      <c r="F8" s="10" t="s">
        <v>30</v>
      </c>
      <c r="G8" s="11">
        <v>0</v>
      </c>
      <c r="H8" s="11">
        <v>5.6</v>
      </c>
      <c r="I8" s="25">
        <f t="shared" si="0"/>
        <v>5.6</v>
      </c>
      <c r="J8" s="25">
        <v>0</v>
      </c>
      <c r="K8" s="25">
        <v>0</v>
      </c>
      <c r="L8" s="25">
        <f t="shared" si="1"/>
        <v>0</v>
      </c>
      <c r="M8" s="11">
        <v>0</v>
      </c>
      <c r="N8" s="25">
        <v>0</v>
      </c>
      <c r="O8" s="11">
        <v>0</v>
      </c>
      <c r="P8" s="11">
        <v>0</v>
      </c>
      <c r="Q8" s="11">
        <v>0</v>
      </c>
      <c r="R8" s="11">
        <v>0</v>
      </c>
      <c r="S8" s="11">
        <v>0</v>
      </c>
      <c r="T8" s="11">
        <v>5.6</v>
      </c>
    </row>
    <row r="9" s="2" customFormat="1" ht="34" customHeight="1" spans="1:20">
      <c r="A9" s="10" t="s">
        <v>130</v>
      </c>
      <c r="B9" s="10" t="s">
        <v>44</v>
      </c>
      <c r="C9" s="10" t="s">
        <v>45</v>
      </c>
      <c r="D9" s="10" t="s">
        <v>101</v>
      </c>
      <c r="E9" s="10" t="s">
        <v>119</v>
      </c>
      <c r="F9" s="10" t="s">
        <v>30</v>
      </c>
      <c r="G9" s="11">
        <v>122.96</v>
      </c>
      <c r="H9" s="11">
        <v>0</v>
      </c>
      <c r="I9" s="25">
        <f t="shared" si="0"/>
        <v>122.96</v>
      </c>
      <c r="J9" s="25">
        <v>0</v>
      </c>
      <c r="K9" s="25">
        <v>0</v>
      </c>
      <c r="L9" s="25">
        <f t="shared" si="1"/>
        <v>0</v>
      </c>
      <c r="M9" s="11">
        <v>0</v>
      </c>
      <c r="N9" s="25">
        <v>0</v>
      </c>
      <c r="O9" s="11">
        <v>0</v>
      </c>
      <c r="P9" s="11">
        <v>0</v>
      </c>
      <c r="Q9" s="11">
        <v>0</v>
      </c>
      <c r="R9" s="11">
        <v>0</v>
      </c>
      <c r="S9" s="11">
        <v>0</v>
      </c>
      <c r="T9" s="11">
        <v>122.96</v>
      </c>
    </row>
    <row r="10" s="2" customFormat="1" ht="34" customHeight="1" spans="1:20">
      <c r="A10" s="10" t="s">
        <v>131</v>
      </c>
      <c r="B10" s="10" t="s">
        <v>54</v>
      </c>
      <c r="C10" s="10" t="s">
        <v>55</v>
      </c>
      <c r="D10" s="10" t="s">
        <v>101</v>
      </c>
      <c r="E10" s="10" t="s">
        <v>119</v>
      </c>
      <c r="F10" s="10" t="s">
        <v>30</v>
      </c>
      <c r="G10" s="11">
        <v>0</v>
      </c>
      <c r="H10" s="11">
        <v>117.6</v>
      </c>
      <c r="I10" s="25">
        <f t="shared" si="0"/>
        <v>117.6</v>
      </c>
      <c r="J10" s="25">
        <v>0</v>
      </c>
      <c r="K10" s="25">
        <v>0</v>
      </c>
      <c r="L10" s="25">
        <f t="shared" si="1"/>
        <v>0</v>
      </c>
      <c r="M10" s="11">
        <v>0</v>
      </c>
      <c r="N10" s="25">
        <v>0</v>
      </c>
      <c r="O10" s="11">
        <v>0</v>
      </c>
      <c r="P10" s="11">
        <v>0</v>
      </c>
      <c r="Q10" s="11">
        <v>0</v>
      </c>
      <c r="R10" s="11">
        <v>0</v>
      </c>
      <c r="S10" s="11">
        <v>0</v>
      </c>
      <c r="T10" s="11">
        <v>117.6</v>
      </c>
    </row>
    <row r="11" s="2" customFormat="1" ht="34" customHeight="1" spans="1:20">
      <c r="A11" s="10" t="s">
        <v>132</v>
      </c>
      <c r="B11" s="10" t="s">
        <v>56</v>
      </c>
      <c r="C11" s="10" t="s">
        <v>57</v>
      </c>
      <c r="D11" s="10" t="s">
        <v>101</v>
      </c>
      <c r="E11" s="10" t="s">
        <v>119</v>
      </c>
      <c r="F11" s="10" t="s">
        <v>30</v>
      </c>
      <c r="G11" s="11">
        <v>9962.82</v>
      </c>
      <c r="H11" s="11">
        <v>17737.15</v>
      </c>
      <c r="I11" s="25">
        <f t="shared" si="0"/>
        <v>27699.97</v>
      </c>
      <c r="J11" s="25">
        <v>0</v>
      </c>
      <c r="K11" s="25">
        <v>0</v>
      </c>
      <c r="L11" s="25">
        <f t="shared" si="1"/>
        <v>0</v>
      </c>
      <c r="M11" s="11">
        <v>0</v>
      </c>
      <c r="N11" s="25">
        <v>0</v>
      </c>
      <c r="O11" s="11">
        <v>0</v>
      </c>
      <c r="P11" s="11">
        <v>0</v>
      </c>
      <c r="Q11" s="11">
        <v>6.31</v>
      </c>
      <c r="R11" s="11">
        <v>0</v>
      </c>
      <c r="S11" s="11">
        <v>0</v>
      </c>
      <c r="T11" s="11">
        <v>27706.28</v>
      </c>
    </row>
    <row r="12" s="2" customFormat="1" ht="34" customHeight="1" spans="1:20">
      <c r="A12" s="10" t="s">
        <v>133</v>
      </c>
      <c r="B12" s="10" t="s">
        <v>58</v>
      </c>
      <c r="C12" s="10" t="s">
        <v>59</v>
      </c>
      <c r="D12" s="10" t="s">
        <v>101</v>
      </c>
      <c r="E12" s="10" t="s">
        <v>119</v>
      </c>
      <c r="F12" s="10" t="s">
        <v>30</v>
      </c>
      <c r="G12" s="11">
        <v>1769.22</v>
      </c>
      <c r="H12" s="11">
        <v>1403.8</v>
      </c>
      <c r="I12" s="25">
        <f t="shared" si="0"/>
        <v>3173.02</v>
      </c>
      <c r="J12" s="25">
        <v>0</v>
      </c>
      <c r="K12" s="25">
        <v>0</v>
      </c>
      <c r="L12" s="25">
        <f t="shared" si="1"/>
        <v>0</v>
      </c>
      <c r="M12" s="11">
        <v>0</v>
      </c>
      <c r="N12" s="25">
        <v>0</v>
      </c>
      <c r="O12" s="11">
        <v>0</v>
      </c>
      <c r="P12" s="11">
        <v>0</v>
      </c>
      <c r="Q12" s="11">
        <v>0</v>
      </c>
      <c r="R12" s="11">
        <v>0</v>
      </c>
      <c r="S12" s="11">
        <v>0</v>
      </c>
      <c r="T12" s="11">
        <v>3173.02</v>
      </c>
    </row>
    <row r="13" s="2" customFormat="1" ht="23" customHeight="1" spans="1:20">
      <c r="A13" s="12" t="s">
        <v>114</v>
      </c>
      <c r="B13" s="12"/>
      <c r="C13" s="12"/>
      <c r="D13" s="12"/>
      <c r="E13" s="12"/>
      <c r="F13" s="12"/>
      <c r="G13" s="11">
        <f t="shared" ref="G13:T13" si="2">SUM(G5:G12)</f>
        <v>19844.02</v>
      </c>
      <c r="H13" s="11">
        <f t="shared" si="2"/>
        <v>24427.47</v>
      </c>
      <c r="I13" s="25">
        <f t="shared" si="2"/>
        <v>44271.49</v>
      </c>
      <c r="J13" s="25">
        <f t="shared" si="2"/>
        <v>0</v>
      </c>
      <c r="K13" s="25">
        <f t="shared" si="2"/>
        <v>0</v>
      </c>
      <c r="L13" s="25">
        <f t="shared" si="2"/>
        <v>0</v>
      </c>
      <c r="M13" s="11">
        <f t="shared" si="2"/>
        <v>0</v>
      </c>
      <c r="N13" s="25">
        <f t="shared" si="2"/>
        <v>0</v>
      </c>
      <c r="O13" s="25">
        <f t="shared" si="2"/>
        <v>0</v>
      </c>
      <c r="P13" s="25">
        <f t="shared" si="2"/>
        <v>0</v>
      </c>
      <c r="Q13" s="25">
        <f t="shared" si="2"/>
        <v>44.35</v>
      </c>
      <c r="R13" s="25">
        <f t="shared" si="2"/>
        <v>0</v>
      </c>
      <c r="S13" s="25">
        <f t="shared" si="2"/>
        <v>0</v>
      </c>
      <c r="T13" s="25">
        <f t="shared" si="2"/>
        <v>44315.84</v>
      </c>
    </row>
  </sheetData>
  <mergeCells count="19">
    <mergeCell ref="A1:T1"/>
    <mergeCell ref="H2:K2"/>
    <mergeCell ref="G3:I3"/>
    <mergeCell ref="J3:L3"/>
    <mergeCell ref="A13:F13"/>
    <mergeCell ref="A3:A4"/>
    <mergeCell ref="B3:B4"/>
    <mergeCell ref="C3:C4"/>
    <mergeCell ref="D3:D4"/>
    <mergeCell ref="E3:E4"/>
    <mergeCell ref="F3:F4"/>
    <mergeCell ref="M3:M4"/>
    <mergeCell ref="N3:N4"/>
    <mergeCell ref="O3:O4"/>
    <mergeCell ref="P3:P4"/>
    <mergeCell ref="Q3:Q4"/>
    <mergeCell ref="R3:R4"/>
    <mergeCell ref="S3:S4"/>
    <mergeCell ref="T3:T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tabSelected="1" workbookViewId="0">
      <selection activeCell="J15" sqref="J15"/>
    </sheetView>
  </sheetViews>
  <sheetFormatPr defaultColWidth="8.8" defaultRowHeight="14.25"/>
  <cols>
    <col min="1" max="1" width="4" style="1" customWidth="1"/>
    <col min="2" max="2" width="13.6333333333333" style="1" customWidth="1"/>
    <col min="3" max="3" width="19.5" style="1" customWidth="1"/>
    <col min="4" max="4" width="6" style="1" customWidth="1"/>
    <col min="5" max="5" width="8.38333333333333" style="1" customWidth="1"/>
    <col min="6" max="6" width="5.5" style="1" customWidth="1"/>
    <col min="7" max="19" width="9" style="1" customWidth="1"/>
    <col min="20" max="20" width="8.88333333333333" style="1" customWidth="1"/>
    <col min="21" max="16384" width="8.8" style="1"/>
  </cols>
  <sheetData>
    <row r="1" s="1" customFormat="1" ht="37.05" customHeight="1" spans="1:20">
      <c r="A1" s="6" t="s">
        <v>102</v>
      </c>
      <c r="B1" s="6"/>
      <c r="C1" s="6"/>
      <c r="D1" s="6"/>
      <c r="E1" s="6"/>
      <c r="F1" s="6"/>
      <c r="G1" s="6"/>
      <c r="H1" s="6"/>
      <c r="I1" s="6"/>
      <c r="J1" s="6"/>
      <c r="K1" s="6"/>
      <c r="L1" s="6"/>
      <c r="M1" s="6"/>
      <c r="N1" s="6"/>
      <c r="O1" s="6"/>
      <c r="P1" s="6"/>
      <c r="Q1" s="6"/>
      <c r="R1" s="6"/>
      <c r="S1" s="6"/>
      <c r="T1" s="6"/>
    </row>
    <row r="2" s="2" customFormat="1" ht="21" customHeight="1" spans="1:19">
      <c r="A2" s="7" t="s">
        <v>1</v>
      </c>
      <c r="B2" s="7"/>
      <c r="C2" s="7"/>
      <c r="D2" s="7"/>
      <c r="E2" s="7"/>
      <c r="F2" s="7"/>
      <c r="H2" s="7"/>
      <c r="I2" s="20" t="s">
        <v>124</v>
      </c>
      <c r="J2" s="20"/>
      <c r="K2" s="20"/>
      <c r="L2" s="20"/>
      <c r="M2" s="7"/>
      <c r="N2" s="7"/>
      <c r="O2" s="21"/>
      <c r="P2" s="7"/>
      <c r="Q2" s="7"/>
      <c r="R2" s="30" t="s">
        <v>4</v>
      </c>
      <c r="S2" s="31"/>
    </row>
    <row r="3" s="3" customFormat="1" ht="33" customHeight="1" spans="1:20">
      <c r="A3" s="8" t="s">
        <v>5</v>
      </c>
      <c r="B3" s="8" t="s">
        <v>104</v>
      </c>
      <c r="C3" s="8" t="s">
        <v>105</v>
      </c>
      <c r="D3" s="8" t="s">
        <v>106</v>
      </c>
      <c r="E3" s="8" t="s">
        <v>107</v>
      </c>
      <c r="F3" s="8" t="s">
        <v>9</v>
      </c>
      <c r="G3" s="9" t="s">
        <v>108</v>
      </c>
      <c r="H3" s="9"/>
      <c r="I3" s="9"/>
      <c r="J3" s="9" t="s">
        <v>18</v>
      </c>
      <c r="K3" s="9"/>
      <c r="L3" s="9"/>
      <c r="M3" s="9" t="s">
        <v>122</v>
      </c>
      <c r="N3" s="8" t="s">
        <v>110</v>
      </c>
      <c r="O3" s="8" t="s">
        <v>111</v>
      </c>
      <c r="P3" s="22" t="s">
        <v>112</v>
      </c>
      <c r="Q3" s="8" t="s">
        <v>21</v>
      </c>
      <c r="R3" s="8" t="s">
        <v>113</v>
      </c>
      <c r="S3" s="22" t="s">
        <v>22</v>
      </c>
      <c r="T3" s="9" t="s">
        <v>114</v>
      </c>
    </row>
    <row r="4" s="4" customFormat="1" ht="60" customHeight="1" spans="1:20">
      <c r="A4" s="8"/>
      <c r="B4" s="8"/>
      <c r="C4" s="8"/>
      <c r="D4" s="8"/>
      <c r="E4" s="8"/>
      <c r="F4" s="8"/>
      <c r="G4" s="9" t="s">
        <v>14</v>
      </c>
      <c r="H4" s="9" t="s">
        <v>115</v>
      </c>
      <c r="I4" s="9" t="s">
        <v>116</v>
      </c>
      <c r="J4" s="9" t="s">
        <v>14</v>
      </c>
      <c r="K4" s="9" t="s">
        <v>115</v>
      </c>
      <c r="L4" s="9" t="s">
        <v>116</v>
      </c>
      <c r="M4" s="9"/>
      <c r="N4" s="23"/>
      <c r="O4" s="8"/>
      <c r="P4" s="24"/>
      <c r="Q4" s="8"/>
      <c r="R4" s="8"/>
      <c r="S4" s="24"/>
      <c r="T4" s="9"/>
    </row>
    <row r="5" s="5" customFormat="1" ht="34" customHeight="1" spans="1:20">
      <c r="A5" s="10" t="s">
        <v>117</v>
      </c>
      <c r="B5" s="10" t="s">
        <v>24</v>
      </c>
      <c r="C5" s="10" t="s">
        <v>25</v>
      </c>
      <c r="D5" s="10" t="s">
        <v>101</v>
      </c>
      <c r="E5" s="10" t="s">
        <v>119</v>
      </c>
      <c r="F5" s="10" t="s">
        <v>27</v>
      </c>
      <c r="G5" s="11">
        <v>485.69</v>
      </c>
      <c r="H5" s="11">
        <v>29062.21</v>
      </c>
      <c r="I5" s="25">
        <f>SUM(H5+G5)</f>
        <v>29547.9</v>
      </c>
      <c r="J5" s="25">
        <v>0</v>
      </c>
      <c r="K5" s="25">
        <v>0</v>
      </c>
      <c r="L5" s="25">
        <f>SUM(K5+J5)</f>
        <v>0</v>
      </c>
      <c r="M5" s="11">
        <v>0</v>
      </c>
      <c r="N5" s="25">
        <v>0</v>
      </c>
      <c r="O5" s="11">
        <v>0</v>
      </c>
      <c r="P5" s="11">
        <v>10</v>
      </c>
      <c r="Q5" s="11">
        <v>1250.61</v>
      </c>
      <c r="R5" s="11">
        <v>0</v>
      </c>
      <c r="S5" s="11">
        <v>0</v>
      </c>
      <c r="T5" s="11">
        <v>30788.51</v>
      </c>
    </row>
    <row r="6" s="5" customFormat="1" ht="34" customHeight="1" spans="1:20">
      <c r="A6" s="10" t="s">
        <v>127</v>
      </c>
      <c r="B6" s="10" t="s">
        <v>56</v>
      </c>
      <c r="C6" s="10" t="s">
        <v>57</v>
      </c>
      <c r="D6" s="10" t="s">
        <v>101</v>
      </c>
      <c r="E6" s="10" t="s">
        <v>119</v>
      </c>
      <c r="F6" s="10" t="s">
        <v>27</v>
      </c>
      <c r="G6" s="11">
        <v>3340.46</v>
      </c>
      <c r="H6" s="11">
        <v>51076.37</v>
      </c>
      <c r="I6" s="25">
        <f>SUM(H6+G6)</f>
        <v>54416.83</v>
      </c>
      <c r="J6" s="25">
        <v>0</v>
      </c>
      <c r="K6" s="25">
        <v>0</v>
      </c>
      <c r="L6" s="25">
        <f>SUM(K6+J6)</f>
        <v>0</v>
      </c>
      <c r="M6" s="11">
        <v>563.59</v>
      </c>
      <c r="N6" s="25">
        <v>0</v>
      </c>
      <c r="O6" s="11">
        <v>123.09</v>
      </c>
      <c r="P6" s="11">
        <v>45.76</v>
      </c>
      <c r="Q6" s="11">
        <v>1458.19</v>
      </c>
      <c r="R6" s="11">
        <v>0</v>
      </c>
      <c r="S6" s="11">
        <v>0</v>
      </c>
      <c r="T6" s="11">
        <v>56515.94</v>
      </c>
    </row>
    <row r="7" s="1" customFormat="1" ht="23" customHeight="1" spans="1:20">
      <c r="A7" s="12" t="s">
        <v>114</v>
      </c>
      <c r="B7" s="12"/>
      <c r="C7" s="12"/>
      <c r="D7" s="12"/>
      <c r="E7" s="12"/>
      <c r="F7" s="12"/>
      <c r="G7" s="11">
        <f t="shared" ref="G7:T7" si="0">SUM(G5:G6)</f>
        <v>3826.15</v>
      </c>
      <c r="H7" s="11">
        <f t="shared" si="0"/>
        <v>80138.58</v>
      </c>
      <c r="I7" s="25">
        <f t="shared" si="0"/>
        <v>83964.73</v>
      </c>
      <c r="J7" s="25">
        <f t="shared" si="0"/>
        <v>0</v>
      </c>
      <c r="K7" s="25">
        <f t="shared" si="0"/>
        <v>0</v>
      </c>
      <c r="L7" s="25">
        <f t="shared" si="0"/>
        <v>0</v>
      </c>
      <c r="M7" s="11">
        <f t="shared" si="0"/>
        <v>563.59</v>
      </c>
      <c r="N7" s="25">
        <f t="shared" si="0"/>
        <v>0</v>
      </c>
      <c r="O7" s="25">
        <f t="shared" si="0"/>
        <v>123.09</v>
      </c>
      <c r="P7" s="25">
        <f t="shared" si="0"/>
        <v>55.76</v>
      </c>
      <c r="Q7" s="25">
        <f t="shared" si="0"/>
        <v>2708.8</v>
      </c>
      <c r="R7" s="25">
        <f t="shared" si="0"/>
        <v>0</v>
      </c>
      <c r="S7" s="25">
        <f t="shared" si="0"/>
        <v>0</v>
      </c>
      <c r="T7" s="25">
        <f t="shared" si="0"/>
        <v>87304.45</v>
      </c>
    </row>
    <row r="8" s="2" customFormat="1" ht="15.6" customHeight="1" spans="1:20">
      <c r="A8" s="13"/>
      <c r="B8" s="13"/>
      <c r="C8" s="13"/>
      <c r="D8" s="13"/>
      <c r="E8" s="13"/>
      <c r="F8" s="13"/>
      <c r="G8" s="14"/>
      <c r="H8" s="15"/>
      <c r="I8" s="15"/>
      <c r="J8" s="15"/>
      <c r="K8" s="26"/>
      <c r="L8" s="15"/>
      <c r="M8" s="15"/>
      <c r="N8" s="15"/>
      <c r="O8" s="15"/>
      <c r="P8" s="15"/>
      <c r="Q8" s="15"/>
      <c r="R8" s="15"/>
      <c r="S8" s="15"/>
      <c r="T8" s="15"/>
    </row>
    <row r="9" s="2" customFormat="1" ht="15.6" customHeight="1" spans="1:11">
      <c r="A9" s="16"/>
      <c r="B9" s="16"/>
      <c r="C9" s="16"/>
      <c r="D9" s="17"/>
      <c r="E9" s="17"/>
      <c r="F9" s="17"/>
      <c r="G9" s="17"/>
      <c r="H9" s="17"/>
      <c r="I9" s="17"/>
      <c r="J9" s="17"/>
      <c r="K9" s="27"/>
    </row>
    <row r="10" s="2" customFormat="1" ht="15.6" customHeight="1" spans="1:20">
      <c r="A10" s="16"/>
      <c r="B10" s="18"/>
      <c r="C10" s="19"/>
      <c r="D10" s="17"/>
      <c r="E10" s="17"/>
      <c r="F10" s="17"/>
      <c r="G10" s="17"/>
      <c r="H10" s="17"/>
      <c r="I10" s="17"/>
      <c r="J10" s="18"/>
      <c r="K10" s="28"/>
      <c r="L10" s="29"/>
      <c r="S10" s="18"/>
      <c r="T10" s="32"/>
    </row>
    <row r="11" s="2" customFormat="1" ht="15.6" customHeight="1"/>
    <row r="12" s="1" customFormat="1" ht="15.6" customHeight="1" spans="19:20">
      <c r="S12" s="33"/>
      <c r="T12" s="34"/>
    </row>
  </sheetData>
  <mergeCells count="19">
    <mergeCell ref="A1:T1"/>
    <mergeCell ref="I2:L2"/>
    <mergeCell ref="G3:I3"/>
    <mergeCell ref="J3:L3"/>
    <mergeCell ref="A7:F7"/>
    <mergeCell ref="A3:A4"/>
    <mergeCell ref="B3:B4"/>
    <mergeCell ref="C3:C4"/>
    <mergeCell ref="D3:D4"/>
    <mergeCell ref="E3:E4"/>
    <mergeCell ref="F3:F4"/>
    <mergeCell ref="M3:M4"/>
    <mergeCell ref="N3:N4"/>
    <mergeCell ref="O3:O4"/>
    <mergeCell ref="P3:P4"/>
    <mergeCell ref="Q3:Q4"/>
    <mergeCell ref="R3:R4"/>
    <mergeCell ref="S3:S4"/>
    <mergeCell ref="T3:T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医院202501结算2.28</vt:lpstr>
      <vt:lpstr>1月居民药品采购2.25</vt:lpstr>
      <vt:lpstr>202402居民门诊2.28</vt:lpstr>
      <vt:lpstr>202403居民门诊2.28</vt:lpstr>
      <vt:lpstr>202409居民门诊2.28</vt:lpstr>
      <vt:lpstr>202411居民门诊2.28</vt:lpstr>
      <vt:lpstr>202412居民门诊2.28</vt:lpstr>
      <vt:lpstr>2024居民家签2.19</vt:lpstr>
      <vt:lpstr>2024离休家签2.19</vt:lpstr>
      <vt:lpstr>2024离休门诊2.19</vt:lpstr>
      <vt:lpstr>202412居民异地门诊2.12</vt:lpstr>
      <vt:lpstr>202412居民异地住院2.12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LKE</cp:lastModifiedBy>
  <dcterms:created xsi:type="dcterms:W3CDTF">2022-05-18T03:38:00Z</dcterms:created>
  <dcterms:modified xsi:type="dcterms:W3CDTF">2025-03-04T06:17:14Z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0D0A27006F674B09BE1039F7D3595F0C</vt:lpwstr>
  </property>
</Properties>
</file>