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tabRatio="819" activeTab="3"/>
  </bookViews>
  <sheets>
    <sheet name="目录" sheetId="134" r:id="rId1"/>
    <sheet name="1-1昆明经济技术开发区一般公共预算收入情况表" sheetId="28" r:id="rId2"/>
    <sheet name="1-2昆明经济技术开发区一般公共预算支出情况表" sheetId="29" r:id="rId3"/>
    <sheet name="1-3昆明经济技术开发区本级一般公共预算收入情况表" sheetId="31" r:id="rId4"/>
    <sheet name="1-4昆明经济技术开发区本级一般公共预算支出情况表  " sheetId="135" r:id="rId5"/>
    <sheet name="1-5昆明经济技术开发区一般公共预算支出情况表（公开到项级）" sheetId="33" r:id="rId6"/>
    <sheet name="1-6一般公共预算基本支出情况表（公开到款级）" sheetId="132" r:id="rId7"/>
    <sheet name="1-7一般公共预算支出表(区对下转移支付项目)" sheetId="35" r:id="rId8"/>
    <sheet name="1-8昆明经济技术开发区分地区税收返还和转移支付预算表" sheetId="36" r:id="rId9"/>
    <sheet name="1-9昆明经济技术开发区“三公”经费预算财政拨款情况统计表" sheetId="131" r:id="rId10"/>
    <sheet name="2-1昆明经济技术开发区政府性基金预算收入情况表" sheetId="54" r:id="rId11"/>
    <sheet name="2-2昆明经济技术开发区政府性基金预算支出情况表" sheetId="55" r:id="rId12"/>
    <sheet name="2-3本级政府性基金预算收入情况表" sheetId="56" r:id="rId13"/>
    <sheet name="2-4本级政府性基金预算支出情况表（公开到项级）" sheetId="57" r:id="rId14"/>
    <sheet name="2-5 本级政府性基金支出表(区对下转移支付)" sheetId="58" r:id="rId15"/>
    <sheet name="3-1昆明经济技术开发区国有资本经营收入预算情况表" sheetId="108" r:id="rId16"/>
    <sheet name="3-2昆明经济技术开发区国有资本经营支出预算情况表" sheetId="109" r:id="rId17"/>
    <sheet name="3-3本级国有资本经营收入预算情况表" sheetId="110" r:id="rId18"/>
    <sheet name="3-4本级国有资本经营支出预算情况表（公开到项级）" sheetId="111" r:id="rId19"/>
    <sheet name="3-5 昆明经济技术开发国有资本经营预算转移支付表 （分地区）" sheetId="129" r:id="rId20"/>
    <sheet name="3-6 国有资本经营预算转移支付表（分项目）" sheetId="130" r:id="rId21"/>
    <sheet name="4-1昆明经济技术开发区本级社会保险基金收入预算情况表" sheetId="113" r:id="rId22"/>
    <sheet name="4-2昆明经济技术开发区社会保险基金支出预算情况表" sheetId="114" r:id="rId23"/>
    <sheet name="4-3昆明经济技术开发区社会保险基金收入预算情况表" sheetId="117" r:id="rId24"/>
    <sheet name="4-4昆明经济技术开发区社会保险基金支出预算情况表" sheetId="118" r:id="rId25"/>
    <sheet name="5-1   2025年地方政府债务限额及余额预算情况表" sheetId="119" r:id="rId26"/>
    <sheet name="5-2  2025年地方政府一般债务余额情况表" sheetId="120" r:id="rId27"/>
    <sheet name="5-3  本级2025年地方政府一般债务余额情况表" sheetId="121" r:id="rId28"/>
    <sheet name="5-4 2025年地方政府专项债务余额情况表" sheetId="122" r:id="rId29"/>
    <sheet name="5-5 本级2025年地方政府专项债务余额情况表（本级）" sheetId="123" r:id="rId30"/>
    <sheet name="5-6 地方政府债券发行及还本付息情况表" sheetId="124" r:id="rId31"/>
    <sheet name="5-7 2025年政府专项债务限额和余额情况表" sheetId="125" r:id="rId32"/>
    <sheet name="5-8 2025年年初新增地方政府债券资金安排表" sheetId="126" r:id="rId33"/>
    <sheet name="6-1重大政策和重点项目绩效目标表" sheetId="133" r:id="rId34"/>
    <sheet name="6-2重点工作情况解释说明汇总表" sheetId="128" r:id="rId35"/>
  </sheets>
  <externalReferences>
    <externalReference r:id="rId36"/>
    <externalReference r:id="rId37"/>
  </externalReferences>
  <definedNames>
    <definedName name="_xlnm._FilterDatabase" localSheetId="11" hidden="1">'2-2昆明经济技术开发区政府性基金预算支出情况表'!$A$3:$G$332</definedName>
    <definedName name="_xlnm._FilterDatabase" localSheetId="12" hidden="1">'2-3本级政府性基金预算收入情况表'!$A$3:$F$37</definedName>
    <definedName name="_xlnm._FilterDatabase" localSheetId="15" hidden="1">'3-1昆明经济技术开发区国有资本经营收入预算情况表'!$A$3:$E$41</definedName>
    <definedName name="_xlnm._FilterDatabase" localSheetId="16" hidden="1">'3-2昆明经济技术开发区国有资本经营支出预算情况表'!$A$3:$E$28</definedName>
    <definedName name="_xlnm._FilterDatabase" localSheetId="17" hidden="1">'3-3本级国有资本经营收入预算情况表'!$A$3:$E$35</definedName>
    <definedName name="_xlnm._FilterDatabase" localSheetId="21" hidden="1">'4-1昆明经济技术开发区本级社会保险基金收入预算情况表'!$A$3:$E$39</definedName>
    <definedName name="_xlnm._FilterDatabase" localSheetId="22" hidden="1">'4-2昆明经济技术开发区社会保险基金支出预算情况表'!$A$3:$E$23</definedName>
    <definedName name="_xlnm._FilterDatabase" localSheetId="23" hidden="1">'4-3昆明经济技术开发区社会保险基金收入预算情况表'!$A$3:$E$39</definedName>
    <definedName name="_xlnm._FilterDatabase" localSheetId="24" hidden="1">'4-4昆明经济技术开发区社会保险基金支出预算情况表'!$A$3:$F$23</definedName>
    <definedName name="_xlnm._FilterDatabase" localSheetId="5" hidden="1">'1-5昆明经济技术开发区一般公共预算支出情况表（公开到项级）'!$A$3:$O$1354</definedName>
    <definedName name="_xlnm._FilterDatabase" localSheetId="3" hidden="1">'1-3昆明经济技术开发区本级一般公共预算收入情况表'!$A$3:$E$40</definedName>
    <definedName name="_xlnm._FilterDatabase" localSheetId="13" hidden="1">'2-4本级政府性基金预算支出情况表（公开到项级）'!$3:$342</definedName>
    <definedName name="_xlnm._FilterDatabase" localSheetId="18" hidden="1">'3-4本级国有资本经营支出预算情况表（公开到项级）'!$A$3:$E$21</definedName>
    <definedName name="_xlnm._FilterDatabase" localSheetId="6" hidden="1">'1-6一般公共预算基本支出情况表（公开到款级）'!$A$3:$B$31</definedName>
    <definedName name="_xlnm._FilterDatabase" localSheetId="7" hidden="1">'1-7一般公共预算支出表(区对下转移支付项目)'!$A$3:$E$42</definedName>
    <definedName name="_xlnm._FilterDatabase" localSheetId="10" hidden="1">'2-1昆明经济技术开发区政府性基金预算收入情况表'!$A$3:$F$37</definedName>
    <definedName name="_xlnm._FilterDatabase" localSheetId="1" hidden="1">'1-1昆明经济技术开发区一般公共预算收入情况表'!$A$4:$E$40</definedName>
    <definedName name="_xlnm._FilterDatabase" localSheetId="2" hidden="1">'1-2昆明经济技术开发区一般公共预算支出情况表'!$A$3:$E$39</definedName>
    <definedName name="_xlnm._FilterDatabase" localSheetId="14" hidden="1">'2-5 本级政府性基金支出表(区对下转移支付)'!$A$3:$E$18</definedName>
    <definedName name="_lst_r_地方财政预算表2015年全省汇总_10_科目编码名称">[2]_ESList!$A$1:$A$27</definedName>
    <definedName name="_xlnm.Print_Area" localSheetId="1">'1-1昆明经济技术开发区一般公共预算收入情况表'!$B$1:$E$40</definedName>
    <definedName name="_xlnm.Print_Area" localSheetId="2">'1-2昆明经济技术开发区一般公共预算支出情况表'!$B$1:$E$38</definedName>
    <definedName name="_xlnm.Print_Area" localSheetId="3">'1-3昆明经济技术开发区本级一般公共预算收入情况表'!$B$1:$E$40</definedName>
    <definedName name="_xlnm.Print_Area" localSheetId="5">'1-5昆明经济技术开发区一般公共预算支出情况表（公开到项级）'!$A$1:$E$1341</definedName>
    <definedName name="_xlnm.Print_Area" localSheetId="7">'1-7一般公共预算支出表(区对下转移支付项目)'!$A$1:$C$43</definedName>
    <definedName name="_xlnm.Print_Area" localSheetId="8">'1-8昆明经济技术开发区分地区税收返还和转移支付预算表'!$A$1:$D$22</definedName>
    <definedName name="_xlnm.Print_Area" localSheetId="10">'2-1昆明经济技术开发区政府性基金预算收入情况表'!$B$1:$E$37</definedName>
    <definedName name="_xlnm.Print_Area" localSheetId="11">'2-2昆明经济技术开发区政府性基金预算支出情况表'!$B$1:$E$342</definedName>
    <definedName name="_xlnm.Print_Area" localSheetId="12">'2-3本级政府性基金预算收入情况表'!$B$1:$E$37</definedName>
    <definedName name="_xlnm.Print_Area" localSheetId="13">'2-4本级政府性基金预算支出情况表（公开到项级）'!$B$1:$E$277</definedName>
    <definedName name="_xlnm.Print_Area" localSheetId="14">'2-5 本级政府性基金支出表(区对下转移支付)'!$A$1:$D$16</definedName>
    <definedName name="_xlnm.Print_Titles" localSheetId="1">'1-1昆明经济技术开发区一般公共预算收入情况表'!$2:$4</definedName>
    <definedName name="_xlnm.Print_Titles" localSheetId="2">'1-2昆明经济技术开发区一般公共预算支出情况表'!$1:$3</definedName>
    <definedName name="_xlnm.Print_Titles" localSheetId="3">'1-3昆明经济技术开发区本级一般公共预算收入情况表'!$1:$3</definedName>
    <definedName name="_xlnm.Print_Titles" localSheetId="5">'1-5昆明经济技术开发区一般公共预算支出情况表（公开到项级）'!$1:$3</definedName>
    <definedName name="_xlnm.Print_Titles" localSheetId="7">'1-7一般公共预算支出表(区对下转移支付项目)'!$1:$3</definedName>
    <definedName name="_xlnm.Print_Titles" localSheetId="8">'1-8昆明经济技术开发区分地区税收返还和转移支付预算表'!$1:$3</definedName>
    <definedName name="_xlnm.Print_Titles" localSheetId="10">'2-1昆明经济技术开发区政府性基金预算收入情况表'!$1:$3</definedName>
    <definedName name="_xlnm.Print_Titles" localSheetId="11">'2-2昆明经济技术开发区政府性基金预算支出情况表'!$1:$3</definedName>
    <definedName name="_xlnm.Print_Titles" localSheetId="12">'2-3本级政府性基金预算收入情况表'!$1:$3</definedName>
    <definedName name="_xlnm.Print_Titles" localSheetId="13">'2-4本级政府性基金预算支出情况表（公开到项级）'!$1:$3</definedName>
    <definedName name="_xlnm.Print_Titles" localSheetId="14">'2-5 本级政府性基金支出表(区对下转移支付)'!$1:$3</definedName>
    <definedName name="专项收入年初预算数" localSheetId="2">#REF!</definedName>
    <definedName name="专项收入年初预算数">#REF!</definedName>
    <definedName name="专项收入全年预计数" localSheetId="2">#REF!</definedName>
    <definedName name="专项收入全年预计数">#REF!</definedName>
    <definedName name="_xlnm.Print_Area" localSheetId="15">'3-1昆明经济技术开发区国有资本经营收入预算情况表'!$A$1:$D$41</definedName>
    <definedName name="_xlnm.Print_Titles" localSheetId="15">'3-1昆明经济技术开发区国有资本经营收入预算情况表'!$1:$3</definedName>
    <definedName name="专项收入年初预算数" localSheetId="15">#REF!</definedName>
    <definedName name="专项收入全年预计数" localSheetId="15">#REF!</definedName>
    <definedName name="_xlnm.Print_Area" localSheetId="16">'3-2昆明经济技术开发区国有资本经营支出预算情况表'!$A$1:$D$28</definedName>
    <definedName name="_xlnm.Print_Titles" localSheetId="16">'3-2昆明经济技术开发区国有资本经营支出预算情况表'!$1:$3</definedName>
    <definedName name="专项收入年初预算数" localSheetId="16">#REF!</definedName>
    <definedName name="专项收入全年预计数" localSheetId="16">#REF!</definedName>
    <definedName name="_xlnm.Print_Area" localSheetId="17">'3-3本级国有资本经营收入预算情况表'!$A$1:$D$35</definedName>
    <definedName name="_xlnm.Print_Titles" localSheetId="17">'3-3本级国有资本经营收入预算情况表'!$1:$3</definedName>
    <definedName name="专项收入年初预算数" localSheetId="17">#REF!</definedName>
    <definedName name="专项收入全年预计数" localSheetId="17">#REF!</definedName>
    <definedName name="_xlnm.Print_Area" localSheetId="18">'3-4本级国有资本经营支出预算情况表（公开到项级）'!$A$1:$D$21</definedName>
    <definedName name="专项收入年初预算数" localSheetId="18">#REF!</definedName>
    <definedName name="专项收入全年预计数" localSheetId="18">#REF!</definedName>
    <definedName name="_lst_r_地方财政预算表2015年全省汇总_10_科目编码名称" localSheetId="21">[1]_ESList!$A$1:$A$27</definedName>
    <definedName name="_xlnm.Print_Area" localSheetId="21">'4-1昆明经济技术开发区本级社会保险基金收入预算情况表'!$A$1:$D$40</definedName>
    <definedName name="_xlnm.Print_Titles" localSheetId="21">'4-1昆明经济技术开发区本级社会保险基金收入预算情况表'!$1:$3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'4-2昆明经济技术开发区社会保险基金支出预算情况表'!$A$1:$D$24</definedName>
    <definedName name="专项收入年初预算数" localSheetId="22">#REF!</definedName>
    <definedName name="专项收入全年预计数" localSheetId="22">#REF!</definedName>
    <definedName name="_lst_r_地方财政预算表2015年全省汇总_10_科目编码名称" localSheetId="23">[1]_ESList!$A$1:$A$27</definedName>
    <definedName name="_xlnm.Print_Area" localSheetId="23">'4-3昆明经济技术开发区社会保险基金收入预算情况表'!$A$1:$D$39</definedName>
    <definedName name="_xlnm.Print_Titles" localSheetId="23">'4-3昆明经济技术开发区社会保险基金收入预算情况表'!$1:$3</definedName>
    <definedName name="专项收入年初预算数" localSheetId="23">#REF!</definedName>
    <definedName name="专项收入全年预计数" localSheetId="23">#REF!</definedName>
    <definedName name="_lst_r_地方财政预算表2015年全省汇总_10_科目编码名称" localSheetId="24">[1]_ESList!$A$1:$A$27</definedName>
    <definedName name="_xlnm.Print_Area" localSheetId="24">'4-4昆明经济技术开发区社会保险基金支出预算情况表'!$A$1:$D$24</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专项收入年初预算数" localSheetId="32">#REF!</definedName>
    <definedName name="专项收入全年预计数" localSheetId="32">#REF!</definedName>
    <definedName name="专项收入年初预算数" localSheetId="34">#REF!</definedName>
    <definedName name="专项收入全年预计数" localSheetId="34">#REF!</definedName>
    <definedName name="专项收入年初预算数" localSheetId="19">#REF!</definedName>
    <definedName name="专项收入全年预计数" localSheetId="19">#REF!</definedName>
    <definedName name="专项收入年初预算数" localSheetId="20">#REF!</definedName>
    <definedName name="专项收入全年预计数" localSheetId="20">#REF!</definedName>
    <definedName name="专项收入年初预算数" localSheetId="9">#REF!</definedName>
    <definedName name="专项收入全年预计数" localSheetId="9">#REF!</definedName>
    <definedName name="专项收入年初预算数" localSheetId="6">#REF!</definedName>
    <definedName name="专项收入全年预计数" localSheetId="6">#REF!</definedName>
    <definedName name="_xlnm.Print_Area" localSheetId="6">'1-6一般公共预算基本支出情况表（公开到款级）'!$A$1:$B$31</definedName>
    <definedName name="_xlnm.Print_Titles" localSheetId="6">'1-6一般公共预算基本支出情况表（公开到款级）'!$1:$3</definedName>
    <definedName name="_xlnm._FilterDatabase" localSheetId="33" hidden="1">'6-1重大政策和重点项目绩效目标表'!$A$4:$K$39</definedName>
    <definedName name="_xlnm.Print_Area" localSheetId="33">#REF!</definedName>
    <definedName name="专项收入年初预算数" localSheetId="33">#REF!</definedName>
    <definedName name="专项收入全年预计数" localSheetId="33">#REF!</definedName>
    <definedName name="_xlnm._FilterDatabase" localSheetId="4" hidden="1">'1-4昆明经济技术开发区本级一般公共预算支出情况表  '!$A$3:$E$39</definedName>
    <definedName name="_xlnm.Print_Area" localSheetId="4">'1-4昆明经济技术开发区本级一般公共预算支出情况表  '!$B$1:$E$38</definedName>
    <definedName name="_xlnm.Print_Titles" localSheetId="4">'1-4昆明经济技术开发区本级一般公共预算支出情况表  '!$1:$3</definedName>
    <definedName name="专项收入年初预算数" localSheetId="4">#REF!</definedName>
    <definedName name="专项收入全年预计数" localSheetId="4">#REF!</definedName>
  </definedNames>
  <calcPr calcId="144525" fullPrecision="0"/>
</workbook>
</file>

<file path=xl/sharedStrings.xml><?xml version="1.0" encoding="utf-8"?>
<sst xmlns="http://schemas.openxmlformats.org/spreadsheetml/2006/main" count="4321" uniqueCount="2187">
  <si>
    <t>目录</t>
  </si>
  <si>
    <t>附件1</t>
  </si>
  <si>
    <t>1-1  2026年昆明经济技术开发区一般公共预算收入情况表</t>
  </si>
  <si>
    <t>单位：万元</t>
  </si>
  <si>
    <t>科目编码</t>
  </si>
  <si>
    <t>项目</t>
  </si>
  <si>
    <t>2025年执行数</t>
  </si>
  <si>
    <t>2026年预算数</t>
  </si>
  <si>
    <t>预算数比上年执行数增长%</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</si>
  <si>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</si>
  <si>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</si>
  <si>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</si>
  <si>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</si>
  <si>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</si>
  <si>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</si>
  <si>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</si>
  <si>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</si>
  <si>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</si>
  <si>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</si>
  <si>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</si>
  <si>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</si>
  <si>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</si>
  <si>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</si>
  <si>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</si>
  <si>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</si>
  <si>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</si>
  <si>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</si>
  <si>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</si>
  <si>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</si>
  <si>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</si>
  <si>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</si>
  <si>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</si>
  <si>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</si>
  <si>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</si>
  <si>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</si>
  <si>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</si>
  <si>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</si>
  <si>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</si>
  <si>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</si>
  <si>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</si>
  <si>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</si>
  <si>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</si>
  <si>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</si>
  <si>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</si>
  <si>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</si>
  <si>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</si>
  <si>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</si>
  <si>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</si>
  <si>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</si>
  <si>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</si>
  <si>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</si>
  <si>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</si>
  <si>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</si>
  <si>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</si>
  <si>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</si>
  <si>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</si>
  <si>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</si>
  <si>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</si>
  <si>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</si>
  <si>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全区一般公共预算收入</t>
  </si>
  <si>
    <t>地方政府一般债务收入</t>
  </si>
  <si>
    <t>转移性收入</t>
  </si>
  <si>
    <t xml:space="preserve">   返还性收入</t>
  </si>
  <si>
    <t xml:space="preserve">   转移支付收入</t>
  </si>
  <si>
    <t xml:space="preserve">   上年结余收入</t>
  </si>
  <si>
    <t xml:space="preserve">   调入资金</t>
  </si>
  <si>
    <t xml:space="preserve">   接受其他地区援助收入</t>
  </si>
  <si>
    <t xml:space="preserve">   动用预算稳定调节基金</t>
  </si>
  <si>
    <t>各项收入合计</t>
  </si>
  <si>
    <t>1-2 2026年昆明经济技术开发区一般公共预算支出情况表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</si>
  <si>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</si>
  <si>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</si>
  <si>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</si>
  <si>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</si>
  <si>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</si>
  <si>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</si>
  <si>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</si>
  <si>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</si>
  <si>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</si>
  <si>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</si>
  <si>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</si>
  <si>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</si>
  <si>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</si>
  <si>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</si>
  <si>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</si>
  <si>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</si>
  <si>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</si>
  <si>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</si>
  <si>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</si>
  <si>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</si>
  <si>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</si>
  <si>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</si>
  <si>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</si>
  <si>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</si>
  <si>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</si>
  <si>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</si>
  <si>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</si>
  <si>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</si>
  <si>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</si>
  <si>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</si>
  <si>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</si>
  <si>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</si>
  <si>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</si>
  <si>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</si>
  <si>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</si>
  <si>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</si>
  <si>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</si>
  <si>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</si>
  <si>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</si>
  <si>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</si>
  <si>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</si>
  <si>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</si>
  <si>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</si>
  <si>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</si>
  <si>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</si>
  <si>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</si>
  <si>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</si>
  <si>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</si>
  <si>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</si>
  <si>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</si>
  <si>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全区一般公共预算支出</t>
  </si>
  <si>
    <t>转移性支出</t>
  </si>
  <si>
    <t xml:space="preserve">    上解支出</t>
  </si>
  <si>
    <t xml:space="preserve">    调出资金</t>
  </si>
  <si>
    <t xml:space="preserve">    安排预算稳定调节基金</t>
  </si>
  <si>
    <t xml:space="preserve">    补充预算周转金</t>
  </si>
  <si>
    <t>地方政府一般债务还本支出</t>
  </si>
  <si>
    <t>年终结转</t>
  </si>
  <si>
    <t>各项支出合计</t>
  </si>
  <si>
    <t>1-3  2026年昆明经济技术开发区本级一般公共预算收入情况表</t>
  </si>
  <si>
    <t>2025年预算数</t>
  </si>
  <si>
    <t>比上年预算数增长%</t>
  </si>
  <si>
    <r>
      <rPr>
        <sz val="14"/>
        <rFont val="宋体"/>
        <charset val="134"/>
      </rPr>
      <t>10199</t>
    </r>
  </si>
  <si>
    <t xml:space="preserve">   上解收入</t>
  </si>
  <si>
    <t>1-4  2026年昆明经济技术开发区本级一般公共预算支出情况表</t>
  </si>
  <si>
    <t>1-5 2026年昆明经济技术开发区一般公共预算支出情况表（公开到项级）</t>
  </si>
  <si>
    <t xml:space="preserve">  一般公共服务</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</si>
  <si>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</si>
  <si>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</si>
  <si>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</si>
  <si>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</si>
  <si>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</si>
  <si>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</si>
  <si>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</si>
  <si>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</si>
  <si>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</si>
  <si>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</si>
  <si>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</si>
  <si>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</si>
  <si>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</si>
  <si>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</si>
  <si>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</si>
  <si>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</si>
  <si>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</si>
  <si>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</si>
  <si>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</si>
  <si>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</si>
  <si>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</si>
  <si>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</si>
  <si>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</si>
  <si>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</si>
  <si>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</si>
  <si>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</si>
  <si>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</si>
  <si>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</si>
  <si>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</si>
  <si>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</si>
  <si>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</si>
  <si>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</si>
  <si>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</si>
  <si>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</si>
  <si>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</si>
  <si>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</si>
  <si>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</si>
  <si>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</si>
  <si>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</si>
  <si>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</si>
  <si>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</si>
  <si>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</si>
  <si>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</si>
  <si>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</si>
  <si>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</si>
  <si>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</si>
  <si>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</si>
  <si>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</si>
  <si>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</si>
  <si>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</si>
  <si>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</si>
  <si>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</si>
  <si>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</si>
  <si>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</si>
  <si>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</si>
  <si>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</si>
  <si>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</si>
  <si>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</si>
  <si>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</si>
  <si>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</si>
  <si>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</si>
  <si>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</si>
  <si>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</si>
  <si>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</si>
  <si>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</si>
  <si>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</si>
  <si>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</si>
  <si>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</si>
  <si>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</si>
  <si>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</si>
  <si>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</si>
  <si>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</si>
  <si>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</si>
  <si>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</si>
  <si>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</si>
  <si>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</si>
  <si>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</si>
  <si>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</si>
  <si>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</si>
  <si>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</si>
  <si>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</si>
  <si>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</si>
  <si>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</si>
  <si>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</si>
  <si>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</si>
  <si>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</si>
  <si>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</si>
  <si>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</si>
  <si>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</si>
  <si>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</si>
  <si>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</si>
  <si>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</si>
  <si>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</si>
  <si>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</si>
  <si>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</si>
  <si>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</si>
  <si>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</si>
  <si>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</si>
  <si>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</si>
  <si>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</si>
  <si>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</si>
  <si>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</si>
  <si>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</si>
  <si>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</si>
  <si>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</si>
  <si>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</si>
  <si>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</si>
  <si>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</si>
  <si>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</si>
  <si>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</si>
  <si>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</si>
  <si>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</si>
  <si>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</si>
  <si>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</si>
  <si>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</si>
  <si>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</si>
  <si>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经营主体管理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</si>
  <si>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</si>
  <si>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</si>
  <si>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</si>
  <si>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</si>
  <si>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</si>
  <si>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</si>
  <si>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</si>
  <si>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</si>
  <si>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</si>
  <si>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其他社会工作事务支出</t>
  </si>
  <si>
    <t xml:space="preserve">    信访事务</t>
  </si>
  <si>
    <t xml:space="preserve">      信访业务</t>
  </si>
  <si>
    <t xml:space="preserve">      其他信访事务支出</t>
  </si>
  <si>
    <t xml:space="preserve">    数据事务</t>
  </si>
  <si>
    <t xml:space="preserve">      其他数据事务支出</t>
  </si>
  <si>
    <t xml:space="preserve">    其他一般公共服务支出</t>
  </si>
  <si>
    <t xml:space="preserve">      国家赔偿费用支出</t>
  </si>
  <si>
    <t xml:space="preserve">      其他一般公共服务支出</t>
  </si>
  <si>
    <t xml:space="preserve">  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</si>
  <si>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</si>
  <si>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</si>
  <si>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</si>
  <si>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</si>
  <si>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</si>
  <si>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</si>
  <si>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</si>
  <si>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</si>
  <si>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</si>
  <si>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</si>
  <si>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</si>
  <si>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</si>
  <si>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</si>
  <si>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</si>
  <si>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</si>
  <si>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</si>
  <si>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</si>
  <si>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</si>
  <si>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</si>
  <si>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t>
  </si>
  <si>
    <t xml:space="preserve">      对外宣传</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</si>
  <si>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</si>
  <si>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</si>
  <si>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</si>
  <si>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</si>
  <si>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</si>
  <si>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</si>
  <si>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</si>
  <si>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t>
  </si>
  <si>
    <t xml:space="preserve">      其他外交支出</t>
  </si>
  <si>
    <t xml:space="preserve">  国防支出</t>
  </si>
  <si>
    <t xml:space="preserve">    军费</t>
  </si>
  <si>
    <t xml:space="preserve">      现役部队</t>
  </si>
  <si>
    <t xml:space="preserve">      预备役部队</t>
  </si>
  <si>
    <t xml:space="preserve">      其他军费支出</t>
  </si>
  <si>
    <t xml:space="preserve">    国防科研事业</t>
  </si>
  <si>
    <t xml:space="preserve">      国防科研事业</t>
  </si>
  <si>
    <t xml:space="preserve">    专项工程</t>
  </si>
  <si>
    <t xml:space="preserve">      专项工程</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</si>
  <si>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</si>
  <si>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</si>
  <si>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</si>
  <si>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</si>
  <si>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</si>
  <si>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</si>
  <si>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</si>
  <si>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</si>
  <si>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t>
  </si>
  <si>
    <t xml:space="preserve">      其他国防支出</t>
  </si>
  <si>
    <t xml:space="preserve">  公共安全支出</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</si>
  <si>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</si>
  <si>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</si>
  <si>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</si>
  <si>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</si>
  <si>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</si>
  <si>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</si>
  <si>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</si>
  <si>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</si>
  <si>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</si>
  <si>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</si>
  <si>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</si>
  <si>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</si>
  <si>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</si>
  <si>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</si>
  <si>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检查监督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</si>
  <si>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</si>
  <si>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</si>
  <si>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</si>
  <si>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</si>
  <si>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</si>
  <si>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</si>
  <si>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</si>
  <si>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</si>
  <si>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</si>
  <si>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</si>
  <si>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</si>
  <si>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</si>
  <si>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</si>
  <si>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</si>
  <si>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</si>
  <si>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</si>
  <si>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</si>
  <si>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</si>
  <si>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</si>
  <si>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</si>
  <si>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</si>
  <si>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</si>
  <si>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</si>
  <si>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</si>
  <si>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</si>
  <si>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</si>
  <si>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</si>
  <si>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</si>
  <si>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</si>
  <si>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</si>
  <si>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</si>
  <si>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</si>
  <si>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</si>
  <si>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</si>
  <si>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</si>
  <si>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 xml:space="preserve">  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</si>
  <si>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</si>
  <si>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</si>
  <si>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</si>
  <si>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</si>
  <si>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</si>
  <si>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</si>
  <si>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</si>
  <si>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</si>
  <si>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</si>
  <si>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</si>
  <si>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</si>
  <si>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</si>
  <si>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</si>
  <si>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</si>
  <si>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</si>
  <si>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</si>
  <si>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</si>
  <si>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</si>
  <si>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</si>
  <si>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</si>
  <si>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</si>
  <si>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</si>
  <si>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</si>
  <si>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</si>
  <si>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</si>
  <si>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</si>
  <si>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</si>
  <si>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</si>
  <si>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</si>
  <si>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</si>
  <si>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</si>
  <si>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专门学校教育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</si>
  <si>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</si>
  <si>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</si>
  <si>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</si>
  <si>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</si>
  <si>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</si>
  <si>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</si>
  <si>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</si>
  <si>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</si>
  <si>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</si>
  <si>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</si>
  <si>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</si>
  <si>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</si>
  <si>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</si>
  <si>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</si>
  <si>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</si>
  <si>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其他教育支出</t>
  </si>
  <si>
    <t xml:space="preserve">  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</si>
  <si>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</si>
  <si>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</si>
  <si>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</si>
  <si>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</si>
  <si>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</si>
  <si>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</si>
  <si>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</si>
  <si>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</si>
  <si>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</si>
  <si>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</si>
  <si>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</si>
  <si>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</si>
  <si>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</si>
  <si>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</si>
  <si>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</si>
  <si>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</si>
  <si>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</si>
  <si>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</si>
  <si>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</si>
  <si>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</si>
  <si>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</si>
  <si>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</si>
  <si>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</si>
  <si>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</si>
  <si>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</si>
  <si>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</si>
  <si>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</si>
  <si>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</si>
  <si>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</si>
  <si>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</si>
  <si>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</si>
  <si>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</si>
  <si>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</si>
  <si>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</si>
  <si>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</si>
  <si>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</si>
  <si>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</si>
  <si>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</si>
  <si>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</si>
  <si>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</si>
  <si>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</si>
  <si>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</si>
  <si>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</si>
  <si>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</si>
  <si>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</si>
  <si>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</si>
  <si>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</si>
  <si>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</si>
  <si>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 xml:space="preserve">  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</si>
  <si>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</si>
  <si>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</si>
  <si>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</si>
  <si>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</si>
  <si>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</si>
  <si>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</si>
  <si>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</si>
  <si>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</si>
  <si>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</si>
  <si>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</si>
  <si>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</si>
  <si>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</si>
  <si>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</si>
  <si>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</si>
  <si>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</si>
  <si>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</si>
  <si>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</si>
  <si>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</si>
  <si>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</si>
  <si>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</si>
  <si>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</si>
  <si>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</si>
  <si>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</si>
  <si>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</si>
  <si>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</si>
  <si>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</si>
  <si>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</si>
  <si>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</si>
  <si>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</si>
  <si>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</si>
  <si>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</si>
  <si>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</si>
  <si>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</si>
  <si>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</si>
  <si>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</si>
  <si>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</si>
  <si>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</si>
  <si>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t>
  </si>
  <si>
    <t xml:space="preserve">      文化产业发展专项支出</t>
  </si>
  <si>
    <t xml:space="preserve">      其他文化旅游体育与传媒支出</t>
  </si>
  <si>
    <t xml:space="preserve">  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</si>
  <si>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</si>
  <si>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</si>
  <si>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</si>
  <si>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</si>
  <si>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</si>
  <si>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</si>
  <si>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</si>
  <si>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</si>
  <si>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</si>
  <si>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</si>
  <si>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</si>
  <si>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</si>
  <si>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</si>
  <si>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</si>
  <si>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</si>
  <si>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</si>
  <si>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</si>
  <si>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老龄事务</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</si>
  <si>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</si>
  <si>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</si>
  <si>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</si>
  <si>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</si>
  <si>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</si>
  <si>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</si>
  <si>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</si>
  <si>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</si>
  <si>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</si>
  <si>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</si>
  <si>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</si>
  <si>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</si>
  <si>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</si>
  <si>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</si>
  <si>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</si>
  <si>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</si>
  <si>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</si>
  <si>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就业创业服务补助</t>
  </si>
  <si>
    <t xml:space="preserve">      职业培训补贴</t>
  </si>
  <si>
    <t xml:space="preserve">      社会保险补贴</t>
  </si>
  <si>
    <t xml:space="preserve">      公益性岗位补贴</t>
  </si>
  <si>
    <t xml:space="preserve">      职业技能评价补贴</t>
  </si>
  <si>
    <t xml:space="preserve">      就业见习补贴</t>
  </si>
  <si>
    <t xml:space="preserve">      高技能人才培养补助</t>
  </si>
  <si>
    <t xml:space="preserve">      求职和创业补贴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</si>
  <si>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</si>
  <si>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</si>
  <si>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</si>
  <si>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</si>
  <si>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</si>
  <si>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</si>
  <si>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</si>
  <si>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</si>
  <si>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</si>
  <si>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</si>
  <si>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</si>
  <si>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</si>
  <si>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</si>
  <si>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</si>
  <si>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</si>
  <si>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</si>
  <si>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</si>
  <si>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</si>
  <si>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</si>
  <si>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</si>
  <si>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</si>
  <si>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</si>
  <si>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</si>
  <si>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</si>
  <si>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</si>
  <si>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</si>
  <si>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</si>
  <si>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</si>
  <si>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</si>
  <si>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</si>
  <si>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</si>
  <si>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</si>
  <si>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</si>
  <si>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</si>
  <si>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</si>
  <si>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</si>
  <si>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</si>
  <si>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</si>
  <si>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</si>
  <si>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</si>
  <si>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</si>
  <si>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</si>
  <si>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</si>
  <si>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</si>
  <si>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</si>
  <si>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</si>
  <si>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</si>
  <si>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</si>
  <si>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</si>
  <si>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</si>
  <si>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</si>
  <si>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</si>
  <si>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</si>
  <si>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</si>
  <si>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</si>
  <si>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</si>
  <si>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</si>
  <si>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</si>
  <si>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</si>
  <si>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</si>
  <si>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</si>
  <si>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</si>
  <si>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</si>
  <si>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</si>
  <si>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其他社会保障和就业支出</t>
  </si>
  <si>
    <t xml:space="preserve">  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</si>
  <si>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</si>
  <si>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</si>
  <si>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</si>
  <si>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</si>
  <si>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</si>
  <si>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</si>
  <si>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</si>
  <si>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</si>
  <si>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</si>
  <si>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</si>
  <si>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</si>
  <si>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</si>
  <si>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</si>
  <si>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</si>
  <si>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</si>
  <si>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</si>
  <si>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</si>
  <si>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</si>
  <si>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</si>
  <si>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</si>
  <si>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</si>
  <si>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</si>
  <si>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</si>
  <si>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</si>
  <si>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</si>
  <si>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</si>
  <si>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</si>
  <si>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</si>
  <si>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</si>
  <si>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</si>
  <si>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</si>
  <si>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</si>
  <si>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</si>
  <si>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</si>
  <si>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</si>
  <si>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</si>
  <si>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</si>
  <si>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</si>
  <si>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</si>
  <si>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</si>
  <si>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</si>
  <si>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</si>
  <si>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</si>
  <si>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</si>
  <si>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</si>
  <si>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</si>
  <si>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</si>
  <si>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</si>
  <si>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</si>
  <si>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</si>
  <si>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</si>
  <si>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</si>
  <si>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</si>
  <si>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</si>
  <si>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</si>
  <si>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</si>
  <si>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</si>
  <si>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</si>
  <si>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</si>
  <si>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</si>
  <si>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中医药事务</t>
  </si>
  <si>
    <t xml:space="preserve">      其他中医药事务支出</t>
  </si>
  <si>
    <t xml:space="preserve">    疾病预防控制事务</t>
  </si>
  <si>
    <t xml:space="preserve">      其他疾病预防控制事务支出</t>
  </si>
  <si>
    <t xml:space="preserve">    育幼服务</t>
  </si>
  <si>
    <t xml:space="preserve">      托育机构</t>
  </si>
  <si>
    <t xml:space="preserve">      育儿补贴</t>
  </si>
  <si>
    <t xml:space="preserve">      其他育幼服务支出</t>
  </si>
  <si>
    <t xml:space="preserve">    其他卫生健康支出</t>
  </si>
  <si>
    <t xml:space="preserve">      其他卫生健康支出</t>
  </si>
  <si>
    <t xml:space="preserve">  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</si>
  <si>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</si>
  <si>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</si>
  <si>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</si>
  <si>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</si>
  <si>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</si>
  <si>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</si>
  <si>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</si>
  <si>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</si>
  <si>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</si>
  <si>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</si>
  <si>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</si>
  <si>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</si>
  <si>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</si>
  <si>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</si>
  <si>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</si>
  <si>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</si>
  <si>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</si>
  <si>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</si>
  <si>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</si>
  <si>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</si>
  <si>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</si>
  <si>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</si>
  <si>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</si>
  <si>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</si>
  <si>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</si>
  <si>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</si>
  <si>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</si>
  <si>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森林保护修复</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</si>
  <si>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</si>
  <si>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</si>
  <si>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</si>
  <si>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</si>
  <si>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</si>
  <si>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</si>
  <si>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</si>
  <si>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</si>
  <si>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</si>
  <si>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</si>
  <si>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</si>
  <si>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</si>
  <si>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</si>
  <si>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</si>
  <si>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</si>
  <si>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</si>
  <si>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</si>
  <si>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</si>
  <si>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</si>
  <si>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已垦草原退耕还草</t>
  </si>
  <si>
    <t xml:space="preserve">    能源节约利用</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</si>
  <si>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</si>
  <si>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</si>
  <si>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</si>
  <si>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</si>
  <si>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</si>
  <si>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</si>
  <si>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</si>
  <si>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清洁能源</t>
  </si>
  <si>
    <t xml:space="preserve">      可再生能源</t>
  </si>
  <si>
    <t xml:space="preserve">      其他清洁能源支出</t>
  </si>
  <si>
    <t xml:space="preserve">    循环经济</t>
  </si>
  <si>
    <t xml:space="preserve">      循环经济</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</si>
  <si>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</si>
  <si>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</si>
  <si>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</si>
  <si>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</si>
  <si>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</si>
  <si>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</si>
  <si>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t>
  </si>
  <si>
    <t xml:space="preserve">      其他节能环保支出</t>
  </si>
  <si>
    <t xml:space="preserve">  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</si>
  <si>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</si>
  <si>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</si>
  <si>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</si>
  <si>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</si>
  <si>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</si>
  <si>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</si>
  <si>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</si>
  <si>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</si>
  <si>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</si>
  <si>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</si>
  <si>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</si>
  <si>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</si>
  <si>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</si>
  <si>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</si>
  <si>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城乡社区环境卫生</t>
  </si>
  <si>
    <t xml:space="preserve">    建设市场管理与监督</t>
  </si>
  <si>
    <t xml:space="preserve">      建设市场管理与监督</t>
  </si>
  <si>
    <t xml:space="preserve">    其他城乡社区支出</t>
  </si>
  <si>
    <t xml:space="preserve">      其他城乡社区支出</t>
  </si>
  <si>
    <t xml:space="preserve">  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</si>
  <si>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</si>
  <si>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</si>
  <si>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</si>
  <si>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</si>
  <si>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</si>
  <si>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</si>
  <si>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</si>
  <si>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</si>
  <si>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</si>
  <si>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</si>
  <si>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</si>
  <si>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</si>
  <si>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</si>
  <si>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</si>
  <si>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</si>
  <si>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</si>
  <si>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</si>
  <si>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</si>
  <si>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</si>
  <si>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</si>
  <si>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</si>
  <si>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</si>
  <si>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</si>
  <si>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</si>
  <si>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</si>
  <si>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</si>
  <si>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</si>
  <si>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</si>
  <si>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</si>
  <si>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</si>
  <si>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</si>
  <si>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</si>
  <si>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</si>
  <si>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</si>
  <si>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</si>
  <si>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</si>
  <si>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</si>
  <si>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</si>
  <si>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</si>
  <si>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退耕还林还草</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</si>
  <si>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</si>
  <si>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</si>
  <si>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</si>
  <si>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</si>
  <si>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</si>
  <si>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</si>
  <si>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</si>
  <si>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</si>
  <si>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</si>
  <si>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</si>
  <si>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</si>
  <si>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</si>
  <si>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</si>
  <si>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</si>
  <si>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</si>
  <si>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</si>
  <si>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</si>
  <si>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</si>
  <si>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</si>
  <si>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</si>
  <si>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</si>
  <si>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</si>
  <si>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</si>
  <si>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</si>
  <si>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</si>
  <si>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</si>
  <si>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</si>
  <si>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</si>
  <si>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</si>
  <si>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</si>
  <si>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</si>
  <si>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</si>
  <si>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</si>
  <si>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</si>
  <si>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</si>
  <si>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</si>
  <si>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</si>
  <si>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</si>
  <si>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</si>
  <si>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</si>
  <si>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</si>
  <si>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</si>
  <si>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</si>
  <si>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</si>
  <si>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</si>
  <si>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</si>
  <si>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</si>
  <si>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</si>
  <si>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</si>
  <si>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</si>
  <si>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 xml:space="preserve">  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</si>
  <si>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</si>
  <si>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</si>
  <si>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</si>
  <si>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</si>
  <si>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</si>
  <si>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</si>
  <si>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</si>
  <si>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</si>
  <si>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</si>
  <si>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</si>
  <si>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</si>
  <si>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</si>
  <si>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</si>
  <si>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</si>
  <si>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</si>
  <si>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</si>
  <si>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</si>
  <si>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</si>
  <si>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</si>
  <si>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</si>
  <si>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</si>
  <si>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</si>
  <si>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</si>
  <si>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</si>
  <si>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</si>
  <si>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</si>
  <si>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</si>
  <si>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</si>
  <si>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</si>
  <si>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</si>
  <si>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</si>
  <si>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</si>
  <si>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</si>
  <si>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</si>
  <si>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</si>
  <si>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</si>
  <si>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</si>
  <si>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</si>
  <si>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</si>
  <si>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</si>
  <si>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</si>
  <si>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t>
  </si>
  <si>
    <t xml:space="preserve">      公共交通运营补助</t>
  </si>
  <si>
    <t xml:space="preserve">      其他交通运输支出</t>
  </si>
  <si>
    <t xml:space="preserve">  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</si>
  <si>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</si>
  <si>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</si>
  <si>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</si>
  <si>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</si>
  <si>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</si>
  <si>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</si>
  <si>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</si>
  <si>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</si>
  <si>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</si>
  <si>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</si>
  <si>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</si>
  <si>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</si>
  <si>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</si>
  <si>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</si>
  <si>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</si>
  <si>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</si>
  <si>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</si>
  <si>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</si>
  <si>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</si>
  <si>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</si>
  <si>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</si>
  <si>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</si>
  <si>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</si>
  <si>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</si>
  <si>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</si>
  <si>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</si>
  <si>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</si>
  <si>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</si>
  <si>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</si>
  <si>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</si>
  <si>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</si>
  <si>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</si>
  <si>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</si>
  <si>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</si>
  <si>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</si>
  <si>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</si>
  <si>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</si>
  <si>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</si>
  <si>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</si>
  <si>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</si>
  <si>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</si>
  <si>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</si>
  <si>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</si>
  <si>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</si>
  <si>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 xml:space="preserve">  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</si>
  <si>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</si>
  <si>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</si>
  <si>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</si>
  <si>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</si>
  <si>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</si>
  <si>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</si>
  <si>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</si>
  <si>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</si>
  <si>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</si>
  <si>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</si>
  <si>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</si>
  <si>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</si>
  <si>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 xml:space="preserve">  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</si>
  <si>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</si>
  <si>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</si>
  <si>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</si>
  <si>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</si>
  <si>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</si>
  <si>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</si>
  <si>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</si>
  <si>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</si>
  <si>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</si>
  <si>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</si>
  <si>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</si>
  <si>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</si>
  <si>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</si>
  <si>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</si>
  <si>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</si>
  <si>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</si>
  <si>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</si>
  <si>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</si>
  <si>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</si>
  <si>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</si>
  <si>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</si>
  <si>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</si>
  <si>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t>
  </si>
  <si>
    <t xml:space="preserve">      重点企业贷款贴息</t>
  </si>
  <si>
    <t xml:space="preserve">      其他金融支出</t>
  </si>
  <si>
    <t xml:space="preserve">  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</si>
  <si>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</si>
  <si>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</si>
  <si>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</si>
  <si>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</si>
  <si>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</si>
  <si>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</si>
  <si>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</si>
  <si>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</si>
  <si>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 xml:space="preserve">  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</si>
  <si>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</si>
  <si>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</si>
  <si>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</si>
  <si>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</si>
  <si>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</si>
  <si>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</si>
  <si>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</si>
  <si>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</si>
  <si>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</si>
  <si>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</si>
  <si>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</si>
  <si>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</si>
  <si>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</si>
  <si>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</si>
  <si>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</si>
  <si>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</si>
  <si>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</si>
  <si>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</si>
  <si>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</si>
  <si>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</si>
  <si>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</si>
  <si>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</si>
  <si>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</si>
  <si>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</si>
  <si>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</si>
  <si>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</si>
  <si>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</si>
  <si>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</si>
  <si>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</si>
  <si>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</si>
  <si>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</si>
  <si>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</si>
  <si>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</si>
  <si>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</si>
  <si>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</si>
  <si>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</si>
  <si>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 xml:space="preserve">      其他自然资源海洋气象等支出</t>
  </si>
  <si>
    <t xml:space="preserve">  住房保障支出</t>
  </si>
  <si>
    <t xml:space="preserve">    保障性安居工程支出</t>
  </si>
  <si>
    <t xml:space="preserve">      沉陷区治理</t>
  </si>
  <si>
    <t xml:space="preserve">      棚户区改造</t>
  </si>
  <si>
    <t xml:space="preserve">      少数民族地区游牧民定居工程</t>
  </si>
  <si>
    <t xml:space="preserve">      农村危房改造</t>
  </si>
  <si>
    <t xml:space="preserve">      老旧小区改造</t>
  </si>
  <si>
    <t xml:space="preserve">      配租型住房保障</t>
  </si>
  <si>
    <t xml:space="preserve">      配售型保障性住房</t>
  </si>
  <si>
    <t xml:space="preserve">      城中村改造</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</si>
  <si>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</si>
  <si>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</si>
  <si>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</si>
  <si>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</si>
  <si>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</si>
  <si>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</si>
  <si>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</si>
  <si>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</si>
  <si>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</si>
  <si>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 xml:space="preserve">  粮油物资储备支出</t>
  </si>
  <si>
    <t xml:space="preserve">    粮油物资事务</t>
  </si>
  <si>
    <t xml:space="preserve">      财务与审计支出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</si>
  <si>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</si>
  <si>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</si>
  <si>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</si>
  <si>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</si>
  <si>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</si>
  <si>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</si>
  <si>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</si>
  <si>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</si>
  <si>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</si>
  <si>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</si>
  <si>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</si>
  <si>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</si>
  <si>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</si>
  <si>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</si>
  <si>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</si>
  <si>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</si>
  <si>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</si>
  <si>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天然气储备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</si>
  <si>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</si>
  <si>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</si>
  <si>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</si>
  <si>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</si>
  <si>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</si>
  <si>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</si>
  <si>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</si>
  <si>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</si>
  <si>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</si>
  <si>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</si>
  <si>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</si>
  <si>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</si>
  <si>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</si>
  <si>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</si>
  <si>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</si>
  <si>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</si>
  <si>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</si>
  <si>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</si>
  <si>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</si>
  <si>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</si>
  <si>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 xml:space="preserve">  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</si>
  <si>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</si>
  <si>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</si>
  <si>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</si>
  <si>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</si>
  <si>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</si>
  <si>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</si>
  <si>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</si>
  <si>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</si>
  <si>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</si>
  <si>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</si>
  <si>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</si>
  <si>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</si>
  <si>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</si>
  <si>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</si>
  <si>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</si>
  <si>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</si>
  <si>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</si>
  <si>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</si>
  <si>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</si>
  <si>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</si>
  <si>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</si>
  <si>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</si>
  <si>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</si>
  <si>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</si>
  <si>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</si>
  <si>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</si>
  <si>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</si>
  <si>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</si>
  <si>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</si>
  <si>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</si>
  <si>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</si>
  <si>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</si>
  <si>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t>
  </si>
  <si>
    <t xml:space="preserve">      其他灾害防治及应急管理支出</t>
  </si>
  <si>
    <t xml:space="preserve">  预备费</t>
  </si>
  <si>
    <t xml:space="preserve">  其他支出</t>
  </si>
  <si>
    <t xml:space="preserve">    年初预留</t>
  </si>
  <si>
    <t xml:space="preserve">  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</si>
  <si>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</si>
  <si>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</si>
  <si>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</si>
  <si>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</si>
  <si>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</si>
  <si>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 xml:space="preserve">  债务发行费用支出</t>
  </si>
  <si>
    <t xml:space="preserve">    地方政府一般债务发行费用支出</t>
  </si>
  <si>
    <t>232A</t>
  </si>
  <si>
    <t>区对下专项转移支付补助</t>
  </si>
  <si>
    <t>区本级一般公共预算支出</t>
  </si>
  <si>
    <t>1-6  2026年昆明经济技术开发区一般公共预算基本支出情况表（公开到款级）</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</si>
  <si>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</si>
  <si>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</si>
  <si>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</si>
  <si>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</si>
  <si>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</si>
  <si>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</si>
  <si>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</si>
  <si>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</si>
  <si>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</si>
  <si>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</si>
  <si>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</si>
  <si>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</si>
  <si>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</si>
  <si>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</si>
  <si>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</si>
  <si>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</si>
  <si>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</si>
  <si>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</si>
  <si>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设备购置</t>
  </si>
  <si>
    <t>对事业单位经常性补助</t>
  </si>
  <si>
    <t xml:space="preserve">  工资福利支出</t>
  </si>
  <si>
    <t xml:space="preserve">  商品和服务支出</t>
  </si>
  <si>
    <t>对事业单位资本性补助</t>
  </si>
  <si>
    <t xml:space="preserve">  资本性支出(一)</t>
  </si>
  <si>
    <t>对个人和家庭的补助</t>
  </si>
  <si>
    <t xml:space="preserve">  社会福利和救助</t>
  </si>
  <si>
    <t xml:space="preserve">  离退休费</t>
  </si>
  <si>
    <t xml:space="preserve">  其他对个人和家庭的补助</t>
  </si>
  <si>
    <t>支  出  合  计</t>
  </si>
  <si>
    <t>1-7  2026年昆明经济技术开发区一般公共预算支出表（区对下转移支付项目）</t>
  </si>
  <si>
    <t>项       目</t>
  </si>
  <si>
    <t>其中：延续项目</t>
  </si>
  <si>
    <t>其中：新增项目</t>
  </si>
  <si>
    <t>打印</t>
  </si>
  <si>
    <t>一般公共服务支出</t>
  </si>
  <si>
    <t>……</t>
  </si>
  <si>
    <t>国防支出</t>
  </si>
  <si>
    <t>公共安全支出</t>
  </si>
  <si>
    <t>教育支出</t>
  </si>
  <si>
    <t>科学技术支出</t>
  </si>
  <si>
    <t>文化旅游教育与传媒支出</t>
  </si>
  <si>
    <t>社会保障和就业支出</t>
  </si>
  <si>
    <t>卫生健康支出</t>
  </si>
  <si>
    <t>节能环保支出</t>
  </si>
  <si>
    <t>农林水支出</t>
  </si>
  <si>
    <t>交通运输支出</t>
  </si>
  <si>
    <t>资源勘探工业信息等支出</t>
  </si>
  <si>
    <t>商业服务业等支出</t>
  </si>
  <si>
    <t>金融支出</t>
  </si>
  <si>
    <t>自然资源海洋气象等支出</t>
  </si>
  <si>
    <t>住房保障支出</t>
  </si>
  <si>
    <t>粮油物资储备支出</t>
  </si>
  <si>
    <t>灾害防治及应急管理支出</t>
  </si>
  <si>
    <t>债务付息支出</t>
  </si>
  <si>
    <t>合计</t>
  </si>
  <si>
    <t>说明：我区为市政府派出机构，无下级政府，故无对下转移支付。</t>
  </si>
  <si>
    <t>1-8  2026年昆明经济技术开发区分地区税收返还和转移支付预算表</t>
  </si>
  <si>
    <t>州（市）</t>
  </si>
  <si>
    <t>税收返还</t>
  </si>
  <si>
    <t>转移支付</t>
  </si>
  <si>
    <t>一、提前下达数</t>
  </si>
  <si>
    <t xml:space="preserve"> </t>
  </si>
  <si>
    <t>二、预算数</t>
  </si>
  <si>
    <t>说明：我区为市政府派出机构，无下级政府，无对下税收返还和转移支付分配情况。</t>
  </si>
  <si>
    <t>1-9  2026年昆明经济技术开发区“三公”经费预算财政拨款情况统计表</t>
  </si>
  <si>
    <r>
      <rPr>
        <b/>
        <sz val="14"/>
        <rFont val="宋体"/>
        <charset val="134"/>
      </rPr>
      <t>项目</t>
    </r>
  </si>
  <si>
    <r>
      <rPr>
        <b/>
        <sz val="14"/>
        <rFont val="Times New Roman"/>
        <charset val="134"/>
      </rPr>
      <t>2025</t>
    </r>
    <r>
      <rPr>
        <b/>
        <sz val="14"/>
        <rFont val="宋体"/>
        <charset val="134"/>
      </rPr>
      <t>年预算数</t>
    </r>
  </si>
  <si>
    <r>
      <rPr>
        <b/>
        <sz val="14"/>
        <rFont val="Times New Roman"/>
        <charset val="134"/>
      </rPr>
      <t>2026</t>
    </r>
    <r>
      <rPr>
        <b/>
        <sz val="14"/>
        <rFont val="宋体"/>
        <charset val="134"/>
      </rPr>
      <t>年预算数</t>
    </r>
  </si>
  <si>
    <r>
      <rPr>
        <b/>
        <sz val="14"/>
        <rFont val="宋体"/>
        <charset val="134"/>
      </rPr>
      <t>比上年增、减情况</t>
    </r>
  </si>
  <si>
    <r>
      <rPr>
        <b/>
        <sz val="14"/>
        <rFont val="宋体"/>
        <charset val="134"/>
      </rPr>
      <t>增、减金额</t>
    </r>
  </si>
  <si>
    <r>
      <rPr>
        <b/>
        <sz val="14"/>
        <rFont val="宋体"/>
        <charset val="134"/>
      </rPr>
      <t>增、减幅度</t>
    </r>
  </si>
  <si>
    <r>
      <rPr>
        <b/>
        <sz val="14"/>
        <rFont val="宋体"/>
        <charset val="134"/>
      </rPr>
      <t>合计</t>
    </r>
  </si>
  <si>
    <r>
      <rPr>
        <b/>
        <sz val="14"/>
        <rFont val="Times New Roman"/>
        <charset val="134"/>
      </rPr>
      <t>1.</t>
    </r>
    <r>
      <rPr>
        <b/>
        <sz val="14"/>
        <rFont val="宋体"/>
        <charset val="134"/>
      </rPr>
      <t>因公出国（境）费</t>
    </r>
  </si>
  <si>
    <r>
      <rPr>
        <b/>
        <sz val="14"/>
        <rFont val="Times New Roman"/>
        <charset val="134"/>
      </rPr>
      <t>2.</t>
    </r>
    <r>
      <rPr>
        <b/>
        <sz val="14"/>
        <rFont val="宋体"/>
        <charset val="134"/>
      </rPr>
      <t>公务接待费</t>
    </r>
  </si>
  <si>
    <r>
      <rPr>
        <b/>
        <sz val="14"/>
        <rFont val="Times New Roman"/>
        <charset val="134"/>
      </rPr>
      <t>3.</t>
    </r>
    <r>
      <rPr>
        <b/>
        <sz val="14"/>
        <rFont val="宋体"/>
        <charset val="134"/>
      </rPr>
      <t>公务用车购置及运行费</t>
    </r>
  </si>
  <si>
    <r>
      <rPr>
        <sz val="14"/>
        <rFont val="宋体"/>
        <charset val="134"/>
      </rPr>
      <t>其中：（</t>
    </r>
    <r>
      <rPr>
        <sz val="14"/>
        <rFont val="Times New Roman"/>
        <charset val="134"/>
      </rPr>
      <t>1</t>
    </r>
    <r>
      <rPr>
        <sz val="14"/>
        <rFont val="宋体"/>
        <charset val="134"/>
      </rPr>
      <t>）公务用车购置费</t>
    </r>
  </si>
  <si>
    <r>
      <rPr>
        <sz val="14"/>
        <rFont val="Times New Roman"/>
        <charset val="134"/>
      </rPr>
      <t xml:space="preserve">      </t>
    </r>
    <r>
      <rPr>
        <sz val="14"/>
        <rFont val="宋体"/>
        <charset val="134"/>
      </rPr>
      <t>（</t>
    </r>
    <r>
      <rPr>
        <sz val="14"/>
        <rFont val="Times New Roman"/>
        <charset val="134"/>
      </rPr>
      <t>2</t>
    </r>
    <r>
      <rPr>
        <sz val="14"/>
        <rFont val="宋体"/>
        <charset val="134"/>
      </rPr>
      <t>）公务用车运行费</t>
    </r>
  </si>
  <si>
    <r>
      <rPr>
        <sz val="12"/>
        <rFont val="宋体"/>
        <charset val="134"/>
      </rPr>
      <t>注：</t>
    </r>
    <r>
      <rPr>
        <sz val="12"/>
        <rFont val="Times New Roman"/>
        <charset val="134"/>
      </rPr>
      <t xml:space="preserve">                                                                                                                               
</t>
    </r>
    <r>
      <rPr>
        <sz val="12"/>
        <rFont val="宋体"/>
        <charset val="134"/>
      </rPr>
      <t>一、按照党中央、国务院有关文件及部门预算管理有关规定，</t>
    </r>
    <r>
      <rPr>
        <sz val="12"/>
        <rFont val="Times New Roman"/>
        <charset val="134"/>
      </rPr>
      <t>“</t>
    </r>
    <r>
      <rPr>
        <sz val="12"/>
        <rFont val="宋体"/>
        <charset val="134"/>
      </rPr>
      <t>三公</t>
    </r>
    <r>
      <rPr>
        <sz val="12"/>
        <rFont val="Times New Roman"/>
        <charset val="134"/>
      </rPr>
      <t>”</t>
    </r>
    <r>
      <rPr>
        <sz val="12"/>
        <rFont val="宋体"/>
        <charset val="134"/>
      </rPr>
      <t>经费包括因公出国（境）费、公务用车购置及运行费和公务接待费。（</t>
    </r>
    <r>
      <rPr>
        <sz val="12"/>
        <rFont val="Times New Roman"/>
        <charset val="134"/>
      </rPr>
      <t>1</t>
    </r>
    <r>
      <rPr>
        <sz val="12"/>
        <rFont val="宋体"/>
        <charset val="134"/>
      </rPr>
      <t>）因公出国（境）费，指单位工作人员公务出国（境）的住宿费、旅费、伙食补助费、杂费、培训费等支出。（</t>
    </r>
    <r>
      <rPr>
        <sz val="12"/>
        <rFont val="Times New Roman"/>
        <charset val="134"/>
      </rPr>
      <t>2</t>
    </r>
    <r>
      <rPr>
        <sz val="12"/>
        <rFont val="宋体"/>
        <charset val="134"/>
      </rPr>
      <t>）公务用车购置及运行费，指单位公务用车购置费及租用费、燃料费、维修费、过路过桥费、保险费、安全奖励费用等支出，公务用车指用于履行公务的机动车辆，包括领导干部专车、一般公务用车和执法执勤用车。（</t>
    </r>
    <r>
      <rPr>
        <sz val="12"/>
        <rFont val="Times New Roman"/>
        <charset val="134"/>
      </rPr>
      <t>3</t>
    </r>
    <r>
      <rPr>
        <sz val="12"/>
        <rFont val="宋体"/>
        <charset val="134"/>
      </rPr>
      <t>）公务接待费，指单位按规定开支的各类公务接待（含外宾接待）支出。</t>
    </r>
    <r>
      <rPr>
        <sz val="12"/>
        <rFont val="Times New Roman"/>
        <charset val="134"/>
      </rPr>
      <t xml:space="preserve">
</t>
    </r>
    <r>
      <rPr>
        <sz val="12"/>
        <rFont val="宋体"/>
        <charset val="134"/>
      </rPr>
      <t>二、</t>
    </r>
    <r>
      <rPr>
        <sz val="12"/>
        <rFont val="Times New Roman"/>
        <charset val="134"/>
      </rPr>
      <t>“</t>
    </r>
    <r>
      <rPr>
        <sz val="12"/>
        <rFont val="宋体"/>
        <charset val="134"/>
      </rPr>
      <t>三公</t>
    </r>
    <r>
      <rPr>
        <sz val="12"/>
        <rFont val="Times New Roman"/>
        <charset val="134"/>
      </rPr>
      <t>”</t>
    </r>
    <r>
      <rPr>
        <sz val="12"/>
        <rFont val="宋体"/>
        <charset val="134"/>
      </rPr>
      <t>经费安排情况说明：</t>
    </r>
    <r>
      <rPr>
        <sz val="12"/>
        <rFont val="Times New Roman"/>
        <charset val="134"/>
      </rPr>
      <t xml:space="preserve"> 2026</t>
    </r>
    <r>
      <rPr>
        <sz val="12"/>
        <rFont val="宋体"/>
        <charset val="134"/>
      </rPr>
      <t xml:space="preserve">年三公经费预算数为419万元，较去年预算数减少1万元，下降0.24% 。其中：因公出国境经费预算数75万元，与去年持平；公务接待费预算数26万元，较去年预算数减少1万元，下降3.85 </t>
    </r>
    <r>
      <rPr>
        <sz val="12"/>
        <rFont val="Times New Roman"/>
        <charset val="134"/>
      </rPr>
      <t>%</t>
    </r>
    <r>
      <rPr>
        <sz val="12"/>
        <rFont val="宋体"/>
        <charset val="134"/>
      </rPr>
      <t>；公务用车购置及运行费319万元，与去年持平，其中：公务用车购车费 97万元，公务用车运行维护费222万元。</t>
    </r>
    <r>
      <rPr>
        <sz val="12"/>
        <rFont val="Times New Roman"/>
        <charset val="134"/>
      </rPr>
      <t xml:space="preserve">                              
</t>
    </r>
    <r>
      <rPr>
        <sz val="12"/>
        <rFont val="宋体"/>
        <charset val="134"/>
      </rPr>
      <t>三、</t>
    </r>
    <r>
      <rPr>
        <sz val="12"/>
        <rFont val="Times New Roman"/>
        <charset val="134"/>
      </rPr>
      <t>“</t>
    </r>
    <r>
      <rPr>
        <sz val="12"/>
        <rFont val="宋体"/>
        <charset val="134"/>
      </rPr>
      <t>三公</t>
    </r>
    <r>
      <rPr>
        <sz val="12"/>
        <rFont val="Times New Roman"/>
        <charset val="134"/>
      </rPr>
      <t>”</t>
    </r>
    <r>
      <rPr>
        <sz val="12"/>
        <rFont val="宋体"/>
        <charset val="134"/>
      </rPr>
      <t>经费增减变化主要原因为</t>
    </r>
    <r>
      <rPr>
        <sz val="12"/>
        <rFont val="Times New Roman"/>
        <charset val="134"/>
      </rPr>
      <t>:2026</t>
    </r>
    <r>
      <rPr>
        <sz val="12"/>
        <rFont val="宋体"/>
        <charset val="134"/>
      </rPr>
      <t>年经开区</t>
    </r>
    <r>
      <rPr>
        <sz val="12"/>
        <rFont val="Times New Roman"/>
        <charset val="134"/>
      </rPr>
      <t>“</t>
    </r>
    <r>
      <rPr>
        <sz val="12"/>
        <rFont val="宋体"/>
        <charset val="134"/>
      </rPr>
      <t>三公</t>
    </r>
    <r>
      <rPr>
        <sz val="12"/>
        <rFont val="Times New Roman"/>
        <charset val="134"/>
      </rPr>
      <t>”</t>
    </r>
    <r>
      <rPr>
        <sz val="12"/>
        <rFont val="宋体"/>
        <charset val="134"/>
      </rPr>
      <t>经费预算数较</t>
    </r>
    <r>
      <rPr>
        <sz val="12"/>
        <rFont val="Times New Roman"/>
        <charset val="134"/>
      </rPr>
      <t>2025</t>
    </r>
    <r>
      <rPr>
        <sz val="12"/>
        <rFont val="宋体"/>
        <charset val="134"/>
      </rPr>
      <t>年相比整体减少1万元，下降比例为0.24</t>
    </r>
    <r>
      <rPr>
        <sz val="12"/>
        <rFont val="Times New Roman"/>
        <charset val="134"/>
      </rPr>
      <t>%</t>
    </r>
    <r>
      <rPr>
        <sz val="12"/>
        <rFont val="宋体"/>
        <charset val="134"/>
      </rPr>
      <t>。主要原因：2026年公务接待费减少。其中：</t>
    </r>
    <r>
      <rPr>
        <b/>
        <sz val="12"/>
        <rFont val="宋体"/>
        <charset val="134"/>
      </rPr>
      <t>因公出国（境）经费、公务用车购置及运行费</t>
    </r>
    <r>
      <rPr>
        <sz val="12"/>
        <rFont val="宋体"/>
        <charset val="134"/>
      </rPr>
      <t>与去年持平，公务接待费较去年减少1万元，下降3.85%，主要原因为加强公务接待管理，减少不必要的公务接待支出。</t>
    </r>
  </si>
  <si>
    <t>2-1 2026年昆明经济技术开发区政府性基金预算收入情况表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</si>
  <si>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</si>
  <si>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</si>
  <si>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</si>
  <si>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</si>
  <si>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</si>
  <si>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</si>
  <si>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</si>
  <si>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</si>
  <si>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</si>
  <si>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</si>
  <si>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</si>
  <si>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</si>
  <si>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</si>
  <si>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</si>
  <si>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</si>
  <si>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</si>
  <si>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</si>
  <si>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</si>
  <si>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</si>
  <si>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</si>
  <si>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</si>
  <si>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</si>
  <si>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</si>
  <si>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</si>
  <si>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</si>
  <si>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</si>
  <si>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</si>
  <si>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</si>
  <si>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</si>
  <si>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</si>
  <si>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</si>
  <si>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</si>
  <si>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</si>
  <si>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</si>
  <si>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</si>
  <si>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</si>
  <si>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</si>
  <si>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</si>
  <si>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</si>
  <si>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</si>
  <si>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</si>
  <si>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</si>
  <si>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</si>
  <si>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</si>
  <si>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</si>
  <si>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</si>
  <si>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</si>
  <si>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</si>
  <si>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全区政府性基金预算收入</t>
  </si>
  <si>
    <t>地方政府专项债务收入</t>
  </si>
  <si>
    <t xml:space="preserve">  政府性基金转移收入</t>
  </si>
  <si>
    <t xml:space="preserve">     政府性基金补助收入</t>
  </si>
  <si>
    <t xml:space="preserve">     抗疫特别国债转移支付收入</t>
  </si>
  <si>
    <t>2-2 2026年昆明经济技术开发区政府性基金预算支出情况表</t>
  </si>
  <si>
    <t>类-款-项</t>
  </si>
  <si>
    <t xml:space="preserve">    超长期特别国债安排的支出</t>
  </si>
  <si>
    <t xml:space="preserve">      基础教育</t>
  </si>
  <si>
    <t xml:space="preserve">      职业教育</t>
  </si>
  <si>
    <t xml:space="preserve">      特殊教育</t>
  </si>
  <si>
    <t xml:space="preserve">      基础研究</t>
  </si>
  <si>
    <t xml:space="preserve">      应用研究</t>
  </si>
  <si>
    <t xml:space="preserve">      技术研究与开发</t>
  </si>
  <si>
    <t xml:space="preserve">      科技条件与服务</t>
  </si>
  <si>
    <t xml:space="preserve">      科技重大项目</t>
  </si>
  <si>
    <t xml:space="preserve">      其他科技支出</t>
  </si>
  <si>
    <t>文化旅游体育与传媒支出</t>
  </si>
  <si>
    <t xml:space="preserve">    国家电影事业发展专项资金安排的支出</t>
  </si>
  <si>
    <t xml:space="preserve">      资助国产影片放映</t>
  </si>
  <si>
    <t xml:space="preserve">      资助影院建设</t>
  </si>
  <si>
    <t xml:space="preserve">      资助少数民族语电影译制</t>
  </si>
  <si>
    <t xml:space="preserve">      购买电影公益性放映版权服务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</si>
  <si>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</si>
  <si>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</si>
  <si>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</si>
  <si>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</si>
  <si>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</si>
  <si>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</si>
  <si>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 </t>
  </si>
  <si>
    <t xml:space="preserve">    国家电影事业发展专项资金对应专项债务收入安排的支出</t>
  </si>
  <si>
    <t xml:space="preserve">      资助城市影院</t>
  </si>
  <si>
    <t xml:space="preserve">      其他国家电影事业发展专项资金对应专项债务收入支出</t>
  </si>
  <si>
    <t xml:space="preserve">      文化和旅游</t>
  </si>
  <si>
    <t xml:space="preserve">      文物</t>
  </si>
  <si>
    <t xml:space="preserve">      体育</t>
  </si>
  <si>
    <t xml:space="preserve">      新闻出版电影</t>
  </si>
  <si>
    <t xml:space="preserve">      广播电视</t>
  </si>
  <si>
    <t xml:space="preserve">      其他文化旅游传媒与体育支出</t>
  </si>
  <si>
    <t xml:space="preserve">      养老机构及服务设施</t>
  </si>
  <si>
    <t xml:space="preserve">      公共就业服务设施</t>
  </si>
  <si>
    <t xml:space="preserve">      公立医院</t>
  </si>
  <si>
    <t xml:space="preserve">      基层医疗卫生机构</t>
  </si>
  <si>
    <t xml:space="preserve">      公共卫生机构</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</si>
  <si>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</si>
  <si>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</si>
  <si>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</si>
  <si>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</si>
  <si>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</si>
  <si>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</si>
  <si>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</si>
  <si>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</si>
  <si>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</si>
  <si>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</si>
  <si>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水污染综合治理</t>
  </si>
  <si>
    <t xml:space="preserve">      应对气候变化</t>
  </si>
  <si>
    <t xml:space="preserve">      “三北”工程建设</t>
  </si>
  <si>
    <t>城乡社区支出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</si>
  <si>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</si>
  <si>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</si>
  <si>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</si>
  <si>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</si>
  <si>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</si>
  <si>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</si>
  <si>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</si>
  <si>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</si>
  <si>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</si>
  <si>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</si>
  <si>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</si>
  <si>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保障性住房租金补贴</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</si>
  <si>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</si>
  <si>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</si>
  <si>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</si>
  <si>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</si>
  <si>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</si>
  <si>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</si>
  <si>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</si>
  <si>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</si>
  <si>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</si>
  <si>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</si>
  <si>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</si>
  <si>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</si>
  <si>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</si>
  <si>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污水处理费收入安排的支出</t>
  </si>
  <si>
    <t xml:space="preserve">      污水处理设施建设和运营</t>
  </si>
  <si>
    <t xml:space="preserve">      代征手续费</t>
  </si>
  <si>
    <t xml:space="preserve">      其他污水处理费安排的支出</t>
  </si>
  <si>
    <t xml:space="preserve">    土地储备专项债券收入安排的支出</t>
  </si>
  <si>
    <t xml:space="preserve">      其他土地储备专项债券收入安排的支出</t>
  </si>
  <si>
    <t xml:space="preserve">    棚户区改造专项债券收入安排的支出</t>
  </si>
  <si>
    <t xml:space="preserve">      其他棚户区改造专项债券收入安排的支出</t>
  </si>
  <si>
    <t xml:space="preserve">    城市基础设施配套费对应专项债务收入安排的支出</t>
  </si>
  <si>
    <t xml:space="preserve">      其他城市基础设施配套费对应专项债务收入安排的支出</t>
  </si>
  <si>
    <t xml:space="preserve">    污水处理费对应专项债务收入安排的支出</t>
  </si>
  <si>
    <t xml:space="preserve">      其他污水处理费对应专项债务收入安排的支出</t>
  </si>
  <si>
    <t xml:space="preserve">    国有土地使用权出让收入对应专项债务收入安排的支出</t>
  </si>
  <si>
    <t xml:space="preserve">      其他国有土地使用权出让收入对应专项债务收入安排的支出</t>
  </si>
  <si>
    <t xml:space="preserve">      城乡社区公共设施</t>
  </si>
  <si>
    <t xml:space="preserve">    大中型水库库区基金安排的支出</t>
  </si>
  <si>
    <t xml:space="preserve">      基础设施建设和经济发展</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</si>
  <si>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</si>
  <si>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</si>
  <si>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</si>
  <si>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</si>
  <si>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</si>
  <si>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</si>
  <si>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</si>
  <si>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</si>
  <si>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</si>
  <si>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</si>
  <si>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</si>
  <si>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</si>
  <si>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</si>
  <si>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</si>
  <si>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</si>
  <si>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 xml:space="preserve">    大中型水库移民后期扶持基金支出</t>
  </si>
  <si>
    <t xml:space="preserve">      移民补助</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</si>
  <si>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</si>
  <si>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</si>
  <si>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</si>
  <si>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</si>
  <si>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</si>
  <si>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农业农村支出</t>
  </si>
  <si>
    <t xml:space="preserve">      水利支出</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</si>
  <si>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</si>
  <si>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</si>
  <si>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</si>
  <si>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</si>
  <si>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</si>
  <si>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</si>
  <si>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</si>
  <si>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</si>
  <si>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</si>
  <si>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</si>
  <si>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</si>
  <si>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</si>
  <si>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</si>
  <si>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</si>
  <si>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</si>
  <si>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</si>
  <si>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</si>
  <si>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</si>
  <si>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</si>
  <si>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</si>
  <si>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</si>
  <si>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</si>
  <si>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</si>
  <si>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</si>
  <si>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</si>
  <si>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</si>
  <si>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</si>
  <si>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</si>
  <si>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</si>
  <si>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</si>
  <si>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</si>
  <si>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</si>
  <si>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t>
  </si>
  <si>
    <t xml:space="preserve">      其他海南省高等级公路车辆通行附加费对应专项债务收入安排的支出</t>
  </si>
  <si>
    <t xml:space="preserve">    政府收费公路专项债券收入安排的支出</t>
  </si>
  <si>
    <t xml:space="preserve">      其他政府收费公路专项债券收入安排的支出</t>
  </si>
  <si>
    <t xml:space="preserve">    车辆通行费对应专项债务收入安排的支出</t>
  </si>
  <si>
    <t xml:space="preserve">      公路水路运输</t>
  </si>
  <si>
    <t xml:space="preserve">      铁路运输</t>
  </si>
  <si>
    <t xml:space="preserve">      民用航空运输</t>
  </si>
  <si>
    <t xml:space="preserve">      邮政业支出</t>
  </si>
  <si>
    <t xml:space="preserve">    农网还贷资金支出</t>
  </si>
  <si>
    <t xml:space="preserve">      地方农网还贷资金支出</t>
  </si>
  <si>
    <t xml:space="preserve">      其他农网还贷资金支出</t>
  </si>
  <si>
    <t xml:space="preserve">      资源勘探开发</t>
  </si>
  <si>
    <t xml:space="preserve">      制造业</t>
  </si>
  <si>
    <t xml:space="preserve">      工业和信息产业</t>
  </si>
  <si>
    <t xml:space="preserve">    耕地保护考核奖惩基金支出</t>
  </si>
  <si>
    <t xml:space="preserve">      耕地保护</t>
  </si>
  <si>
    <t xml:space="preserve">      补充耕地</t>
  </si>
  <si>
    <t xml:space="preserve">      保障性租赁住房</t>
  </si>
  <si>
    <t xml:space="preserve">      其他住房保障支出</t>
  </si>
  <si>
    <t xml:space="preserve">      其他粮油物资储备支出</t>
  </si>
  <si>
    <t xml:space="preserve">      自然灾害防治</t>
  </si>
  <si>
    <t xml:space="preserve">      自然灾害恢复重建支出</t>
  </si>
  <si>
    <t>其他支出</t>
  </si>
  <si>
    <t xml:space="preserve">    其他政府性基金及对应专项债务收入安排的支出</t>
  </si>
  <si>
    <t xml:space="preserve">      其他政府性基金安排的支出</t>
  </si>
  <si>
    <t xml:space="preserve">      其他地方自行试点项目收益专项债券收入安排的支出</t>
  </si>
  <si>
    <t xml:space="preserve">      其他政府性基金债务收入安排的支出</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</si>
  <si>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</si>
  <si>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</si>
  <si>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</si>
  <si>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</si>
  <si>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</si>
  <si>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</si>
  <si>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</si>
  <si>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</si>
  <si>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</si>
  <si>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</si>
  <si>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抗疫特别国债财务基金支出</t>
  </si>
  <si>
    <t xml:space="preserve">    超长期特别国债财务基金支出</t>
  </si>
  <si>
    <t xml:space="preserve">      超长期特别国债财务基金支出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</si>
  <si>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</si>
  <si>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</si>
  <si>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</si>
  <si>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</si>
  <si>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是</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</si>
  <si>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</si>
  <si>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</si>
  <si>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</si>
  <si>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</si>
  <si>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</si>
  <si>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</si>
  <si>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</si>
  <si>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</si>
  <si>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超长期特别国债安排的其他支出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</si>
  <si>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</si>
  <si>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</si>
  <si>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</si>
  <si>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</si>
  <si>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</si>
  <si>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</si>
  <si>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</si>
  <si>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</si>
  <si>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</si>
  <si>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</si>
  <si>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</si>
  <si>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</si>
  <si>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</si>
  <si>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</si>
  <si>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</si>
  <si>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</si>
  <si>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债务发行费用支出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</si>
  <si>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</si>
  <si>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</si>
  <si>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</si>
  <si>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</si>
  <si>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</si>
  <si>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</si>
  <si>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</si>
  <si>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</si>
  <si>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</si>
  <si>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</si>
  <si>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</si>
  <si>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</si>
  <si>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</si>
  <si>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</si>
  <si>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</si>
  <si>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</si>
  <si>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</si>
  <si>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基础设施建设</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</si>
  <si>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</si>
  <si>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</si>
  <si>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</si>
  <si>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</si>
  <si>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</si>
  <si>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</si>
  <si>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</si>
  <si>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</si>
  <si>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</si>
  <si>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</si>
  <si>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</si>
  <si>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</si>
  <si>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</si>
  <si>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</si>
  <si>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</si>
  <si>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</si>
  <si>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</si>
  <si>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全区政府性基金支出</t>
  </si>
  <si>
    <t>230</t>
  </si>
  <si>
    <t>23004</t>
  </si>
  <si>
    <t xml:space="preserve">   政府性基金转移支付</t>
  </si>
  <si>
    <t>2300402</t>
  </si>
  <si>
    <t xml:space="preserve">     政府性基金上解支出</t>
  </si>
  <si>
    <t>2300403</t>
  </si>
  <si>
    <t xml:space="preserve">     抗疫特别国债转移支付支出</t>
  </si>
  <si>
    <t>23008</t>
  </si>
  <si>
    <t xml:space="preserve">   调出资金</t>
  </si>
  <si>
    <t>23009</t>
  </si>
  <si>
    <t xml:space="preserve">   年终结余</t>
  </si>
  <si>
    <t>231</t>
  </si>
  <si>
    <t>地方政府专项债务还本支出</t>
  </si>
  <si>
    <t>2-3 2026年昆明经济技术开发区本级政府性基金预算收入情况表</t>
  </si>
  <si>
    <t>区本级政府性基金预算收入</t>
  </si>
  <si>
    <t xml:space="preserve">   政府性基金补助收入</t>
  </si>
  <si>
    <t>否</t>
  </si>
  <si>
    <t xml:space="preserve">     政府性基金上解收入</t>
  </si>
  <si>
    <t>2-4 2026年昆明经济技术开发区本级政府性基金预算支出情况表（公开到项级）</t>
  </si>
  <si>
    <t>类</t>
  </si>
  <si>
    <t>2-5  2026年昆明经济技术开发区本级政府性基金支出表（区对下转移支付）</t>
  </si>
  <si>
    <t>一、文化旅游体育与传媒支出</t>
  </si>
  <si>
    <t>二、社会保障和就业支出</t>
  </si>
  <si>
    <t>三、节能环保支出</t>
  </si>
  <si>
    <t>四、城乡社区支出</t>
  </si>
  <si>
    <t>五、农林水支出</t>
  </si>
  <si>
    <t>六、交通运输支出</t>
  </si>
  <si>
    <t>七、资源勘探工业信息等支出</t>
  </si>
  <si>
    <t>八、其他支出</t>
  </si>
  <si>
    <t>九、债务付息支出</t>
  </si>
  <si>
    <t>十、债务发行费用支出</t>
  </si>
  <si>
    <t>十一、抗疫特别国债安排的支出</t>
  </si>
  <si>
    <t>本年支出小计</t>
  </si>
  <si>
    <t>3-1  2026年昆明经济技术开发区国有资本经营收入预算情况表</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</si>
  <si>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</si>
  <si>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</si>
  <si>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</si>
  <si>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</si>
  <si>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</si>
  <si>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</si>
  <si>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</si>
  <si>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</si>
  <si>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</si>
  <si>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</si>
  <si>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</si>
  <si>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</si>
  <si>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</si>
  <si>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</si>
  <si>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</si>
  <si>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</si>
  <si>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</si>
  <si>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</si>
  <si>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</si>
  <si>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</si>
  <si>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</si>
  <si>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</si>
  <si>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</si>
  <si>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</si>
  <si>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</si>
  <si>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</si>
  <si>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</si>
  <si>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</si>
  <si>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</si>
  <si>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</si>
  <si>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</si>
  <si>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</si>
  <si>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</si>
  <si>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</si>
  <si>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</si>
  <si>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全区国有资本经营收入</t>
  </si>
  <si>
    <t>上年结转</t>
  </si>
  <si>
    <t>账务调整收入</t>
  </si>
  <si>
    <t>3-2  2026年昆明经济技术开发区国有资本经营支出预算情况表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</si>
  <si>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</si>
  <si>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</si>
  <si>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</si>
  <si>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</si>
  <si>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</si>
  <si>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</si>
  <si>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</si>
  <si>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</si>
  <si>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</si>
  <si>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</si>
  <si>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</si>
  <si>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</si>
  <si>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</si>
  <si>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</si>
  <si>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</si>
  <si>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</si>
  <si>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</si>
  <si>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</si>
  <si>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</si>
  <si>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全区国有资本经营支出</t>
  </si>
  <si>
    <t>国有资本经营预算转移支付</t>
  </si>
  <si>
    <t>调出资金</t>
  </si>
  <si>
    <t>结转下年</t>
  </si>
  <si>
    <t>3-3  2026年昆明经济技术开发区本级国有资本经营收入预算情况表</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</si>
  <si>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</si>
  <si>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</si>
  <si>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</si>
  <si>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</si>
  <si>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</si>
  <si>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</si>
  <si>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</si>
  <si>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</si>
  <si>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</si>
  <si>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3-4  2026年昆明经济技术开发区本级国有资本经营支出预算情况表（公开到项级）</t>
  </si>
  <si>
    <t>项   目</t>
  </si>
  <si>
    <t xml:space="preserve">    "三供一业"移交补助支出</t>
  </si>
  <si>
    <t xml:space="preserve">   其他金融国有资本经营预算支出</t>
  </si>
  <si>
    <t>3-5  2026年昆明经济技术开发区本级国有资本经营预算转移支付表（分地区）</t>
  </si>
  <si>
    <t>地  区</t>
  </si>
  <si>
    <t>预算数</t>
  </si>
  <si>
    <t>合  计</t>
  </si>
  <si>
    <t>3-6  2026年昆明经济技术开发区本级国有资本经营预算转移支付表（分项目）</t>
  </si>
  <si>
    <t>项目名称</t>
  </si>
  <si>
    <t>4-1  2026年昆明经济技术开发区社会保险基金收入预算情况表</t>
  </si>
  <si>
    <t>项     目</t>
  </si>
  <si>
    <t>一、企业职工基本养老保险基金收入</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</si>
  <si>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</si>
  <si>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</si>
  <si>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</si>
  <si>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</si>
  <si>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</si>
  <si>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</si>
  <si>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</si>
  <si>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</si>
  <si>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</si>
  <si>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</si>
  <si>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</si>
  <si>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</si>
  <si>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</si>
  <si>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</si>
  <si>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下级上解收入</t>
  </si>
  <si>
    <t>收入合计</t>
  </si>
  <si>
    <t>说明：我区社保基金预算是人社部门通过市级编制系统上报市级汇总编制全市社保基金预算。</t>
  </si>
  <si>
    <t>4-2  2026年昆明经济技术开发区社会保险基金支出预算情况表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</si>
  <si>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</si>
  <si>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</si>
  <si>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</si>
  <si>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</si>
  <si>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</si>
  <si>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</si>
  <si>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</si>
  <si>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</si>
  <si>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</si>
  <si>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</si>
  <si>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</si>
  <si>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</si>
  <si>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上解上级支出</t>
  </si>
  <si>
    <t>支出合计</t>
  </si>
  <si>
    <t>4-3  2026年昆明经济技术开发区社会保险基金收入预算情况表</t>
  </si>
  <si>
    <t>4-4  2026年昆明经济技术开发区本级社会保险基金支出预算情况表</t>
  </si>
  <si>
    <t>没有数据，省级不经办</t>
  </si>
  <si>
    <t>5-1  昆明经济技术开发区2025年地方政府债务限额及余额预算情况表</t>
  </si>
  <si>
    <t>单位：亿元</t>
  </si>
  <si>
    <t>地   区</t>
  </si>
  <si>
    <t>2025年债务限额</t>
  </si>
  <si>
    <t>2025年债务余额预计执行数</t>
  </si>
  <si>
    <t>一般债务</t>
  </si>
  <si>
    <t>专项债务</t>
  </si>
  <si>
    <t>公  式</t>
  </si>
  <si>
    <t>A=B+C</t>
  </si>
  <si>
    <t>B</t>
  </si>
  <si>
    <t>C</t>
  </si>
  <si>
    <t>D=E+F</t>
  </si>
  <si>
    <t>E</t>
  </si>
  <si>
    <t>F</t>
  </si>
  <si>
    <t>昆明经济技术开发区</t>
  </si>
  <si>
    <t>注：1.本表反映上一年度本地区、本级及分地区地方政府债务限额及余额预计执行数。</t>
  </si>
  <si>
    <t xml:space="preserve">    2.本表由县级以上地方各级财政部门在本级人民代表大会批准预算后二十日内公开。</t>
  </si>
  <si>
    <t>5-2  昆明经济技术开发区2025年地方政府一般债务余额情况表</t>
  </si>
  <si>
    <t>项    目</t>
  </si>
  <si>
    <t>执行数</t>
  </si>
  <si>
    <t>一、2024年末地方政府一般债务余额实际数</t>
  </si>
  <si>
    <t>二、2025年末地方政府一般债务余额限额</t>
  </si>
  <si>
    <t>三、2025年地方政府一般债务发行额</t>
  </si>
  <si>
    <t xml:space="preserve">   中央转贷地方的国际金融组织和外国政府贷款</t>
  </si>
  <si>
    <t xml:space="preserve">   2025年地方政府一般债券发行额</t>
  </si>
  <si>
    <t>四、2025年地方政府一般债务还本额</t>
  </si>
  <si>
    <t>五、2025年末地方政府一般债务余额预计执行数</t>
  </si>
  <si>
    <t>六、2026年地方财政赤字</t>
  </si>
  <si>
    <t>七、2026年地方政府一般债务余额限额</t>
  </si>
  <si>
    <t>注：1.本表反映本地区上两年度一般债务余额，上一年度一般债务限额、发行额、还本支出及余额，本年度财政赤字及一般
      债务限额。  
    2.本表由县级以上地方各级财政部门在本级人民代表大会批准预算后二十日内公开。
    3.本表“四、2025年地方政府一般债务还本额”只包括地方政府一般债券还本和外贷还本，不包括按照财政部要求列支在
    “2310399地方政府其他一般债务还本支出”的置换存量隐性债务部分。</t>
  </si>
  <si>
    <t>5-3  昆明经济技术开发区本级2025年地方政府一般债务余额情况表</t>
  </si>
  <si>
    <t xml:space="preserve">    中央转贷地方的国际金融组织和外国政府贷款</t>
  </si>
  <si>
    <t xml:space="preserve">    2025年地方政府一般债券发行额</t>
  </si>
  <si>
    <t>注：1.本表反映本地区上两年度一般债务余额，上一年度一般债务限额、发行额、还本支出及余额，本年度财政赤
      字及一般债务限额。  
    2.本表由县级以上地方各级财政部门在本级人民代表大会批准预算后二十日内公开。
    3.本表“四、2024年地方政府一般债务还本额”只包括地方政府一般债券还本和外贷还本，不包括按照财政部要求列支在
    “2310399地方政府其他一般债务还本支出”的置换存量隐性债务部分。</t>
  </si>
  <si>
    <t>5-4昆明经济技术开发区2025年地方政府专项债务余额情况表</t>
  </si>
  <si>
    <t>一、2024年末地方政府专项债务余额实际数</t>
  </si>
  <si>
    <t>二、2025年末地方政府专项债务余额限额</t>
  </si>
  <si>
    <t>三、2025年地方政府专项债务发行额</t>
  </si>
  <si>
    <t>四、2025年地方政府专项债务还本额</t>
  </si>
  <si>
    <t>五、2025年末地方政府专项债务余额预计执行数</t>
  </si>
  <si>
    <t>六、2026年地方政府专项债务新增限额</t>
  </si>
  <si>
    <t>七、2026年末地方政府专项债务余额限额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</si>
  <si>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
    3.本表“四、2025年地方政府专项债务还本额”只包括地方政府专项债券还本额，不包括按照财政部要求列支在
     “2310499其他政府性基金债务还本支出”的置换存量隐性债务部分。</t>
  </si>
  <si>
    <t>5-5 昆明经济技术开发区本级2025年地方政府专项债务余额情况表</t>
  </si>
  <si>
    <t>六、2025年地方政府专项债务新增限额</t>
  </si>
  <si>
    <t>注：1.本表反映本地区上两年度专项债务余额，上一年度专项债务限额、发行额、还本额及余额，本年度专项债务
      新增限额及限额。
    2.本表由县级以上地方各级财政部门在本级人民代表大会批准预算后二十日内公开。
    3.本表“四、2025年地方政府专项债务还本额”只包括地方政府专项债券还本额，不包括按照财政部要求列支在
     “2310499其他政府性基金债务还本支出”的置换存量隐性债务部分。</t>
  </si>
  <si>
    <t>5-6  昆明经济技术开发区地方政府债券发行及还本
付息情况表</t>
  </si>
  <si>
    <t>公式</t>
  </si>
  <si>
    <t>本地区</t>
  </si>
  <si>
    <t>本级</t>
  </si>
  <si>
    <t>一、2025年发行预计执行数</t>
  </si>
  <si>
    <t>A=B+D</t>
  </si>
  <si>
    <t>（一）一般债券</t>
  </si>
  <si>
    <t xml:space="preserve">   其中：再融资债券</t>
  </si>
  <si>
    <t>（二）专项债券</t>
  </si>
  <si>
    <t>D</t>
  </si>
  <si>
    <t>二、2025年还本预计执行数</t>
  </si>
  <si>
    <t>F=G+H</t>
  </si>
  <si>
    <t>G</t>
  </si>
  <si>
    <t>H</t>
  </si>
  <si>
    <t>三、2025年付息预计执行数</t>
  </si>
  <si>
    <t>I=J+K</t>
  </si>
  <si>
    <t>J</t>
  </si>
  <si>
    <t>K</t>
  </si>
  <si>
    <t>四、2026年还本预算数</t>
  </si>
  <si>
    <t>L=M+O</t>
  </si>
  <si>
    <t>M</t>
  </si>
  <si>
    <t xml:space="preserve">   其中：再融资</t>
  </si>
  <si>
    <t xml:space="preserve">      财政预算安排 </t>
  </si>
  <si>
    <t>N</t>
  </si>
  <si>
    <t>O</t>
  </si>
  <si>
    <t xml:space="preserve">      财政预算安排</t>
  </si>
  <si>
    <t>P</t>
  </si>
  <si>
    <t>五、2026年付息预算数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</si>
  <si>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</si>
  <si>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</si>
  <si>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</si>
  <si>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</si>
  <si>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昆明经济技术开发区2026年地方政府债务限额提前下达情况表</t>
  </si>
  <si>
    <t>下级</t>
  </si>
  <si>
    <t>一、2025年地方政府债务限额</t>
  </si>
  <si>
    <t>其中： 一般债务限额</t>
  </si>
  <si>
    <t xml:space="preserve">       专项债务限额</t>
  </si>
  <si>
    <t>二、提前下达的2026年新增地方政府债务限额</t>
  </si>
  <si>
    <t>注：本表反映本地区及本级年初预算中列示提前下达的新增地方政府债务限额情况，由县级以上地方各级财政部门在本级人民代表大会批准预算后二十日内公开。</t>
  </si>
  <si>
    <t>5-8  昆明经济技术开发区2026年年初新增地方政府债券资金安排表</t>
  </si>
  <si>
    <t>序号</t>
  </si>
  <si>
    <t>项目类型</t>
  </si>
  <si>
    <t>项目主管部门</t>
  </si>
  <si>
    <t>债券性质</t>
  </si>
  <si>
    <t>债券规模</t>
  </si>
  <si>
    <t>...</t>
  </si>
  <si>
    <t>注：本表反映本级当年提前下达的新增地方政府债券资金使用安排，由县级以上地方各级财政部门在本级人民代表大会批准预算后二十日内公开。
我区2026年无当年提前下达的新增地方政府债券资金。</t>
  </si>
  <si>
    <t>6-1   2026年昆明经济技术开发区重大政策和重点项目绩效目标表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</si>
  <si>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</si>
  <si>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</si>
  <si>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</si>
  <si>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</si>
  <si>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</si>
  <si>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</si>
  <si>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</si>
  <si>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</si>
  <si>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</si>
  <si>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</si>
  <si>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中国（云南）自由贸易试验区昆明片区规划建设局\昆明经济技术开发区规划建设局</t>
  </si>
  <si>
    <t>昆明经济技术开发区（自贸试验区昆明片区）王家营国际物流枢纽配套区基础设施项目（一期）经费</t>
  </si>
  <si>
    <t>王家营国际物流枢纽配套区基础设施内容主要涉及 3 条物流枢纽配套区主要联通道路的建设，总投资为5.1亿元。建设内容：包括道路工程、再生水、综合管线工程、交通工程、照明工程、通信工程（土建部分）、电力工程（土建部分）、污水工程等其他附属设施等。目前项目已完成鸿运大道连接林溪路段道路、151号路勘察设计招投标，正在推进初步设计等前期服务单位招标，155号路计划2025年12月完成勘察、初设等前期服务单位招标。2026年主要推进项目土地报批、征收及拆迁工作。</t>
  </si>
  <si>
    <t>产出指标</t>
  </si>
  <si>
    <t>数量指标</t>
  </si>
  <si>
    <t>道路全长</t>
  </si>
  <si>
    <t>&gt;=</t>
  </si>
  <si>
    <t>5.13</t>
  </si>
  <si>
    <t>千米</t>
  </si>
  <si>
    <t>定量指标</t>
  </si>
  <si>
    <t>路全长5.045千米</t>
  </si>
  <si>
    <t>道路红线宽</t>
  </si>
  <si>
    <t>142.5</t>
  </si>
  <si>
    <t>米</t>
  </si>
  <si>
    <t>道路红线宽150米</t>
  </si>
  <si>
    <t>质量指标</t>
  </si>
  <si>
    <t>验收合格率</t>
  </si>
  <si>
    <t>=</t>
  </si>
  <si>
    <t>100</t>
  </si>
  <si>
    <t>%</t>
  </si>
  <si>
    <t>验收合格率100%</t>
  </si>
  <si>
    <t>支付完成率</t>
  </si>
  <si>
    <t>支付完成率100%</t>
  </si>
  <si>
    <t>空安全事故发生率</t>
  </si>
  <si>
    <t>0.00</t>
  </si>
  <si>
    <t>安全事故发生率为0</t>
  </si>
  <si>
    <t>时效指标</t>
  </si>
  <si>
    <t>按资金计划进行支付</t>
  </si>
  <si>
    <t>2026年1月至12月</t>
  </si>
  <si>
    <t>年</t>
  </si>
  <si>
    <t>2026年1月至12月按资金计划进行支付</t>
  </si>
  <si>
    <t>效益指标</t>
  </si>
  <si>
    <t>经济效益</t>
  </si>
  <si>
    <t>提升区域路网效率、降低物流运输成本</t>
  </si>
  <si>
    <t>有效提升</t>
  </si>
  <si>
    <t>是/否</t>
  </si>
  <si>
    <t>定性指标</t>
  </si>
  <si>
    <t>社会效益</t>
  </si>
  <si>
    <t>改善片区出行，提升出行效率</t>
  </si>
  <si>
    <t>有效改善</t>
  </si>
  <si>
    <t>可持续影响</t>
  </si>
  <si>
    <t>快速提升沿线地块的开发价值，促进片区产业园壮大规模</t>
  </si>
  <si>
    <t>快速提升</t>
  </si>
  <si>
    <t>满意度指标</t>
  </si>
  <si>
    <t>服务对象满意度</t>
  </si>
  <si>
    <t>受益人群满意度</t>
  </si>
  <si>
    <t>&gt;</t>
  </si>
  <si>
    <t>80</t>
  </si>
  <si>
    <t>受益人群满意度80%以上</t>
  </si>
  <si>
    <t>成本指标</t>
  </si>
  <si>
    <t>经济成本指标</t>
  </si>
  <si>
    <t>预算成本</t>
  </si>
  <si>
    <t>&lt;=</t>
  </si>
  <si>
    <t>3500</t>
  </si>
  <si>
    <t>万元</t>
  </si>
  <si>
    <t>预算内使用资金</t>
  </si>
  <si>
    <t>福宜高速公路建设（经开区段）项目经费</t>
  </si>
  <si>
    <t>110kV果金线、110kV小雨线已完成迁改方案编制，预算审核并签订合同，110kV果联线、110kV松联线已完成编制迁改方案，2026年需求资金5500万元.10kV电力线（客户部分）及通信线路迁改已完成方案编制及预算审核，已进场迁改，2026年需求资金800万元；10kV、0.38kV电力线（供电局产权）正在开展方案编制工作，2026年需求资金700万元。</t>
  </si>
  <si>
    <t>征地面积</t>
  </si>
  <si>
    <t>1462.36</t>
  </si>
  <si>
    <t>亩</t>
  </si>
  <si>
    <t>征地面积达1462.36亩</t>
  </si>
  <si>
    <t>房改房及公建房拆迁</t>
  </si>
  <si>
    <t>160</t>
  </si>
  <si>
    <t>套</t>
  </si>
  <si>
    <t>完成160套房改房及公建房拆迁</t>
  </si>
  <si>
    <t>土地及公司拆迁数</t>
  </si>
  <si>
    <t>4</t>
  </si>
  <si>
    <t>项</t>
  </si>
  <si>
    <t>预计完成李云锁国有土地、华陇公司、雪兰牛奶厂、倪家营集体土地等4项拆迁工作</t>
  </si>
  <si>
    <t>阶段性验收合格率</t>
  </si>
  <si>
    <t>阶段性验收合格率100%</t>
  </si>
  <si>
    <t>发生安全事故数</t>
  </si>
  <si>
    <t>0</t>
  </si>
  <si>
    <t>次</t>
  </si>
  <si>
    <t>不发生安全事故</t>
  </si>
  <si>
    <t>促进项目沿线经济社会协调发展，带动辖区经济发展</t>
  </si>
  <si>
    <t>有效促进</t>
  </si>
  <si>
    <t>有效促进促进项目沿线经济社会协调发展，带动辖区经济发展</t>
  </si>
  <si>
    <t>提高全辖区通行效率</t>
  </si>
  <si>
    <t>有效提高</t>
  </si>
  <si>
    <t>有效提高全辖区通行效率</t>
  </si>
  <si>
    <t>有效缓解既有昆石高速公路拥堵现象</t>
  </si>
  <si>
    <t>有效缓解</t>
  </si>
  <si>
    <t>持续改善城市交通问题，方便出行</t>
  </si>
  <si>
    <t>持续改善</t>
  </si>
  <si>
    <t>受益人群满意</t>
  </si>
  <si>
    <t>受益人群满意超过80%</t>
  </si>
  <si>
    <t>6875</t>
  </si>
  <si>
    <t>为企业、园区配套水、电建设（一般公共预算）经费</t>
  </si>
  <si>
    <t>2026年申报金额2000万元，主要用于支付昆明环普产业园、清水片区北部应急给水泵站、国际供应链示范中心项目施工临时用电工程外线部分等11个项目费用，需沿既有道路新建市政配套给水管线约2356米、电力排管约2156米。年度内预计新建电力排管达2156米。</t>
  </si>
  <si>
    <t>新建电力排管</t>
  </si>
  <si>
    <t>2156</t>
  </si>
  <si>
    <t>新建电力排管约2156米</t>
  </si>
  <si>
    <t>新建市政配套给水管线</t>
  </si>
  <si>
    <t>2356</t>
  </si>
  <si>
    <t>新建市政配套给水管线约2356米</t>
  </si>
  <si>
    <t>涉及工程项目数量</t>
  </si>
  <si>
    <t>11</t>
  </si>
  <si>
    <t>个</t>
  </si>
  <si>
    <t>为昆明环普产业园、清水片区北部应急给水泵站、昆明健康产品生产项目等11个项目配套水、电</t>
  </si>
  <si>
    <t>发展特色优势产业集群，拉动区域经济社会发展</t>
  </si>
  <si>
    <t>持续发展</t>
  </si>
  <si>
    <t>市政配套设施居民幸福感</t>
  </si>
  <si>
    <t>比上年提升</t>
  </si>
  <si>
    <t>市政配套设施居民幸福感比上年提升</t>
  </si>
  <si>
    <t>对环境的污染和危害程度</t>
  </si>
  <si>
    <t>比上年减少</t>
  </si>
  <si>
    <t>对环境的污染和危害程度比上年减少</t>
  </si>
  <si>
    <t>受益群众满意度</t>
  </si>
  <si>
    <t>受益群众满意度大于80%</t>
  </si>
  <si>
    <t>1800</t>
  </si>
  <si>
    <t>经开区县乡道路管养道项目经费</t>
  </si>
  <si>
    <t>开展日常道路巡查，在巡查过程中发现的破损路段及时上报修复；雨季前开展排水沟清理工作，防止公路水毁；针对信访投诉、数字城管反映的路面破损问题及时核查，及时修复管养范围内破损路面。本年度预计完成阿拉街道片区、洛羊街道片区道路巡查、修复，雨季前清沟工作。经2021年7月5日第20期党工委会审议，同意每年安排县乡道路管养资金1000万元。2024年工程进度款预计需要800万元，2022年、2023年进度款已拨付，剩余20%审计后尾款预计需要400万元，2025年、2026年工程进度款预计需要800万元，综合考虑项目审计等不确定性，2026年申请预算金额1100万元。31634部队营区道路建设工程截止目前已完成施工。2026年预计完成结算审计，按合同97%支付工程款40万元；可研费用1.8万元；设计费用21.6498万元；监理费用73694.67元；造价咨询、代建管理费22.5万元。</t>
  </si>
  <si>
    <t>31634部队营区道路建设工程</t>
  </si>
  <si>
    <t>1.00</t>
  </si>
  <si>
    <t>根据保密文件开展31634部队营区道路工程建设</t>
  </si>
  <si>
    <t>管养范围</t>
  </si>
  <si>
    <t>2</t>
  </si>
  <si>
    <t>完成阿拉、洛羊街道片区道路巡查、修复，雨季前清沟工作</t>
  </si>
  <si>
    <t>验收合格率达到100%</t>
  </si>
  <si>
    <t>目标完成率</t>
  </si>
  <si>
    <t>目标完成率达到100%</t>
  </si>
  <si>
    <t>按工程进度执行</t>
  </si>
  <si>
    <t>按计划按工程进度执行2026年1月至12月执行</t>
  </si>
  <si>
    <t>资金支付率</t>
  </si>
  <si>
    <t>按时拨付资金，资金支付率达到100%</t>
  </si>
  <si>
    <t>道路物流运输效率及经济发展基础保障</t>
  </si>
  <si>
    <t>有效保障</t>
  </si>
  <si>
    <t>提升通行效率，提升道路物流运输效率，为经济发展提供基础保障</t>
  </si>
  <si>
    <t>道路通行环境、城市品质</t>
  </si>
  <si>
    <t>提升道路通行环境，提升城市品质</t>
  </si>
  <si>
    <t>生态效益</t>
  </si>
  <si>
    <t>道路扬尘污染、淹积水</t>
  </si>
  <si>
    <t>有效减少</t>
  </si>
  <si>
    <t>减少道路扬尘污染，减少道路淹积水</t>
  </si>
  <si>
    <t>道路使用年限</t>
  </si>
  <si>
    <t>有限延长</t>
  </si>
  <si>
    <t>延长道路使用年限，提升道路物流运输效率，</t>
  </si>
  <si>
    <t>群众满意度</t>
  </si>
  <si>
    <t>群众满意度达到80%以上</t>
  </si>
  <si>
    <t>涉及单位满意度</t>
  </si>
  <si>
    <t>涉及单位满意度达到80%以上</t>
  </si>
  <si>
    <t>1100</t>
  </si>
  <si>
    <t>茶高山连接绕城高速段道路建设经费</t>
  </si>
  <si>
    <t>茶高山连接绕城高速段道路工程项目道路大致呈南-北走向，南起于云霞路，北止于绕城高速，全长997.02m，红线宽30米。2025年计划完成总工程量的70%，将进一步完善经开区道路交通网络，加强出口加工区与信息产业基地的交通联系，缓解东绕城高速高峰时段交通拥堵问题。</t>
  </si>
  <si>
    <t>997.02</t>
  </si>
  <si>
    <t>道路全长997.02米</t>
  </si>
  <si>
    <t>红线宽</t>
  </si>
  <si>
    <t>30</t>
  </si>
  <si>
    <t>红线宽30米</t>
  </si>
  <si>
    <t>管线迁改长度</t>
  </si>
  <si>
    <t>1247.22</t>
  </si>
  <si>
    <t>管线迁改长度1247.22米</t>
  </si>
  <si>
    <t>资金支付率100%</t>
  </si>
  <si>
    <t>发生安全事故数0</t>
  </si>
  <si>
    <t>按期完成计划工程进度</t>
  </si>
  <si>
    <t>按期完工</t>
  </si>
  <si>
    <t>天</t>
  </si>
  <si>
    <t>改善道路建设,促进地方经济快速发展</t>
  </si>
  <si>
    <t>有效改善道路建设,促进地方经济快速发展</t>
  </si>
  <si>
    <t>增加来往通道，减少时间成本</t>
  </si>
  <si>
    <t>增加</t>
  </si>
  <si>
    <t>完善交通格局</t>
  </si>
  <si>
    <t>完善</t>
  </si>
  <si>
    <t>改善周边交通拥堵问题</t>
  </si>
  <si>
    <t>有改善</t>
  </si>
  <si>
    <t>改善城市交通问题</t>
  </si>
  <si>
    <t>持续促进</t>
  </si>
  <si>
    <t>受益人群满意度大于80%</t>
  </si>
  <si>
    <t>经开219号道路（东段）工程建设经费</t>
  </si>
  <si>
    <t>项目于2022年4月开始施工。通过对经开219号（东段）的道路、桥梁、边坡防护、排水（雨水、污水）、绿化、交通设施、路灯照明等工程的建设，将进一步完善经开区清水片区的路网系统，有利带动道路沿线地块的建设和发展，推动清水片区的经济建设。该项目属于续建项目，经2017年政府投资建设项目开工计划同意实施该项目，项目总投资41341.07万元，项目进展情况路基施工完成、雨污水管安装回填完成90%、电缆沟完成90%。</t>
  </si>
  <si>
    <t>经开219号道路（东段）全长</t>
  </si>
  <si>
    <t>4056.168</t>
  </si>
  <si>
    <t>经开219号道路（东段）全长4056.168米</t>
  </si>
  <si>
    <t>经开219号道路（东段）红线宽</t>
  </si>
  <si>
    <t>20-40</t>
  </si>
  <si>
    <t>经开219号道路（东段）红线宽20-40米</t>
  </si>
  <si>
    <t>征收阿拉街道清水社区集体土地</t>
  </si>
  <si>
    <t>224.1345</t>
  </si>
  <si>
    <t>征收阿拉街道清水社区集体土地224.1345亩</t>
  </si>
  <si>
    <t>资金支付率达到100%</t>
  </si>
  <si>
    <t>推动清水片区的经济建设</t>
  </si>
  <si>
    <t>有利推动</t>
  </si>
  <si>
    <t>带动道路沿线地块的建设和发展</t>
  </si>
  <si>
    <t>有效</t>
  </si>
  <si>
    <t>完善片区路网系统</t>
  </si>
  <si>
    <t>提高辖区通行能力</t>
  </si>
  <si>
    <t>促进片区及周边地区地块开发、社会发展</t>
  </si>
  <si>
    <t>服务对象满意度大于等于80%</t>
  </si>
  <si>
    <t>受益人群满意度大于等于80%</t>
  </si>
  <si>
    <t>24000000</t>
  </si>
  <si>
    <t>元</t>
  </si>
  <si>
    <t>昆明经济技术开发区产业发展服务中心</t>
  </si>
  <si>
    <t>企业政策扶持专项资金</t>
  </si>
  <si>
    <t>按照部门职能职责，开展部门业务及日常工作，根据省、市部门对区级部门下达的目标任务资金及数量，完成经开区科技创新政策配套资金拨付的相关审核工作、经开区高新技术企业申报的相关培育工作、经开区科技专家库建设相关工作，持续开展经开区专家库基础信息及日常维护运营工作，持续开展区内企业财务方面指导工作。</t>
  </si>
  <si>
    <t>科创主体培育服务经费</t>
  </si>
  <si>
    <t>工作完成率</t>
  </si>
  <si>
    <t>反应工作完成率</t>
  </si>
  <si>
    <t>项目完成时间</t>
  </si>
  <si>
    <t>1-12月</t>
  </si>
  <si>
    <t>反映项目完成时间</t>
  </si>
  <si>
    <t>促进管理体制优化，提升服务效益</t>
  </si>
  <si>
    <t>反映本项目预算产生的社会效益，本项目的开展促进管理体制优化，提升服务效益</t>
  </si>
  <si>
    <t>辖区企业满意度</t>
  </si>
  <si>
    <t>90</t>
  </si>
  <si>
    <t>反映本项目辖区所涉及企业满意度</t>
  </si>
  <si>
    <t>中国（云南）自由贸易试验区昆明片区招商合作局\昆明经济技术开发区招商合作局</t>
  </si>
  <si>
    <t>高质量发展专项资金</t>
  </si>
  <si>
    <t>认真按照《昆明经济技术开发区招商引资中介（社会组织）奖励办法（试行）》及昆经开〔2024〕20号 【关于印发昆明经开区（自贸试验区昆明片区）推动产业高质量发展若干政策措施的通知】等文件要求，对符合条件的企业进行扶持，加大对符合要求的企业的扶持力度，吸引投资，优化投资环境，促进辖区企业入驻数量，完成年度招商引资目标任务，推动辖区经济发展。</t>
  </si>
  <si>
    <t>扶持企业数量</t>
  </si>
  <si>
    <t>5</t>
  </si>
  <si>
    <t>扶持企业大于等于5家</t>
  </si>
  <si>
    <t>实际到位资金</t>
  </si>
  <si>
    <t>根据2026年招商引资工作计划</t>
  </si>
  <si>
    <t>亿元</t>
  </si>
  <si>
    <t>根据全生命周期系统、商务部业务系统确定得分</t>
  </si>
  <si>
    <t>扶持资金拨付</t>
  </si>
  <si>
    <t>2026年12月31日前</t>
  </si>
  <si>
    <t>2026年12月31日以前完成相关扶持资金拨付工作</t>
  </si>
  <si>
    <t>促进就业情况</t>
  </si>
  <si>
    <t>带动就业</t>
  </si>
  <si>
    <t>促进就业</t>
  </si>
  <si>
    <t>促进经济发展</t>
  </si>
  <si>
    <t>营收及公共预算收入</t>
  </si>
  <si>
    <t>根据排名确定得分</t>
  </si>
  <si>
    <t>企业反馈问题</t>
  </si>
  <si>
    <t>昆明经济技术开发区党群服务中心（昆明经济技术开发区人才服务中心）</t>
  </si>
  <si>
    <t>人才专项经费</t>
  </si>
  <si>
    <t>优化人才政策，不断提升服务管理水平，吸引各类优秀人才汇集，做好人才公寓运营监督及管理工作。助力区域经济高质量发展。</t>
  </si>
  <si>
    <t>组织高层次高技能人才座谈及健康体检人数</t>
  </si>
  <si>
    <t>60</t>
  </si>
  <si>
    <t>人</t>
  </si>
  <si>
    <t>反映组织参加体检的人数</t>
  </si>
  <si>
    <t>组织园区企业参加招聘会场次</t>
  </si>
  <si>
    <t>场</t>
  </si>
  <si>
    <t>反映组织企业参加招聘会的场次</t>
  </si>
  <si>
    <t>各项工作任务完成率</t>
  </si>
  <si>
    <t>工作任务完成率=完成的工作任务/工作总任务*100%</t>
  </si>
  <si>
    <t>工作完成时限</t>
  </si>
  <si>
    <t>项目实际完成时间与计划完成时间的比较，用以反映和考核项目产出时效目标的实现程度</t>
  </si>
  <si>
    <t>实施人才强区战略，为建设一流园区提供智力保障</t>
  </si>
  <si>
    <t>是否有力保障人才强区战略</t>
  </si>
  <si>
    <t>反映实施人才强区战略的重要性</t>
  </si>
  <si>
    <t>吸引到的高层次人才，对经开区人才资源聚集的提升。</t>
  </si>
  <si>
    <t>显著提升</t>
  </si>
  <si>
    <t>反映该项目对经开区人才资源聚集的提升。</t>
  </si>
  <si>
    <t>人才满意度</t>
  </si>
  <si>
    <t>反映人才满意度</t>
  </si>
  <si>
    <t>实际批复预算金额</t>
  </si>
  <si>
    <t>中国（云南）自由贸易试验区昆明片区城市管理局\昆明经济技术开发区城市管理局</t>
  </si>
  <si>
    <t>城乡保洁垃圾清运处置（一般）专项经费</t>
  </si>
  <si>
    <t>完成经开区道路清扫保洁、生活垃圾清运处置工作，确保辖区环境卫生干净整洁。以服务和保障民生为出发点，促进我区市容环境卫生质量稳固提高。不断优化城市环境,努力塑造整洁、有序、文明的城市新形象。不断加大城管执法力度，扎实推进市容环卫管理，积极参与文明城市创建。</t>
  </si>
  <si>
    <t>经开区范围内3个片区</t>
  </si>
  <si>
    <t>3</t>
  </si>
  <si>
    <t>对经开区范围内建成片区、阿拉片区、洛羊片区的道路进行清扫保洁。</t>
  </si>
  <si>
    <t>生活垃圾清运</t>
  </si>
  <si>
    <t>对经开区范围内建成片区、阿拉片区、洛羊片区的生活垃圾清运。</t>
  </si>
  <si>
    <t>卫生保洁合格率</t>
  </si>
  <si>
    <t>反映卫生保洁检查验收合格的情况。卫生保洁合格率=卫生保洁检查验收合格次数/卫生保洁总次数*100%</t>
  </si>
  <si>
    <t>达到《昆明市环境卫生清扫保洁质量标准》、《昆明市环境卫生作业规范及质量标准》要求</t>
  </si>
  <si>
    <t>按工作计划任务完成</t>
  </si>
  <si>
    <t>环卫工人每日上门收集垃圾</t>
  </si>
  <si>
    <t>考核每日的环卫工作</t>
  </si>
  <si>
    <t>根据合同约定每天进行巡查</t>
  </si>
  <si>
    <t>保障道路干净整洁，美化城市道路</t>
  </si>
  <si>
    <t>美化</t>
  </si>
  <si>
    <t>提高了市民生活品质，提升了城市形象和知名度</t>
  </si>
  <si>
    <t>提高</t>
  </si>
  <si>
    <t>改善市容环境卫生，营造卫生城市</t>
  </si>
  <si>
    <t>改善</t>
  </si>
  <si>
    <t>建立道路清扫保洁作业模式体系，切实推动了道路保洁质量的整体提升</t>
  </si>
  <si>
    <t>建立完善</t>
  </si>
  <si>
    <t>辖区群众、企业满意度</t>
  </si>
  <si>
    <t>90%</t>
  </si>
  <si>
    <t>反映保安、保洁、餐饮服务、绿化养护服务受益人员满意程度。</t>
  </si>
  <si>
    <t>经开区排水（再生水）管网及泵站运行管理（一般）专项经费</t>
  </si>
  <si>
    <t>根据2020年第28期党工委会议纪要（关于经开区新建泵站、调蓄池等排水设施维护管理费相关工作）大、小新册及石龙湖污水泵站72万元/年、玉缘路再生水泵站45万元/年、广福路东延线1.2号雨水泵站150万元/年、倪家营大沟及农田余水418万元/年）、北京建友工程造价咨询有限公司测算报告、2020年-2023年防汛费用审计报告，对辖区已移交管理管网约749.061公里（污水管网261.5公里，雨水管网294.561公里，再生水管网193公里）、泵站15座（5个污水泵站、6个雨水泵站、4个再生水泵站）、调蓄池4个进行运行监督管理</t>
  </si>
  <si>
    <t>污水管网维护管养</t>
  </si>
  <si>
    <t>262114</t>
  </si>
  <si>
    <t>雨水管网维护管养</t>
  </si>
  <si>
    <t>269604</t>
  </si>
  <si>
    <t>再生水管网维护管养</t>
  </si>
  <si>
    <t>193386</t>
  </si>
  <si>
    <t>污水泵站</t>
  </si>
  <si>
    <t>座</t>
  </si>
  <si>
    <t>维护污水泵站</t>
  </si>
  <si>
    <t>雨水泵站</t>
  </si>
  <si>
    <t>6</t>
  </si>
  <si>
    <t>雨水泵站养护</t>
  </si>
  <si>
    <t>再生水泵站</t>
  </si>
  <si>
    <t>维护再生水泵站</t>
  </si>
  <si>
    <t>调蓄池</t>
  </si>
  <si>
    <t>维护调蓄池。</t>
  </si>
  <si>
    <t>市级季度考核</t>
  </si>
  <si>
    <t>合格</t>
  </si>
  <si>
    <t>季度考核结果。</t>
  </si>
  <si>
    <t>应急维修合格率</t>
  </si>
  <si>
    <t>按上级部门要求完成清淤任务</t>
  </si>
  <si>
    <t>100%</t>
  </si>
  <si>
    <t>按上级部门要求对项目进行验收</t>
  </si>
  <si>
    <t>处理投诉件</t>
  </si>
  <si>
    <t>反映任务事项是否按时完成</t>
  </si>
  <si>
    <t>排水（再生水）设施运行正常</t>
  </si>
  <si>
    <t>运行正常</t>
  </si>
  <si>
    <t>有效开展水污染防治工作，保障居民生活用水</t>
  </si>
  <si>
    <t>有效开展</t>
  </si>
  <si>
    <t>提升水污染治理，保护水生态和水资源</t>
  </si>
  <si>
    <t>提升</t>
  </si>
  <si>
    <t>持续改善水环境</t>
  </si>
  <si>
    <t>受益群众或服务对象满意度</t>
  </si>
  <si>
    <t>受益群众或服务对象满意度达到80%以上</t>
  </si>
  <si>
    <t>实际支付运营成本</t>
  </si>
  <si>
    <t>20000000</t>
  </si>
  <si>
    <t>预算经费支出金额。</t>
  </si>
  <si>
    <t>预算执行率</t>
  </si>
  <si>
    <t>95</t>
  </si>
  <si>
    <t>预算执行率。</t>
  </si>
  <si>
    <t>绿化管养费用专项经费</t>
  </si>
  <si>
    <t>依据《经开区党工委会2019年第27期会议纪要》《2024年第10期党工委会会议纪要》等文件要求，经开区城市管理局计划对公共绿化管养部分（即道路沿线部分），实际管养面积为2192733.74㎡；行道树50180株；对公园小游园及周山、观山等公园进行绿化管养</t>
  </si>
  <si>
    <t>公共绿化管养部分：绿地面积为2192733.74㎡</t>
  </si>
  <si>
    <t>2192733.74㎡</t>
  </si>
  <si>
    <t>平方米</t>
  </si>
  <si>
    <t>行道树49323株</t>
  </si>
  <si>
    <t>50180</t>
  </si>
  <si>
    <t>株</t>
  </si>
  <si>
    <t>行道树50180株</t>
  </si>
  <si>
    <t>8个公园小游园</t>
  </si>
  <si>
    <t>8</t>
  </si>
  <si>
    <t>对两个公园进行管理</t>
  </si>
  <si>
    <t>观山公园绿化管养、周山公园绿化管养</t>
  </si>
  <si>
    <t>绿化管养面积及绿化植被标准达到上级部门要求</t>
  </si>
  <si>
    <t>道路绿化植被存活率达到上级部门要求</t>
  </si>
  <si>
    <t>按计划完成公园管养</t>
  </si>
  <si>
    <t>按合同完成工程施工</t>
  </si>
  <si>
    <t>改善改变居民生活环境</t>
  </si>
  <si>
    <t>提升城市道路景观环境</t>
  </si>
  <si>
    <t>增加辖区范围的绿色植被</t>
  </si>
  <si>
    <t>改善道路两旁空气质量</t>
  </si>
  <si>
    <t>持续增加我市的绿地面积</t>
  </si>
  <si>
    <t>持续增加</t>
  </si>
  <si>
    <t>受益群众或服务对象满意度达90%</t>
  </si>
  <si>
    <t>昆明经济技术开发区拓翔路、石龙路、红外路提升改造工程专项资金</t>
  </si>
  <si>
    <t>2026年计划完成拓翔路、石龙路、红外路道路、交通、绿化、排水等全部提升改造工作。</t>
  </si>
  <si>
    <t>完成项目施工前期可行性研究报告编制、初步设计编制、拦标价编制以及招投标等工作</t>
  </si>
  <si>
    <t>1</t>
  </si>
  <si>
    <t>完成红外路沥青路面罩面</t>
  </si>
  <si>
    <t>700</t>
  </si>
  <si>
    <t>完成红外路地下污水管网新建工作</t>
  </si>
  <si>
    <t>600</t>
  </si>
  <si>
    <t>完成标线施画、更换井盖、路沿石修复、绿化补种等</t>
  </si>
  <si>
    <t>1.0</t>
  </si>
  <si>
    <t>完成标线施画 更换井盖 路沿石修复 绿化补种等</t>
  </si>
  <si>
    <t>对所3条道路提升改造工作达上级部门要求</t>
  </si>
  <si>
    <t>工程验收合格率</t>
  </si>
  <si>
    <t>2026年12月竣工验收</t>
  </si>
  <si>
    <t>2026年3月拓翔路、石龙路前开工建设</t>
  </si>
  <si>
    <t>基础设施的建设改善了城市投资环境，为商业的发展提供了新的机遇，给企业创造了一个优良的生产经营环境，从而促使经济结构合理化，提高了昆明市经开区市及周边地区在市场竞争中的优势，促进经济建设的发展。</t>
  </si>
  <si>
    <t>改善城市投资环境，促进经济发展</t>
  </si>
  <si>
    <t>现状道路基础设施完好率较差，通过本项目实施，有效的消除道路安全隐患,提升道路通行率</t>
  </si>
  <si>
    <t>有效消除安全隐患</t>
  </si>
  <si>
    <t>本工程项目的开展和实施，可以显著改善项目区生态环境，提高其生态价值， 有利于人类自身的可持续发展。</t>
  </si>
  <si>
    <t>对老旧道路进行提升改造，有效避免使用过度而出现的事故，减少不必要的人员伤口及经济损失，同时也提高了周边群众的幸福感</t>
  </si>
  <si>
    <t>减小经济损失，提高群众幸福感</t>
  </si>
  <si>
    <t>资金投入控制在1050万元内</t>
  </si>
  <si>
    <t>1050</t>
  </si>
  <si>
    <t>6-2  重点工作情况解释说明汇总表</t>
  </si>
  <si>
    <t>重点工作</t>
  </si>
  <si>
    <t>2026年工作重点及工作情况</t>
  </si>
  <si>
    <t>培植壮大财源，夯实增收基础</t>
  </si>
  <si>
    <t>一是支持企业发展。安排3,884万元，促进产业转型升级，围绕主导产业和新兴产业绘制全景图，进一步明确“建链、补链、延链、强链”的具体方向，开展产业链招商、以商招商。进一步夯实承接产业转移载体，加大项目招商引资和落地企业培育力度，招引生物样本库等一批标识性项目，构建深层次沪滇产业协作格局。安排14,755万元，培育壮大市场主体，激发市场主体创新活力，支持企业开展技术创新、产品研发，积极统筹资金推进昆明国资陆港集团组建，为片区发展注入新动力。持续推进工业用地“标准地”出让和“先建后验”，开展“拿地即开工”试点。
二是支持优化营商环境。安排151,464万元，一方面保障省市重点项目推进，如：安排福宜高速公路建设（经开区段）项目征拆经费23,000万元。另一方面加快推进以王家营昆明国际陆港项目、沪滇临港为中心的基础设施建设，如：王家营国际物流枢纽配套区基础设施建设（155号道路）、经开219号道路（东段）、茶高山连接绕城高速段道路等，打通片区5 大交通节点，畅通4个方向通道，优化铁路场站与企业项目之间的交通衔接，打通运输“最后一公里”。安排38,979万元，支持教育事业发展，加快推进经开一中新校区、经开二中新校、出口加工区小学、大小新册片区完中等新校建设项目，为辖区提供优质教育资源。安排9,600万元，进一步支持医疗卫生领域，不断深化医疗卫生体系改革，推进基层医疗服务不断发展，在改善群众就医体验上优化服务。</t>
  </si>
  <si>
    <t>强化收入组织，做到颗粒归仓</t>
  </si>
  <si>
    <t xml:space="preserve">一是依法依规组织财政收入。严格执行财政收支联席会议制度，会同税务部门强化税收征管，紧盯重点税种、重点企业、重点事项组织财政收入，强化税源排查的合力，切实提高税源管控能力，做到应收尽收；监督各非税收入执收单位加强非税收入管理，确保各项非税收入及时入库；加大对规模以上企业服务力度，关注重点企业生产经营状况，夯实支柱税源，持续开展欠税清缴，确保应收尽收。
二是全力以赴争取上级资金。聚焦中央继续实施积极财政政策的宝贵机遇，用好国家发行超长期特别国债支持“两重”建设，推动大规模设备更新和消费品以旧换新等政策工具，加大向上争取专项资金力度，统筹上级转移支付资金及本级自有财力，用于基础设施建设、产业发展等方面，厚植财源存量。
三是加大存量资金清理盘活力度。督促预算部门切实履行主体责任，在执行过程中适时清理盘活存量资金，应盘尽盘存量资金，并将收回资金优先安排用于道路建设、公费学位、合作办学、银铃讲师等领域，发挥“补短板、惠民生”的积极作用。
四是全力配合主管部门申报专债资金。全力做好2026年度专项债券申报工作，积极配合有关部门认真研究政策，精准科学谋划项目，加大新增专项债券项目审核把关力度，提高专项债券项目储备质量充分发挥地方政府专项债券稳经济、促发展的积极作用。同时，积极配合产业发展服务中心向上争取清欠专债资金申报工作，有序有力妥善推进清欠工作。 </t>
  </si>
  <si>
    <t xml:space="preserve">优化支出结构，保障重点需求 </t>
  </si>
  <si>
    <t>安排42,592万元用于“三保”支出，坚持“保三保、保重点、控一般”原则，按照“急难愁盼”排定保障顺序，聚焦稳民生领域需求，精准铺排民生项目资金，确保基本民生投入稳定增长。推进基本公共服务均等化，不断增强人民群众获得感、幸福感、安全感。把过“紧日子”当长期遵循的原则，同时着力保障重大战略，围绕我区“十五五”规划确定的重点任务，集中财力支持产业发展、科技创新、基础设施建设等重大战略。不断压减一般性支出，重点加强行政经费管理，严控“三公”经费，压减资金统筹用于保障民生等重点领域需求。</t>
  </si>
  <si>
    <t>深化财政改革，提升管理效能</t>
  </si>
  <si>
    <t>一是深化预算管理制度改革。完善全口径预算管理，加强三本预算统筹衔接。推进支出标准体系建设，建立项目分级排序机制，如“优先保障类、重点事项类、事业发展类”等，分类管理，提高预算编制科学性。深化零基预算，建立项目全生命周期管理机制，全面打破“基数依赖”，实施精准化资金投向。 
二是全面实施预算绩效管理。持续构建全方位、全过程、全覆盖的预算绩效管理体系，将绩效理念和方法融入预算编制、执行、监督全过程。健全分行业、分领域绩效指标体系，强化绩效结果应用，将评价结果作为预算安排的重要依据。进一步实行绩效目标实现程度和预算执行进度“双监控”，对存在严重问题的政策、项目暂缓或停止预算拨款。
三是加强行政事业单位资产管理。不定期组织各部门人员学习国有资产管理相关制度，建立健全管理制度，充分发挥管理职能。推进资产共享共用和高效利用。严格按标准配置，对超标准、超配置资产的、将不予安排预算。加快推进问题整改，规范资产管理。多措并举盘活资产，提高资产使用效率。</t>
  </si>
  <si>
    <t>防范化解风险，守牢安全底线</t>
  </si>
  <si>
    <t>一是坚决遏制债务风险。安排28,562万元，用于政务债务还本付息支出，坚持“开前门、堵后门”并举，严格落实地方政府限额管理，将不新增隐性债务作为“铁的纪律”。完善政府债务风险评估和预警机制，稳妥化解存量债务，降低债务风险水平，牢牢守住不发生系统性风向的底线。安排10,000万元，用于清理拖欠企业账款，缓解企业困境。
二是规范财政收支管理。一方面强化财政运行监测，依托预算管理一体化系统，构建“事前预防、事中管控、事后追溯”的全周期风险防控体系。对财政收支、库款保障、债务偿还等核心指标实施实时监控。另一方面，严肃财经纪律，强化预算约束。坚持“先预算、后支出、无预算、不支出”，适时对重点领域开展专项检查，杜绝自资金闲置、挪用等问题。
三是完善内控机制。各部门务必制定完善内控制度，尤其健全财务内部控制制度，强化资金监管，确保财政资金安全规范使用。</t>
  </si>
</sst>
</file>

<file path=xl/styles.xml><?xml version="1.0" encoding="utf-8"?>
<styleSheet xmlns="http://schemas.openxmlformats.org/spreadsheetml/2006/main">
  <numFmts count="3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0;\(\$#,##0\)"/>
    <numFmt numFmtId="178" formatCode="#,##0.0_);\(#,##0.0\)"/>
    <numFmt numFmtId="179" formatCode="#\ ??/??"/>
    <numFmt numFmtId="180" formatCode="_ * #,##0_ ;_ * \-#,##0_ ;_ * &quot;-&quot;??_ ;_ @_ "/>
    <numFmt numFmtId="181" formatCode="\$#,##0.00;\(\$#,##0.00\)"/>
    <numFmt numFmtId="182" formatCode="&quot;$&quot;#,##0_);[Red]\(&quot;$&quot;#,##0\)"/>
    <numFmt numFmtId="183" formatCode="_-* #,##0_-;\-* #,##0_-;_-* &quot;-&quot;_-;_-@_-"/>
    <numFmt numFmtId="184" formatCode="_-&quot;$&quot;\ * #,##0_-;_-&quot;$&quot;\ * #,##0\-;_-&quot;$&quot;\ * &quot;-&quot;_-;_-@_-"/>
    <numFmt numFmtId="185" formatCode="&quot;$&quot;\ #,##0_-;[Red]&quot;$&quot;\ #,##0\-"/>
    <numFmt numFmtId="186" formatCode="_(* #,##0.00_);_(* \(#,##0.00\);_(* &quot;-&quot;??_);_(@_)"/>
    <numFmt numFmtId="187" formatCode="&quot;$&quot;\ #,##0.00_-;[Red]&quot;$&quot;\ #,##0.00\-"/>
    <numFmt numFmtId="188" formatCode="_(&quot;$&quot;* #,##0.00_);_(&quot;$&quot;* \(#,##0.00\);_(&quot;$&quot;* &quot;-&quot;??_);_(@_)"/>
    <numFmt numFmtId="189" formatCode="#,##0_ ;[Red]\-#,##0\ "/>
    <numFmt numFmtId="190" formatCode="#,##0;\(#,##0\)"/>
    <numFmt numFmtId="191" formatCode="0_ "/>
    <numFmt numFmtId="192" formatCode="#,##0.000000"/>
    <numFmt numFmtId="193" formatCode="_-&quot;$&quot;\ * #,##0.00_-;_-&quot;$&quot;\ * #,##0.00\-;_-&quot;$&quot;\ * &quot;-&quot;??_-;_-@_-"/>
    <numFmt numFmtId="194" formatCode="&quot;$&quot;#,##0.00_);[Red]\(&quot;$&quot;#,##0.00\)"/>
    <numFmt numFmtId="195" formatCode="_-* #,##0.00_-;\-* #,##0.00_-;_-* &quot;-&quot;??_-;_-@_-"/>
    <numFmt numFmtId="196" formatCode="_(&quot;$&quot;* #,##0_);_(&quot;$&quot;* \(#,##0\);_(&quot;$&quot;* &quot;-&quot;_);_(@_)"/>
    <numFmt numFmtId="197" formatCode="_(* #,##0_);_(* \(#,##0\);_(* &quot;-&quot;_);_(@_)"/>
    <numFmt numFmtId="198" formatCode="0\.0,&quot;0&quot;"/>
    <numFmt numFmtId="199" formatCode="0.0"/>
    <numFmt numFmtId="200" formatCode="#,##0_ "/>
    <numFmt numFmtId="201" formatCode="#,##0.00_);[Red]\(#,##0.00\)"/>
    <numFmt numFmtId="202" formatCode="0.0%"/>
    <numFmt numFmtId="203" formatCode="#,##0.00_ ;\-#,##0.00;;"/>
    <numFmt numFmtId="204" formatCode="0.00_ "/>
  </numFmts>
  <fonts count="143">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4"/>
      <name val="宋体"/>
      <charset val="134"/>
      <scheme val="minor"/>
    </font>
    <font>
      <sz val="12"/>
      <name val="宋体"/>
      <charset val="134"/>
      <scheme val="minor"/>
    </font>
    <font>
      <sz val="9.75"/>
      <color rgb="FF606266"/>
      <name val="Helvetica"/>
      <charset val="134"/>
    </font>
    <font>
      <b/>
      <sz val="10"/>
      <name val="宋体"/>
      <charset val="134"/>
    </font>
    <font>
      <sz val="10"/>
      <name val="宋体"/>
      <charset val="134"/>
    </font>
    <font>
      <sz val="20"/>
      <color indexed="8"/>
      <name val="方正小标宋简体"/>
      <charset val="134"/>
    </font>
    <font>
      <b/>
      <sz val="14"/>
      <color indexed="8"/>
      <name val="宋体"/>
      <charset val="134"/>
      <scheme val="minor"/>
    </font>
    <font>
      <sz val="14"/>
      <color indexed="8"/>
      <name val="宋体"/>
      <charset val="134"/>
      <scheme val="minor"/>
    </font>
    <font>
      <b/>
      <sz val="10"/>
      <color rgb="FF000000"/>
      <name val="宋体"/>
      <charset val="134"/>
    </font>
    <font>
      <sz val="10"/>
      <color indexed="8"/>
      <name val="宋体"/>
      <charset val="134"/>
    </font>
    <font>
      <sz val="10"/>
      <color theme="1"/>
      <name val="宋体"/>
      <charset val="134"/>
    </font>
    <font>
      <sz val="10"/>
      <color rgb="FF000000"/>
      <name val="宋体"/>
      <charset val="134"/>
    </font>
    <font>
      <b/>
      <sz val="14"/>
      <name val="宋体"/>
      <charset val="134"/>
      <scheme val="major"/>
    </font>
    <font>
      <sz val="14"/>
      <name val="宋体"/>
      <charset val="134"/>
      <scheme val="major"/>
    </font>
    <font>
      <sz val="11"/>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4"/>
      <name val="SimSun"/>
      <charset val="134"/>
    </font>
    <font>
      <sz val="12"/>
      <name val="SimSun"/>
      <charset val="134"/>
    </font>
    <font>
      <b/>
      <sz val="15"/>
      <name val="SimSun"/>
      <charset val="134"/>
    </font>
    <font>
      <sz val="9"/>
      <name val="SimSun"/>
      <charset val="134"/>
    </font>
    <font>
      <sz val="14"/>
      <name val="宋体"/>
      <charset val="134"/>
    </font>
    <font>
      <sz val="14"/>
      <color indexed="8"/>
      <name val="宋体"/>
      <charset val="134"/>
    </font>
    <font>
      <sz val="12"/>
      <color indexed="8"/>
      <name val="宋体"/>
      <charset val="134"/>
    </font>
    <font>
      <b/>
      <sz val="14"/>
      <name val="宋体"/>
      <charset val="134"/>
    </font>
    <font>
      <sz val="12"/>
      <name val="宋体"/>
      <charset val="134"/>
    </font>
    <font>
      <sz val="14"/>
      <name val="MS Serif"/>
      <charset val="134"/>
    </font>
    <font>
      <sz val="14"/>
      <name val="Times New Roman"/>
      <charset val="134"/>
    </font>
    <font>
      <b/>
      <sz val="20"/>
      <name val="方正小标宋简体"/>
      <charset val="134"/>
    </font>
    <font>
      <sz val="11"/>
      <name val="宋体"/>
      <charset val="134"/>
    </font>
    <font>
      <sz val="20"/>
      <color rgb="FF000000"/>
      <name val="方正小标宋简体"/>
      <charset val="134"/>
    </font>
    <font>
      <b/>
      <sz val="14"/>
      <color indexed="8"/>
      <name val="宋体"/>
      <charset val="134"/>
    </font>
    <font>
      <b/>
      <sz val="12"/>
      <name val="宋体"/>
      <charset val="134"/>
    </font>
    <font>
      <sz val="16"/>
      <name val="宋体"/>
      <charset val="134"/>
    </font>
    <font>
      <sz val="16"/>
      <color indexed="8"/>
      <name val="方正小标宋简体"/>
      <charset val="134"/>
    </font>
    <font>
      <sz val="16"/>
      <color indexed="8"/>
      <name val="宋体"/>
      <charset val="134"/>
    </font>
    <font>
      <b/>
      <sz val="16"/>
      <name val="宋体"/>
      <charset val="134"/>
    </font>
    <font>
      <sz val="14"/>
      <color rgb="FF000000"/>
      <name val="宋体"/>
      <charset val="134"/>
    </font>
    <font>
      <sz val="14"/>
      <color theme="1"/>
      <name val="宋体"/>
      <charset val="134"/>
    </font>
    <font>
      <sz val="20"/>
      <color indexed="8"/>
      <name val="华文中宋"/>
      <charset val="134"/>
    </font>
    <font>
      <b/>
      <sz val="11"/>
      <name val="宋体"/>
      <charset val="134"/>
    </font>
    <font>
      <sz val="14"/>
      <color theme="1"/>
      <name val="宋体"/>
      <charset val="134"/>
      <scheme val="minor"/>
    </font>
    <font>
      <sz val="20"/>
      <color indexed="8"/>
      <name val="宋体"/>
      <charset val="134"/>
    </font>
    <font>
      <sz val="18"/>
      <color indexed="8"/>
      <name val="方正小标宋简体"/>
      <charset val="134"/>
    </font>
    <font>
      <sz val="9"/>
      <color theme="1"/>
      <name val="宋体"/>
      <charset val="134"/>
    </font>
    <font>
      <sz val="20"/>
      <color theme="1"/>
      <name val="方正小标宋简体"/>
      <charset val="134"/>
    </font>
    <font>
      <sz val="11"/>
      <color theme="1"/>
      <name val="微软雅黑"/>
      <charset val="134"/>
    </font>
    <font>
      <sz val="11"/>
      <color rgb="FF303133"/>
      <name val="微软雅黑"/>
      <charset val="134"/>
    </font>
    <font>
      <sz val="9"/>
      <name val="宋体"/>
      <charset val="134"/>
    </font>
    <font>
      <b/>
      <sz val="14"/>
      <name val="黑体"/>
      <charset val="134"/>
    </font>
    <font>
      <sz val="14"/>
      <color indexed="9"/>
      <name val="宋体"/>
      <charset val="134"/>
    </font>
    <font>
      <sz val="12"/>
      <name val="仿宋_GB2312"/>
      <charset val="134"/>
    </font>
    <font>
      <sz val="20"/>
      <color theme="1"/>
      <name val="方正小标宋_GBK"/>
      <charset val="134"/>
    </font>
    <font>
      <b/>
      <sz val="14"/>
      <name val="Times New Roman"/>
      <charset val="134"/>
    </font>
    <font>
      <sz val="12"/>
      <color theme="1"/>
      <name val="Times New Roman"/>
      <charset val="134"/>
    </font>
    <font>
      <sz val="12"/>
      <name val="Times New Roman"/>
      <charset val="134"/>
    </font>
    <font>
      <sz val="14"/>
      <name val="Arial"/>
      <charset val="134"/>
    </font>
    <font>
      <b/>
      <sz val="18"/>
      <color indexed="8"/>
      <name val="方正小标宋简体"/>
      <charset val="134"/>
    </font>
    <font>
      <b/>
      <sz val="14"/>
      <name val="Arial"/>
      <charset val="134"/>
    </font>
    <font>
      <b/>
      <sz val="14"/>
      <color theme="1"/>
      <name val="宋体"/>
      <charset val="134"/>
    </font>
    <font>
      <sz val="12"/>
      <color theme="1"/>
      <name val="宋体"/>
      <charset val="134"/>
    </font>
    <font>
      <b/>
      <sz val="11"/>
      <color theme="1"/>
      <name val="微软雅黑"/>
      <charset val="134"/>
    </font>
    <font>
      <sz val="12"/>
      <color rgb="FFFF0000"/>
      <name val="宋体"/>
      <charset val="134"/>
    </font>
    <font>
      <sz val="18"/>
      <name val="黑体"/>
      <charset val="134"/>
    </font>
    <font>
      <b/>
      <sz val="11"/>
      <color indexed="8"/>
      <name val="宋体"/>
      <charset val="134"/>
    </font>
    <font>
      <sz val="11"/>
      <color indexed="52"/>
      <name val="宋体"/>
      <charset val="134"/>
    </font>
    <font>
      <sz val="11"/>
      <color theme="1"/>
      <name val="宋体"/>
      <charset val="0"/>
      <scheme val="minor"/>
    </font>
    <font>
      <sz val="11"/>
      <color rgb="FF3F3F76"/>
      <name val="宋体"/>
      <charset val="0"/>
      <scheme val="minor"/>
    </font>
    <font>
      <sz val="11"/>
      <color indexed="9"/>
      <name val="宋体"/>
      <charset val="134"/>
    </font>
    <font>
      <sz val="12"/>
      <color indexed="9"/>
      <name val="宋体"/>
      <charset val="134"/>
    </font>
    <font>
      <sz val="10"/>
      <name val="楷体"/>
      <charset val="134"/>
    </font>
    <font>
      <sz val="10"/>
      <name val="Geneva"/>
      <charset val="134"/>
    </font>
    <font>
      <sz val="11"/>
      <color indexed="17"/>
      <name val="宋体"/>
      <charset val="134"/>
    </font>
    <font>
      <sz val="8"/>
      <name val="Times New Roman"/>
      <charset val="134"/>
    </font>
    <font>
      <sz val="11"/>
      <color rgb="FF9C0006"/>
      <name val="宋体"/>
      <charset val="0"/>
      <scheme val="minor"/>
    </font>
    <font>
      <sz val="11"/>
      <color theme="0"/>
      <name val="宋体"/>
      <charset val="0"/>
      <scheme val="minor"/>
    </font>
    <font>
      <u/>
      <sz val="11"/>
      <color rgb="FF0000FF"/>
      <name val="宋体"/>
      <charset val="0"/>
      <scheme val="minor"/>
    </font>
    <font>
      <sz val="8"/>
      <name val="Arial"/>
      <charset val="134"/>
    </font>
    <font>
      <sz val="10"/>
      <name val="Arial"/>
      <charset val="134"/>
    </font>
    <font>
      <u/>
      <sz val="11"/>
      <color rgb="FF800080"/>
      <name val="宋体"/>
      <charset val="0"/>
      <scheme val="minor"/>
    </font>
    <font>
      <sz val="12"/>
      <color indexed="16"/>
      <name val="宋体"/>
      <charset val="134"/>
    </font>
    <font>
      <sz val="12"/>
      <color indexed="17"/>
      <name val="宋体"/>
      <charset val="134"/>
    </font>
    <font>
      <b/>
      <sz val="11"/>
      <color theme="3"/>
      <name val="宋体"/>
      <charset val="134"/>
      <scheme val="minor"/>
    </font>
    <font>
      <i/>
      <sz val="11"/>
      <color indexed="23"/>
      <name val="宋体"/>
      <charset val="134"/>
    </font>
    <font>
      <sz val="11"/>
      <color rgb="FFFF0000"/>
      <name val="宋体"/>
      <charset val="0"/>
      <scheme val="minor"/>
    </font>
    <font>
      <b/>
      <sz val="18"/>
      <color theme="3"/>
      <name val="宋体"/>
      <charset val="134"/>
      <scheme val="minor"/>
    </font>
    <font>
      <b/>
      <sz val="15"/>
      <color indexed="56"/>
      <name val="宋体"/>
      <charset val="134"/>
    </font>
    <font>
      <i/>
      <sz val="11"/>
      <color rgb="FF7F7F7F"/>
      <name val="宋体"/>
      <charset val="0"/>
      <scheme val="minor"/>
    </font>
    <font>
      <b/>
      <sz val="15"/>
      <color theme="3"/>
      <name val="宋体"/>
      <charset val="134"/>
      <scheme val="minor"/>
    </font>
    <font>
      <b/>
      <sz val="13"/>
      <color theme="3"/>
      <name val="宋体"/>
      <charset val="134"/>
      <scheme val="minor"/>
    </font>
    <font>
      <sz val="11"/>
      <color indexed="20"/>
      <name val="宋体"/>
      <charset val="134"/>
    </font>
    <font>
      <b/>
      <sz val="11"/>
      <color rgb="FF3F3F3F"/>
      <name val="宋体"/>
      <charset val="0"/>
      <scheme val="minor"/>
    </font>
    <font>
      <b/>
      <sz val="11"/>
      <color rgb="FFFA7D00"/>
      <name val="宋体"/>
      <charset val="0"/>
      <scheme val="minor"/>
    </font>
    <font>
      <b/>
      <sz val="11"/>
      <color rgb="FFFFFFFF"/>
      <name val="宋体"/>
      <charset val="0"/>
      <scheme val="minor"/>
    </font>
    <font>
      <b/>
      <sz val="11"/>
      <color indexed="56"/>
      <name val="宋体"/>
      <charset val="134"/>
    </font>
    <font>
      <b/>
      <sz val="10"/>
      <name val="MS Sans Serif"/>
      <charset val="134"/>
    </font>
    <font>
      <sz val="11"/>
      <color rgb="FFFA7D00"/>
      <name val="宋体"/>
      <charset val="0"/>
      <scheme val="minor"/>
    </font>
    <font>
      <b/>
      <sz val="11"/>
      <color theme="1"/>
      <name val="宋体"/>
      <charset val="0"/>
      <scheme val="minor"/>
    </font>
    <font>
      <sz val="11"/>
      <color rgb="FF006100"/>
      <name val="宋体"/>
      <charset val="0"/>
      <scheme val="minor"/>
    </font>
    <font>
      <b/>
      <sz val="11"/>
      <color indexed="63"/>
      <name val="宋体"/>
      <charset val="134"/>
    </font>
    <font>
      <sz val="11"/>
      <color rgb="FF9C6500"/>
      <name val="宋体"/>
      <charset val="0"/>
      <scheme val="minor"/>
    </font>
    <font>
      <sz val="11"/>
      <color indexed="60"/>
      <name val="宋体"/>
      <charset val="134"/>
    </font>
    <font>
      <b/>
      <sz val="18"/>
      <color indexed="56"/>
      <name val="宋体"/>
      <charset val="134"/>
    </font>
    <font>
      <b/>
      <sz val="11"/>
      <color indexed="9"/>
      <name val="宋体"/>
      <charset val="134"/>
    </font>
    <font>
      <b/>
      <sz val="11"/>
      <color indexed="52"/>
      <name val="宋体"/>
      <charset val="134"/>
    </font>
    <font>
      <sz val="10"/>
      <name val="Helv"/>
      <charset val="134"/>
    </font>
    <font>
      <u/>
      <sz val="12"/>
      <color indexed="12"/>
      <name val="宋体"/>
      <charset val="134"/>
    </font>
    <font>
      <sz val="12"/>
      <color indexed="20"/>
      <name val="宋体"/>
      <charset val="134"/>
    </font>
    <font>
      <b/>
      <sz val="13"/>
      <color indexed="56"/>
      <name val="宋体"/>
      <charset val="134"/>
    </font>
    <font>
      <sz val="11"/>
      <color indexed="10"/>
      <name val="宋体"/>
      <charset val="134"/>
    </font>
    <font>
      <sz val="10"/>
      <name val="仿宋_GB2312"/>
      <charset val="134"/>
    </font>
    <font>
      <b/>
      <sz val="12"/>
      <name val="Arial"/>
      <charset val="134"/>
    </font>
    <font>
      <sz val="10"/>
      <name val="MS Sans Serif"/>
      <charset val="134"/>
    </font>
    <font>
      <b/>
      <sz val="10"/>
      <name val="Tms Rmn"/>
      <charset val="134"/>
    </font>
    <font>
      <sz val="11"/>
      <color indexed="62"/>
      <name val="宋体"/>
      <charset val="134"/>
    </font>
    <font>
      <sz val="10"/>
      <name val="Times New Roman"/>
      <charset val="134"/>
    </font>
    <font>
      <b/>
      <sz val="12"/>
      <color indexed="8"/>
      <name val="宋体"/>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b/>
      <sz val="18"/>
      <color indexed="54"/>
      <name val="宋体"/>
      <charset val="134"/>
    </font>
    <font>
      <sz val="10"/>
      <color indexed="8"/>
      <name val="MS Sans Serif"/>
      <charset val="134"/>
    </font>
    <font>
      <b/>
      <sz val="11"/>
      <color indexed="54"/>
      <name val="宋体"/>
      <charset val="134"/>
    </font>
    <font>
      <b/>
      <sz val="14"/>
      <name val="楷体"/>
      <charset val="134"/>
    </font>
    <font>
      <b/>
      <sz val="18"/>
      <color indexed="62"/>
      <name val="宋体"/>
      <charset val="134"/>
    </font>
    <font>
      <b/>
      <sz val="10"/>
      <name val="Arial"/>
      <charset val="134"/>
    </font>
    <font>
      <u/>
      <sz val="10"/>
      <color indexed="12"/>
      <name val="Times"/>
      <charset val="134"/>
    </font>
    <font>
      <u/>
      <sz val="11"/>
      <color indexed="52"/>
      <name val="宋体"/>
      <charset val="134"/>
    </font>
    <font>
      <u/>
      <sz val="12"/>
      <color indexed="36"/>
      <name val="宋体"/>
      <charset val="134"/>
    </font>
    <font>
      <sz val="12"/>
      <name val="Courier"/>
      <charset val="134"/>
    </font>
    <font>
      <sz val="9"/>
      <name val="微软雅黑"/>
      <charset val="134"/>
    </font>
  </fonts>
  <fills count="7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5"/>
        <bgColor indexed="64"/>
      </patternFill>
    </fill>
    <fill>
      <patternFill patternType="solid">
        <fgColor rgb="FFD8D8D8"/>
        <bgColor indexed="64"/>
      </patternFill>
    </fill>
    <fill>
      <patternFill patternType="solid">
        <fgColor rgb="FFD9D9D9"/>
        <bgColor indexed="64"/>
      </patternFill>
    </fill>
    <fill>
      <patternFill patternType="solid">
        <fgColor rgb="FFDCDCDC"/>
        <bgColor indexed="64"/>
      </patternFill>
    </fill>
    <fill>
      <patternFill patternType="solid">
        <fgColor rgb="FFFCECCD"/>
        <bgColor indexed="64"/>
      </patternFill>
    </fill>
    <fill>
      <patternFill patternType="solid">
        <fgColor rgb="FFFFFFFF"/>
        <bgColor indexed="64"/>
      </patternFill>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indexed="10"/>
        <bgColor indexed="64"/>
      </patternFill>
    </fill>
    <fill>
      <patternFill patternType="solid">
        <fgColor indexed="49"/>
        <bgColor indexed="64"/>
      </patternFill>
    </fill>
    <fill>
      <patternFill patternType="solid">
        <fgColor indexed="54"/>
        <bgColor indexed="64"/>
      </patternFill>
    </fill>
    <fill>
      <patternFill patternType="solid">
        <fgColor indexed="42"/>
        <bgColor indexed="64"/>
      </patternFill>
    </fill>
    <fill>
      <patternFill patternType="solid">
        <fgColor indexed="22"/>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indexed="52"/>
        <bgColor indexed="64"/>
      </patternFill>
    </fill>
    <fill>
      <patternFill patternType="solid">
        <fgColor indexed="27"/>
        <bgColor indexed="64"/>
      </patternFill>
    </fill>
    <fill>
      <patternFill patternType="solid">
        <fgColor indexed="26"/>
        <bgColor indexed="64"/>
      </patternFill>
    </fill>
    <fill>
      <patternFill patternType="solid">
        <fgColor indexed="55"/>
        <bgColor indexed="64"/>
      </patternFill>
    </fill>
    <fill>
      <patternFill patternType="solid">
        <fgColor indexed="45"/>
        <bgColor indexed="64"/>
      </patternFill>
    </fill>
    <fill>
      <patternFill patternType="solid">
        <fgColor indexed="48"/>
        <bgColor indexed="64"/>
      </patternFill>
    </fill>
    <fill>
      <patternFill patternType="solid">
        <fgColor indexed="29"/>
        <bgColor indexed="64"/>
      </patternFill>
    </fill>
    <fill>
      <patternFill patternType="solid">
        <fgColor rgb="FFFFFFCC"/>
        <bgColor indexed="64"/>
      </patternFill>
    </fill>
    <fill>
      <patternFill patternType="solid">
        <fgColor theme="5" tint="0.399975585192419"/>
        <bgColor indexed="64"/>
      </patternFill>
    </fill>
    <fill>
      <patternFill patternType="solid">
        <fgColor indexed="44"/>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indexed="46"/>
        <bgColor indexed="64"/>
      </patternFill>
    </fill>
    <fill>
      <patternFill patternType="solid">
        <fgColor rgb="FFC6EFCE"/>
        <bgColor indexed="64"/>
      </patternFill>
    </fill>
    <fill>
      <patternFill patternType="solid">
        <fgColor rgb="FFFFEB9C"/>
        <bgColor indexed="64"/>
      </patternFill>
    </fill>
    <fill>
      <patternFill patternType="solid">
        <fgColor indexed="43"/>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4"/>
        <bgColor indexed="64"/>
      </patternFill>
    </fill>
    <fill>
      <patternFill patternType="solid">
        <fgColor indexed="31"/>
        <bgColor indexed="64"/>
      </patternFill>
    </fill>
    <fill>
      <patternFill patternType="solid">
        <fgColor indexed="47"/>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15"/>
        <bgColor indexed="64"/>
      </patternFill>
    </fill>
    <fill>
      <patternFill patternType="solid">
        <fgColor indexed="57"/>
        <bgColor indexed="64"/>
      </patternFill>
    </fill>
    <fill>
      <patternFill patternType="solid">
        <fgColor indexed="12"/>
        <bgColor indexed="64"/>
      </patternFill>
    </fill>
    <fill>
      <patternFill patternType="solid">
        <fgColor indexed="40"/>
        <bgColor indexed="64"/>
      </patternFill>
    </fill>
    <fill>
      <patternFill patternType="lightUp">
        <fgColor indexed="9"/>
        <bgColor indexed="22"/>
      </patternFill>
    </fill>
    <fill>
      <patternFill patternType="lightUp">
        <fgColor indexed="9"/>
        <bgColor indexed="55"/>
      </patternFill>
    </fill>
    <fill>
      <patternFill patternType="solid">
        <fgColor indexed="62"/>
        <bgColor indexed="64"/>
      </patternFill>
    </fill>
    <fill>
      <patternFill patternType="solid">
        <fgColor indexed="53"/>
        <bgColor indexed="64"/>
      </patternFill>
    </fill>
  </fills>
  <borders count="4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000000"/>
      </left>
      <right style="thin">
        <color rgb="FF000000"/>
      </right>
      <top style="thin">
        <color rgb="FF000000"/>
      </top>
      <bottom/>
      <diagonal/>
    </border>
    <border>
      <left style="thin">
        <color auto="1"/>
      </left>
      <right/>
      <top style="thin">
        <color auto="1"/>
      </top>
      <bottom style="thin">
        <color auto="1"/>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indexed="8"/>
      </left>
      <right/>
      <top/>
      <bottom style="thin">
        <color indexed="8"/>
      </bottom>
      <diagonal/>
    </border>
    <border>
      <left/>
      <right/>
      <top style="thin">
        <color auto="1"/>
      </top>
      <bottom style="thin">
        <color auto="1"/>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bottom/>
      <diagonal/>
    </border>
    <border>
      <left/>
      <right/>
      <top/>
      <bottom style="double">
        <color indexed="52"/>
      </bottom>
      <diagonal/>
    </border>
    <border>
      <left style="thin">
        <color rgb="FF7F7F7F"/>
      </left>
      <right style="thin">
        <color rgb="FF7F7F7F"/>
      </right>
      <top style="thin">
        <color rgb="FF7F7F7F"/>
      </top>
      <bottom style="thin">
        <color rgb="FF7F7F7F"/>
      </bottom>
      <diagonal/>
    </border>
    <border>
      <left/>
      <right/>
      <top style="thin">
        <color indexed="62"/>
      </top>
      <bottom style="double">
        <color indexed="62"/>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indexed="6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auto="1"/>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s>
  <cellStyleXfs count="1335">
    <xf numFmtId="0" fontId="0" fillId="0" borderId="0">
      <alignment vertical="center"/>
    </xf>
    <xf numFmtId="42" fontId="1" fillId="0" borderId="0" applyFont="0" applyFill="0" applyBorder="0" applyAlignment="0" applyProtection="0">
      <alignment vertical="center"/>
    </xf>
    <xf numFmtId="0" fontId="72" fillId="0" borderId="21" applyNumberFormat="0" applyFill="0" applyAlignment="0" applyProtection="0">
      <alignment vertical="center"/>
    </xf>
    <xf numFmtId="0" fontId="0" fillId="0" borderId="0">
      <alignment vertical="center"/>
    </xf>
    <xf numFmtId="0" fontId="0" fillId="0" borderId="0">
      <alignment vertical="center"/>
    </xf>
    <xf numFmtId="0" fontId="73" fillId="11" borderId="0" applyNumberFormat="0" applyBorder="0" applyAlignment="0" applyProtection="0">
      <alignment vertical="center"/>
    </xf>
    <xf numFmtId="0" fontId="74" fillId="12" borderId="22" applyNumberFormat="0" applyAlignment="0" applyProtection="0">
      <alignment vertical="center"/>
    </xf>
    <xf numFmtId="0" fontId="75" fillId="13" borderId="0" applyNumberFormat="0" applyBorder="0" applyAlignment="0" applyProtection="0">
      <alignment vertical="center"/>
    </xf>
    <xf numFmtId="0" fontId="71" fillId="0" borderId="23" applyNumberFormat="0" applyFill="0" applyAlignment="0" applyProtection="0">
      <alignment vertical="center"/>
    </xf>
    <xf numFmtId="0" fontId="76" fillId="14" borderId="0" applyNumberFormat="0" applyBorder="0" applyAlignment="0" applyProtection="0">
      <alignment vertical="center"/>
    </xf>
    <xf numFmtId="44" fontId="1" fillId="0" borderId="0" applyFont="0" applyFill="0" applyBorder="0" applyAlignment="0" applyProtection="0">
      <alignment vertical="center"/>
    </xf>
    <xf numFmtId="0" fontId="77" fillId="0" borderId="24" applyNumberFormat="0" applyFill="0" applyProtection="0">
      <alignment horizontal="center" vertical="center"/>
    </xf>
    <xf numFmtId="0" fontId="78" fillId="0" borderId="0">
      <alignment vertical="center"/>
    </xf>
    <xf numFmtId="0" fontId="32" fillId="0" borderId="0">
      <alignment vertical="center"/>
    </xf>
    <xf numFmtId="9" fontId="32" fillId="0" borderId="0" applyFont="0" applyFill="0" applyBorder="0" applyAlignment="0" applyProtection="0">
      <alignment vertical="center"/>
    </xf>
    <xf numFmtId="0" fontId="76" fillId="15" borderId="0" applyNumberFormat="0" applyBorder="0" applyAlignment="0" applyProtection="0">
      <alignment vertical="center"/>
    </xf>
    <xf numFmtId="0" fontId="79" fillId="16" borderId="0" applyNumberFormat="0" applyBorder="0" applyAlignment="0" applyProtection="0">
      <alignment vertical="center"/>
    </xf>
    <xf numFmtId="0" fontId="80" fillId="0" borderId="0">
      <alignment horizontal="center" vertical="center" wrapText="1"/>
      <protection locked="0"/>
    </xf>
    <xf numFmtId="41" fontId="1" fillId="0" borderId="0" applyFont="0" applyFill="0" applyBorder="0" applyAlignment="0" applyProtection="0">
      <alignment vertical="center"/>
    </xf>
    <xf numFmtId="0" fontId="32" fillId="0" borderId="0">
      <alignment vertical="center"/>
    </xf>
    <xf numFmtId="0" fontId="30" fillId="17" borderId="0" applyNumberFormat="0" applyBorder="0" applyAlignment="0" applyProtection="0">
      <alignment vertical="center"/>
    </xf>
    <xf numFmtId="0" fontId="0" fillId="0" borderId="0">
      <alignment vertical="center"/>
    </xf>
    <xf numFmtId="0" fontId="73" fillId="18" borderId="0" applyNumberFormat="0" applyBorder="0" applyAlignment="0" applyProtection="0">
      <alignment vertical="center"/>
    </xf>
    <xf numFmtId="0" fontId="81" fillId="19" borderId="0" applyNumberFormat="0" applyBorder="0" applyAlignment="0" applyProtection="0">
      <alignment vertical="center"/>
    </xf>
    <xf numFmtId="0" fontId="32" fillId="0" borderId="0">
      <alignment vertical="center"/>
    </xf>
    <xf numFmtId="43" fontId="0" fillId="0" borderId="0" applyFont="0" applyFill="0" applyBorder="0" applyAlignment="0" applyProtection="0">
      <alignment vertical="center"/>
    </xf>
    <xf numFmtId="0" fontId="82" fillId="20" borderId="0" applyNumberFormat="0" applyBorder="0" applyAlignment="0" applyProtection="0">
      <alignment vertical="center"/>
    </xf>
    <xf numFmtId="0" fontId="76" fillId="21" borderId="0" applyNumberFormat="0" applyBorder="0" applyAlignment="0" applyProtection="0">
      <alignment vertical="center"/>
    </xf>
    <xf numFmtId="0" fontId="83" fillId="0" borderId="0" applyNumberFormat="0" applyFill="0" applyBorder="0" applyAlignment="0" applyProtection="0">
      <alignment vertical="center"/>
    </xf>
    <xf numFmtId="0" fontId="79" fillId="22" borderId="0" applyNumberFormat="0" applyBorder="0" applyAlignment="0" applyProtection="0">
      <alignment vertical="center"/>
    </xf>
    <xf numFmtId="0" fontId="84" fillId="23" borderId="1" applyNumberFormat="0" applyBorder="0" applyAlignment="0" applyProtection="0">
      <alignment vertical="center"/>
    </xf>
    <xf numFmtId="0" fontId="76" fillId="24" borderId="0" applyNumberFormat="0" applyBorder="0" applyAlignment="0" applyProtection="0">
      <alignment vertical="center"/>
    </xf>
    <xf numFmtId="176" fontId="85" fillId="0" borderId="24" applyFill="0" applyProtection="0">
      <alignment horizontal="right" vertical="center"/>
    </xf>
    <xf numFmtId="0" fontId="75" fillId="21" borderId="0" applyNumberFormat="0" applyBorder="0" applyAlignment="0" applyProtection="0">
      <alignment vertical="center"/>
    </xf>
    <xf numFmtId="9" fontId="32" fillId="0" borderId="0" applyFont="0" applyFill="0" applyBorder="0" applyAlignment="0" applyProtection="0">
      <alignment vertical="center"/>
    </xf>
    <xf numFmtId="0" fontId="86" fillId="0" borderId="0" applyNumberFormat="0" applyFill="0" applyBorder="0" applyAlignment="0" applyProtection="0">
      <alignment vertical="center"/>
    </xf>
    <xf numFmtId="0" fontId="87" fillId="25" borderId="0" applyNumberFormat="0" applyBorder="0" applyAlignment="0" applyProtection="0">
      <alignment vertical="center"/>
    </xf>
    <xf numFmtId="0" fontId="76" fillId="15" borderId="0" applyNumberFormat="0" applyBorder="0" applyAlignment="0" applyProtection="0">
      <alignment vertical="center"/>
    </xf>
    <xf numFmtId="0" fontId="75" fillId="26" borderId="0" applyNumberFormat="0" applyBorder="0" applyAlignment="0" applyProtection="0">
      <alignment vertical="center"/>
    </xf>
    <xf numFmtId="0" fontId="88" fillId="16" borderId="0" applyNumberFormat="0" applyBorder="0" applyAlignment="0" applyProtection="0">
      <alignment vertical="center"/>
    </xf>
    <xf numFmtId="0" fontId="75" fillId="27" borderId="0" applyNumberFormat="0" applyBorder="0" applyAlignment="0" applyProtection="0">
      <alignment vertical="center"/>
    </xf>
    <xf numFmtId="0" fontId="1" fillId="28" borderId="25" applyNumberFormat="0" applyFont="0" applyAlignment="0" applyProtection="0">
      <alignment vertical="center"/>
    </xf>
    <xf numFmtId="0" fontId="32" fillId="0" borderId="0">
      <alignment vertical="center"/>
    </xf>
    <xf numFmtId="0" fontId="62" fillId="0" borderId="0">
      <alignment vertical="center"/>
    </xf>
    <xf numFmtId="0" fontId="82" fillId="29" borderId="0" applyNumberFormat="0" applyBorder="0" applyAlignment="0" applyProtection="0">
      <alignment vertical="center"/>
    </xf>
    <xf numFmtId="0" fontId="76" fillId="21" borderId="0" applyNumberFormat="0" applyBorder="0" applyAlignment="0" applyProtection="0">
      <alignment vertical="center"/>
    </xf>
    <xf numFmtId="0" fontId="76" fillId="30" borderId="0" applyNumberFormat="0" applyBorder="0" applyAlignment="0" applyProtection="0">
      <alignment vertical="center"/>
    </xf>
    <xf numFmtId="0" fontId="89" fillId="0" borderId="0" applyNumberFormat="0" applyFill="0" applyBorder="0" applyAlignment="0" applyProtection="0">
      <alignment vertical="center"/>
    </xf>
    <xf numFmtId="0" fontId="76" fillId="24" borderId="0" applyNumberFormat="0" applyBorder="0" applyAlignment="0" applyProtection="0">
      <alignment vertical="center"/>
    </xf>
    <xf numFmtId="9" fontId="32" fillId="0" borderId="0" applyFont="0" applyFill="0" applyBorder="0" applyAlignment="0" applyProtection="0">
      <alignment vertical="center"/>
    </xf>
    <xf numFmtId="0" fontId="90" fillId="0" borderId="0" applyNumberFormat="0" applyFill="0" applyBorder="0" applyAlignment="0" applyProtection="0">
      <alignment vertical="center"/>
    </xf>
    <xf numFmtId="0" fontId="32" fillId="0" borderId="0">
      <alignment vertical="center"/>
    </xf>
    <xf numFmtId="0" fontId="32" fillId="0" borderId="0">
      <alignment vertical="center"/>
    </xf>
    <xf numFmtId="0" fontId="91" fillId="0" borderId="0" applyNumberFormat="0" applyFill="0" applyBorder="0" applyAlignment="0" applyProtection="0">
      <alignment vertical="center"/>
    </xf>
    <xf numFmtId="0" fontId="32" fillId="0" borderId="0">
      <alignment vertical="center"/>
    </xf>
    <xf numFmtId="0" fontId="75" fillId="25" borderId="0" applyNumberFormat="0" applyBorder="0" applyAlignment="0" applyProtection="0">
      <alignment vertical="center"/>
    </xf>
    <xf numFmtId="0" fontId="92" fillId="0" borderId="0" applyNumberFormat="0" applyFill="0" applyBorder="0" applyAlignment="0" applyProtection="0">
      <alignment vertical="center"/>
    </xf>
    <xf numFmtId="0" fontId="93" fillId="0" borderId="26" applyNumberFormat="0" applyFill="0" applyAlignment="0" applyProtection="0">
      <alignment vertical="center"/>
    </xf>
    <xf numFmtId="0" fontId="76" fillId="30" borderId="0" applyNumberFormat="0" applyBorder="0" applyAlignment="0" applyProtection="0">
      <alignment vertical="center"/>
    </xf>
    <xf numFmtId="0" fontId="94" fillId="0" borderId="0" applyNumberFormat="0" applyFill="0" applyBorder="0" applyAlignment="0" applyProtection="0">
      <alignment vertical="center"/>
    </xf>
    <xf numFmtId="0" fontId="95" fillId="0" borderId="27" applyNumberFormat="0" applyFill="0" applyAlignment="0" applyProtection="0">
      <alignment vertical="center"/>
    </xf>
    <xf numFmtId="9" fontId="32" fillId="0" borderId="0" applyFont="0" applyFill="0" applyBorder="0" applyAlignment="0" applyProtection="0">
      <alignment vertical="center"/>
    </xf>
    <xf numFmtId="0" fontId="96" fillId="0" borderId="27" applyNumberFormat="0" applyFill="0" applyAlignment="0" applyProtection="0">
      <alignment vertical="center"/>
    </xf>
    <xf numFmtId="9" fontId="32" fillId="0" borderId="0" applyFont="0" applyFill="0" applyBorder="0" applyAlignment="0" applyProtection="0">
      <alignment vertical="center"/>
    </xf>
    <xf numFmtId="0" fontId="32" fillId="0" borderId="0">
      <alignment vertical="center"/>
    </xf>
    <xf numFmtId="0" fontId="97" fillId="25" borderId="0" applyNumberFormat="0" applyBorder="0" applyAlignment="0" applyProtection="0">
      <alignment vertical="center"/>
    </xf>
    <xf numFmtId="0" fontId="62" fillId="0" borderId="0">
      <alignment vertical="center"/>
    </xf>
    <xf numFmtId="0" fontId="75" fillId="25" borderId="0" applyNumberFormat="0" applyBorder="0" applyAlignment="0" applyProtection="0">
      <alignment vertical="center"/>
    </xf>
    <xf numFmtId="0" fontId="76" fillId="15" borderId="0" applyNumberFormat="0" applyBorder="0" applyAlignment="0" applyProtection="0">
      <alignment vertical="center"/>
    </xf>
    <xf numFmtId="0" fontId="82" fillId="31" borderId="0" applyNumberFormat="0" applyBorder="0" applyAlignment="0" applyProtection="0">
      <alignment vertical="center"/>
    </xf>
    <xf numFmtId="0" fontId="76" fillId="21" borderId="0" applyNumberFormat="0" applyBorder="0" applyAlignment="0" applyProtection="0">
      <alignment vertical="center"/>
    </xf>
    <xf numFmtId="0" fontId="89" fillId="0" borderId="28" applyNumberFormat="0" applyFill="0" applyAlignment="0" applyProtection="0">
      <alignment vertical="center"/>
    </xf>
    <xf numFmtId="9" fontId="32" fillId="0" borderId="0" applyFont="0" applyFill="0" applyBorder="0" applyAlignment="0" applyProtection="0">
      <alignment vertical="center"/>
    </xf>
    <xf numFmtId="0" fontId="82" fillId="32" borderId="0" applyNumberFormat="0" applyBorder="0" applyAlignment="0" applyProtection="0">
      <alignment vertical="center"/>
    </xf>
    <xf numFmtId="0" fontId="76" fillId="21" borderId="0" applyNumberFormat="0" applyBorder="0" applyAlignment="0" applyProtection="0">
      <alignment vertical="center"/>
    </xf>
    <xf numFmtId="0" fontId="98" fillId="33" borderId="29" applyNumberFormat="0" applyAlignment="0" applyProtection="0">
      <alignment vertical="center"/>
    </xf>
    <xf numFmtId="0" fontId="99" fillId="33" borderId="22" applyNumberFormat="0" applyAlignment="0" applyProtection="0">
      <alignment vertical="center"/>
    </xf>
    <xf numFmtId="0" fontId="0" fillId="30" borderId="0" applyNumberFormat="0" applyBorder="0" applyAlignment="0" applyProtection="0">
      <alignment vertical="center"/>
    </xf>
    <xf numFmtId="0" fontId="100" fillId="34" borderId="30" applyNumberFormat="0" applyAlignment="0" applyProtection="0">
      <alignment vertical="center"/>
    </xf>
    <xf numFmtId="0" fontId="73" fillId="35" borderId="0" applyNumberFormat="0" applyBorder="0" applyAlignment="0" applyProtection="0">
      <alignment vertical="center"/>
    </xf>
    <xf numFmtId="0" fontId="0" fillId="0" borderId="0">
      <alignment vertical="center"/>
    </xf>
    <xf numFmtId="0" fontId="0" fillId="0" borderId="0">
      <alignment vertical="center"/>
    </xf>
    <xf numFmtId="0" fontId="32" fillId="0" borderId="0">
      <alignment vertical="center"/>
    </xf>
    <xf numFmtId="0" fontId="82" fillId="36" borderId="0" applyNumberFormat="0" applyBorder="0" applyAlignment="0" applyProtection="0">
      <alignment vertical="center"/>
    </xf>
    <xf numFmtId="0" fontId="101" fillId="0" borderId="0" applyNumberFormat="0" applyFill="0" applyBorder="0" applyAlignment="0" applyProtection="0">
      <alignment vertical="center"/>
    </xf>
    <xf numFmtId="0" fontId="102" fillId="0" borderId="31">
      <alignment horizontal="center" vertical="center"/>
    </xf>
    <xf numFmtId="0" fontId="103" fillId="0" borderId="32" applyNumberFormat="0" applyFill="0" applyAlignment="0" applyProtection="0">
      <alignment vertical="center"/>
    </xf>
    <xf numFmtId="0" fontId="97" fillId="37" borderId="0" applyNumberFormat="0" applyBorder="0" applyAlignment="0" applyProtection="0">
      <alignment vertical="center"/>
    </xf>
    <xf numFmtId="0" fontId="104" fillId="0" borderId="33" applyNumberFormat="0" applyFill="0" applyAlignment="0" applyProtection="0">
      <alignment vertical="center"/>
    </xf>
    <xf numFmtId="0" fontId="75" fillId="26" borderId="0" applyNumberFormat="0" applyBorder="0" applyAlignment="0" applyProtection="0">
      <alignment vertical="center"/>
    </xf>
    <xf numFmtId="0" fontId="105" fillId="38" borderId="0" applyNumberFormat="0" applyBorder="0" applyAlignment="0" applyProtection="0">
      <alignment vertical="center"/>
    </xf>
    <xf numFmtId="0" fontId="106" fillId="17" borderId="34" applyNumberFormat="0" applyAlignment="0" applyProtection="0">
      <alignment vertical="center"/>
    </xf>
    <xf numFmtId="0" fontId="107" fillId="39" borderId="0" applyNumberFormat="0" applyBorder="0" applyAlignment="0" applyProtection="0">
      <alignment vertical="center"/>
    </xf>
    <xf numFmtId="0" fontId="0" fillId="16" borderId="0" applyNumberFormat="0" applyBorder="0" applyAlignment="0" applyProtection="0">
      <alignment vertical="center"/>
    </xf>
    <xf numFmtId="0" fontId="108" fillId="40" borderId="0" applyNumberFormat="0" applyBorder="0" applyAlignment="0" applyProtection="0">
      <alignment vertical="center"/>
    </xf>
    <xf numFmtId="0" fontId="73" fillId="41" borderId="0" applyNumberFormat="0" applyBorder="0" applyAlignment="0" applyProtection="0">
      <alignment vertical="center"/>
    </xf>
    <xf numFmtId="0" fontId="0" fillId="0" borderId="0">
      <alignment vertical="center"/>
    </xf>
    <xf numFmtId="0" fontId="0" fillId="0" borderId="0">
      <alignment vertical="center"/>
    </xf>
    <xf numFmtId="0" fontId="72" fillId="0" borderId="21" applyNumberFormat="0" applyFill="0" applyAlignment="0" applyProtection="0">
      <alignment vertical="center"/>
    </xf>
    <xf numFmtId="0" fontId="32" fillId="0" borderId="0">
      <alignment vertical="center"/>
    </xf>
    <xf numFmtId="0" fontId="82" fillId="42" borderId="0" applyNumberFormat="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85" fillId="0" borderId="6" applyNumberFormat="0" applyFill="0" applyProtection="0">
      <alignment horizontal="right" vertical="center"/>
    </xf>
    <xf numFmtId="0" fontId="73" fillId="43" borderId="0" applyNumberFormat="0" applyBorder="0" applyAlignment="0" applyProtection="0">
      <alignment vertical="center"/>
    </xf>
    <xf numFmtId="0" fontId="0" fillId="0" borderId="0">
      <alignment vertical="center"/>
    </xf>
    <xf numFmtId="0" fontId="0" fillId="0" borderId="0">
      <alignment vertical="center"/>
    </xf>
    <xf numFmtId="0" fontId="72" fillId="0" borderId="21" applyNumberFormat="0" applyFill="0" applyAlignment="0" applyProtection="0">
      <alignment vertical="center"/>
    </xf>
    <xf numFmtId="0" fontId="73" fillId="44" borderId="0" applyNumberFormat="0" applyBorder="0" applyAlignment="0" applyProtection="0">
      <alignment vertical="center"/>
    </xf>
    <xf numFmtId="0" fontId="109" fillId="0" borderId="0" applyNumberFormat="0" applyFill="0" applyBorder="0" applyAlignment="0" applyProtection="0">
      <alignment vertical="center"/>
    </xf>
    <xf numFmtId="0" fontId="30" fillId="23" borderId="0" applyNumberFormat="0" applyBorder="0" applyAlignment="0" applyProtection="0">
      <alignment vertical="center"/>
    </xf>
    <xf numFmtId="0" fontId="71" fillId="0" borderId="23" applyNumberFormat="0" applyFill="0" applyAlignment="0" applyProtection="0">
      <alignment vertical="center"/>
    </xf>
    <xf numFmtId="0" fontId="73" fillId="45" borderId="0" applyNumberFormat="0" applyBorder="0" applyAlignment="0" applyProtection="0">
      <alignment vertical="center"/>
    </xf>
    <xf numFmtId="0" fontId="0" fillId="0" borderId="0">
      <alignment vertical="center"/>
    </xf>
    <xf numFmtId="0" fontId="0" fillId="0" borderId="0">
      <alignment vertical="center"/>
    </xf>
    <xf numFmtId="0" fontId="72" fillId="0" borderId="21" applyNumberFormat="0" applyFill="0" applyAlignment="0" applyProtection="0">
      <alignment vertical="center"/>
    </xf>
    <xf numFmtId="0" fontId="73" fillId="46" borderId="0" applyNumberFormat="0" applyBorder="0" applyAlignment="0" applyProtection="0">
      <alignment vertical="center"/>
    </xf>
    <xf numFmtId="0" fontId="97" fillId="37" borderId="0" applyNumberFormat="0" applyBorder="0" applyAlignment="0" applyProtection="0">
      <alignment vertical="center"/>
    </xf>
    <xf numFmtId="0" fontId="82" fillId="47" borderId="0" applyNumberFormat="0" applyBorder="0" applyAlignment="0" applyProtection="0">
      <alignment vertical="center"/>
    </xf>
    <xf numFmtId="0" fontId="30" fillId="17" borderId="0" applyNumberFormat="0" applyBorder="0" applyAlignment="0" applyProtection="0">
      <alignment vertical="center"/>
    </xf>
    <xf numFmtId="0" fontId="110" fillId="24" borderId="35" applyNumberFormat="0" applyAlignment="0" applyProtection="0">
      <alignment vertical="center"/>
    </xf>
    <xf numFmtId="0" fontId="32" fillId="0" borderId="0" applyNumberFormat="0" applyFont="0" applyFill="0" applyBorder="0" applyAlignment="0" applyProtection="0">
      <alignment horizontal="left" vertical="center"/>
    </xf>
    <xf numFmtId="0" fontId="82" fillId="48" borderId="0" applyNumberFormat="0" applyBorder="0" applyAlignment="0" applyProtection="0">
      <alignment vertical="center"/>
    </xf>
    <xf numFmtId="0" fontId="88" fillId="16" borderId="0" applyNumberFormat="0" applyBorder="0" applyAlignment="0" applyProtection="0">
      <alignment vertical="center"/>
    </xf>
    <xf numFmtId="0" fontId="30" fillId="17" borderId="0" applyNumberFormat="0" applyBorder="0" applyAlignment="0" applyProtection="0">
      <alignment vertical="center"/>
    </xf>
    <xf numFmtId="0" fontId="73" fillId="49" borderId="0" applyNumberFormat="0" applyBorder="0" applyAlignment="0" applyProtection="0">
      <alignment vertical="center"/>
    </xf>
    <xf numFmtId="0" fontId="0" fillId="0" borderId="0">
      <alignment vertical="center"/>
    </xf>
    <xf numFmtId="0" fontId="0" fillId="0" borderId="0">
      <alignment vertical="center"/>
    </xf>
    <xf numFmtId="0" fontId="72" fillId="0" borderId="21" applyNumberFormat="0" applyFill="0" applyAlignment="0" applyProtection="0">
      <alignment vertical="center"/>
    </xf>
    <xf numFmtId="0" fontId="73" fillId="50" borderId="0" applyNumberFormat="0" applyBorder="0" applyAlignment="0" applyProtection="0">
      <alignment vertical="center"/>
    </xf>
    <xf numFmtId="0" fontId="82" fillId="51" borderId="0" applyNumberFormat="0" applyBorder="0" applyAlignment="0" applyProtection="0">
      <alignment vertical="center"/>
    </xf>
    <xf numFmtId="0" fontId="111" fillId="17" borderId="36" applyNumberFormat="0" applyAlignment="0" applyProtection="0">
      <alignment vertical="center"/>
    </xf>
    <xf numFmtId="0" fontId="9" fillId="0" borderId="0">
      <alignment vertical="center"/>
    </xf>
    <xf numFmtId="0" fontId="32" fillId="0" borderId="0">
      <alignment vertical="center"/>
    </xf>
    <xf numFmtId="0" fontId="75" fillId="17" borderId="0" applyNumberFormat="0" applyBorder="0" applyAlignment="0" applyProtection="0">
      <alignment vertical="center"/>
    </xf>
    <xf numFmtId="0" fontId="73" fillId="52" borderId="0" applyNumberFormat="0" applyBorder="0" applyAlignment="0" applyProtection="0">
      <alignment vertical="center"/>
    </xf>
    <xf numFmtId="0" fontId="93" fillId="0" borderId="26" applyNumberFormat="0" applyFill="0" applyAlignment="0" applyProtection="0">
      <alignment vertical="center"/>
    </xf>
    <xf numFmtId="0" fontId="82" fillId="53" borderId="0" applyNumberFormat="0" applyBorder="0" applyAlignment="0" applyProtection="0">
      <alignment vertical="center"/>
    </xf>
    <xf numFmtId="0" fontId="76" fillId="21" borderId="0" applyNumberFormat="0" applyBorder="0" applyAlignment="0" applyProtection="0">
      <alignment vertical="center"/>
    </xf>
    <xf numFmtId="0" fontId="82" fillId="54" borderId="0" applyNumberFormat="0" applyBorder="0" applyAlignment="0" applyProtection="0">
      <alignment vertical="center"/>
    </xf>
    <xf numFmtId="0" fontId="73" fillId="55" borderId="0" applyNumberFormat="0" applyBorder="0" applyAlignment="0" applyProtection="0">
      <alignment vertical="center"/>
    </xf>
    <xf numFmtId="0" fontId="112" fillId="0" borderId="0">
      <alignment vertical="center"/>
    </xf>
    <xf numFmtId="0" fontId="93" fillId="0" borderId="26" applyNumberFormat="0" applyFill="0" applyAlignment="0" applyProtection="0">
      <alignment vertical="center"/>
    </xf>
    <xf numFmtId="0" fontId="82" fillId="56" borderId="0" applyNumberFormat="0" applyBorder="0" applyAlignment="0" applyProtection="0">
      <alignment vertical="center"/>
    </xf>
    <xf numFmtId="0" fontId="76" fillId="21" borderId="0" applyNumberFormat="0" applyBorder="0" applyAlignment="0" applyProtection="0">
      <alignment vertical="center"/>
    </xf>
    <xf numFmtId="0" fontId="78" fillId="0" borderId="0">
      <alignment vertical="center"/>
    </xf>
    <xf numFmtId="0" fontId="30" fillId="23" borderId="0" applyNumberFormat="0" applyBorder="0" applyAlignment="0" applyProtection="0">
      <alignment vertical="center"/>
    </xf>
    <xf numFmtId="0" fontId="32" fillId="0" borderId="0">
      <alignment vertical="center"/>
    </xf>
    <xf numFmtId="0" fontId="108" fillId="40" borderId="0" applyNumberFormat="0" applyBorder="0" applyAlignment="0" applyProtection="0">
      <alignment vertical="center"/>
    </xf>
    <xf numFmtId="0" fontId="32" fillId="0" borderId="0">
      <alignment vertical="center"/>
    </xf>
    <xf numFmtId="0" fontId="30" fillId="23" borderId="0" applyNumberFormat="0" applyBorder="0" applyAlignment="0" applyProtection="0">
      <alignment vertical="center"/>
    </xf>
    <xf numFmtId="0" fontId="108" fillId="40" borderId="0" applyNumberFormat="0" applyBorder="0" applyAlignment="0" applyProtection="0">
      <alignment vertical="center"/>
    </xf>
    <xf numFmtId="0" fontId="78" fillId="0" borderId="0">
      <alignment vertical="center"/>
    </xf>
    <xf numFmtId="0" fontId="62" fillId="0" borderId="0">
      <alignment vertical="center"/>
    </xf>
    <xf numFmtId="0" fontId="112" fillId="0" borderId="0">
      <alignment vertical="center"/>
    </xf>
    <xf numFmtId="0" fontId="112" fillId="0" borderId="0">
      <alignment vertical="center"/>
    </xf>
    <xf numFmtId="0" fontId="62" fillId="0" borderId="0">
      <alignment vertical="center"/>
    </xf>
    <xf numFmtId="0" fontId="30" fillId="23" borderId="0" applyNumberFormat="0" applyBorder="0" applyAlignment="0" applyProtection="0">
      <alignment vertical="center"/>
    </xf>
    <xf numFmtId="9" fontId="32" fillId="0" borderId="0" applyFont="0" applyFill="0" applyBorder="0" applyAlignment="0" applyProtection="0">
      <alignment vertical="center"/>
    </xf>
    <xf numFmtId="0" fontId="78" fillId="0" borderId="0">
      <alignment vertical="center"/>
    </xf>
    <xf numFmtId="0" fontId="32" fillId="0" borderId="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78" fillId="0" borderId="0">
      <alignment vertical="center"/>
    </xf>
    <xf numFmtId="9" fontId="32" fillId="0" borderId="0" applyFont="0" applyFill="0" applyBorder="0" applyAlignment="0" applyProtection="0">
      <alignment vertical="center"/>
    </xf>
    <xf numFmtId="0" fontId="78" fillId="0" borderId="0">
      <alignment vertical="center"/>
    </xf>
    <xf numFmtId="49" fontId="32" fillId="0" borderId="0" applyFont="0" applyFill="0" applyBorder="0" applyAlignment="0" applyProtection="0">
      <alignment vertical="center"/>
    </xf>
    <xf numFmtId="0" fontId="113" fillId="0" borderId="0" applyNumberFormat="0" applyFill="0" applyBorder="0" applyAlignment="0" applyProtection="0">
      <alignment vertical="top"/>
      <protection locked="0"/>
    </xf>
    <xf numFmtId="0" fontId="0" fillId="0" borderId="0">
      <alignment vertical="center"/>
    </xf>
    <xf numFmtId="0" fontId="62" fillId="0" borderId="0">
      <alignment vertical="center"/>
    </xf>
    <xf numFmtId="0" fontId="32" fillId="0" borderId="0">
      <alignment vertical="center"/>
    </xf>
    <xf numFmtId="0" fontId="30" fillId="23" borderId="0" applyNumberFormat="0" applyBorder="0" applyAlignment="0" applyProtection="0">
      <alignment vertical="center"/>
    </xf>
    <xf numFmtId="0" fontId="108" fillId="40" borderId="0" applyNumberFormat="0" applyBorder="0" applyAlignment="0" applyProtection="0">
      <alignment vertical="center"/>
    </xf>
    <xf numFmtId="0" fontId="78" fillId="0" borderId="0">
      <alignment vertical="center"/>
    </xf>
    <xf numFmtId="0" fontId="32" fillId="0" borderId="0">
      <alignment vertical="center"/>
    </xf>
    <xf numFmtId="9" fontId="32" fillId="0" borderId="0" applyFont="0" applyFill="0" applyBorder="0" applyAlignment="0" applyProtection="0">
      <alignment vertical="center"/>
    </xf>
    <xf numFmtId="0" fontId="114" fillId="25" borderId="0" applyNumberFormat="0" applyBorder="0" applyAlignment="0" applyProtection="0">
      <alignment vertical="center"/>
    </xf>
    <xf numFmtId="0" fontId="78" fillId="0" borderId="0">
      <alignment vertical="center"/>
    </xf>
    <xf numFmtId="0" fontId="78" fillId="0" borderId="0">
      <alignment vertical="center"/>
    </xf>
    <xf numFmtId="0" fontId="113" fillId="0" borderId="0" applyNumberFormat="0" applyFill="0" applyBorder="0" applyAlignment="0" applyProtection="0">
      <alignment vertical="top"/>
      <protection locked="0"/>
    </xf>
    <xf numFmtId="0" fontId="76" fillId="15" borderId="0" applyNumberFormat="0" applyBorder="0" applyAlignment="0" applyProtection="0">
      <alignment vertical="center"/>
    </xf>
    <xf numFmtId="49" fontId="32" fillId="0" borderId="0" applyFont="0" applyFill="0" applyBorder="0" applyAlignment="0" applyProtection="0">
      <alignment vertical="center"/>
    </xf>
    <xf numFmtId="0" fontId="76" fillId="30" borderId="0" applyNumberFormat="0" applyBorder="0" applyAlignment="0" applyProtection="0">
      <alignment vertical="center"/>
    </xf>
    <xf numFmtId="0" fontId="32" fillId="0" borderId="0">
      <alignment vertical="center"/>
    </xf>
    <xf numFmtId="0" fontId="78" fillId="0" borderId="0">
      <alignment vertical="center"/>
    </xf>
    <xf numFmtId="0" fontId="32" fillId="0" borderId="0">
      <alignment vertical="center"/>
    </xf>
    <xf numFmtId="0" fontId="78" fillId="0" borderId="0">
      <alignment vertical="center"/>
    </xf>
    <xf numFmtId="0" fontId="78" fillId="0" borderId="0">
      <alignment vertical="center"/>
    </xf>
    <xf numFmtId="0" fontId="78" fillId="0" borderId="0">
      <alignment vertical="center"/>
    </xf>
    <xf numFmtId="0" fontId="115" fillId="0" borderId="37" applyNumberFormat="0" applyFill="0" applyAlignment="0" applyProtection="0">
      <alignment vertical="center"/>
    </xf>
    <xf numFmtId="10" fontId="32" fillId="0" borderId="0" applyFont="0" applyFill="0" applyBorder="0" applyAlignment="0" applyProtection="0">
      <alignment vertical="center"/>
    </xf>
    <xf numFmtId="9" fontId="32" fillId="0" borderId="0" applyFont="0" applyFill="0" applyBorder="0" applyAlignment="0" applyProtection="0">
      <alignment vertical="center"/>
    </xf>
    <xf numFmtId="0" fontId="78" fillId="0" borderId="0">
      <alignment vertical="center"/>
    </xf>
    <xf numFmtId="0" fontId="113" fillId="0" borderId="0" applyNumberFormat="0" applyFill="0" applyBorder="0" applyAlignment="0" applyProtection="0">
      <alignment vertical="top"/>
      <protection locked="0"/>
    </xf>
    <xf numFmtId="0" fontId="76" fillId="15" borderId="0" applyNumberFormat="0" applyBorder="0" applyAlignment="0" applyProtection="0">
      <alignment vertical="center"/>
    </xf>
    <xf numFmtId="0" fontId="78" fillId="0" borderId="0">
      <alignment vertical="center"/>
    </xf>
    <xf numFmtId="0" fontId="78" fillId="0" borderId="0">
      <alignment vertical="center"/>
    </xf>
    <xf numFmtId="0" fontId="76" fillId="14" borderId="0" applyNumberFormat="0" applyBorder="0" applyAlignment="0" applyProtection="0">
      <alignment vertical="center"/>
    </xf>
    <xf numFmtId="0" fontId="85" fillId="0" borderId="0">
      <alignment vertical="center"/>
    </xf>
    <xf numFmtId="0" fontId="62" fillId="0" borderId="0">
      <alignment vertical="center"/>
    </xf>
    <xf numFmtId="0" fontId="116" fillId="0" borderId="0" applyNumberFormat="0" applyFill="0" applyBorder="0" applyAlignment="0" applyProtection="0">
      <alignment vertical="center"/>
    </xf>
    <xf numFmtId="0" fontId="0" fillId="16" borderId="0" applyNumberFormat="0" applyBorder="0" applyAlignment="0" applyProtection="0">
      <alignment vertical="center"/>
    </xf>
    <xf numFmtId="0" fontId="32" fillId="0" borderId="0">
      <alignment vertical="center"/>
    </xf>
    <xf numFmtId="0" fontId="72" fillId="0" borderId="21" applyNumberFormat="0" applyFill="0" applyAlignment="0" applyProtection="0">
      <alignment vertical="center"/>
    </xf>
    <xf numFmtId="0" fontId="0" fillId="16" borderId="0" applyNumberFormat="0" applyBorder="0" applyAlignment="0" applyProtection="0">
      <alignment vertical="center"/>
    </xf>
    <xf numFmtId="0" fontId="75" fillId="57" borderId="0" applyNumberFormat="0" applyBorder="0" applyAlignment="0" applyProtection="0">
      <alignment vertical="center"/>
    </xf>
    <xf numFmtId="0" fontId="0" fillId="58" borderId="0" applyNumberFormat="0" applyBorder="0" applyAlignment="0" applyProtection="0">
      <alignment vertical="center"/>
    </xf>
    <xf numFmtId="0" fontId="30" fillId="58" borderId="0" applyNumberFormat="0" applyBorder="0" applyAlignment="0" applyProtection="0">
      <alignment vertical="center"/>
    </xf>
    <xf numFmtId="0" fontId="0" fillId="25" borderId="0" applyNumberFormat="0" applyBorder="0" applyAlignment="0" applyProtection="0">
      <alignment vertical="center"/>
    </xf>
    <xf numFmtId="0" fontId="0" fillId="25" borderId="0" applyNumberFormat="0" applyBorder="0" applyAlignment="0" applyProtection="0">
      <alignment vertical="center"/>
    </xf>
    <xf numFmtId="0" fontId="75" fillId="59" borderId="0" applyNumberFormat="0" applyBorder="0" applyAlignment="0" applyProtection="0">
      <alignment vertical="center"/>
    </xf>
    <xf numFmtId="0" fontId="0" fillId="25" borderId="0" applyNumberFormat="0" applyBorder="0" applyAlignment="0" applyProtection="0">
      <alignment vertical="center"/>
    </xf>
    <xf numFmtId="0" fontId="32" fillId="0" borderId="0">
      <alignment vertical="center"/>
    </xf>
    <xf numFmtId="0" fontId="0" fillId="23" borderId="0" applyNumberFormat="0" applyBorder="0" applyAlignment="0" applyProtection="0">
      <alignment vertical="center"/>
    </xf>
    <xf numFmtId="0" fontId="108" fillId="40" borderId="0" applyNumberFormat="0" applyBorder="0" applyAlignment="0" applyProtection="0">
      <alignment vertical="center"/>
    </xf>
    <xf numFmtId="0" fontId="0" fillId="23" borderId="0" applyNumberFormat="0" applyBorder="0" applyAlignment="0" applyProtection="0">
      <alignment vertical="center"/>
    </xf>
    <xf numFmtId="184" fontId="32" fillId="0" borderId="0" applyFont="0" applyFill="0" applyBorder="0" applyAlignment="0" applyProtection="0">
      <alignment vertical="center"/>
    </xf>
    <xf numFmtId="0" fontId="32" fillId="0" borderId="0">
      <alignment vertical="center"/>
    </xf>
    <xf numFmtId="0" fontId="0" fillId="22" borderId="0" applyNumberFormat="0" applyBorder="0" applyAlignment="0" applyProtection="0">
      <alignment vertical="center"/>
    </xf>
    <xf numFmtId="0" fontId="32" fillId="0" borderId="0">
      <alignment vertical="center"/>
    </xf>
    <xf numFmtId="0" fontId="0" fillId="22" borderId="0" applyNumberFormat="0" applyBorder="0" applyAlignment="0" applyProtection="0">
      <alignment vertical="center"/>
    </xf>
    <xf numFmtId="0" fontId="76" fillId="59" borderId="0" applyNumberFormat="0" applyBorder="0" applyAlignment="0" applyProtection="0">
      <alignment vertical="center"/>
    </xf>
    <xf numFmtId="0" fontId="32" fillId="0" borderId="0">
      <alignment vertical="center"/>
    </xf>
    <xf numFmtId="0" fontId="0" fillId="3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30" fillId="23" borderId="0" applyNumberFormat="0" applyBorder="0" applyAlignment="0" applyProtection="0">
      <alignment vertical="center"/>
    </xf>
    <xf numFmtId="0" fontId="0" fillId="59" borderId="0" applyNumberFormat="0" applyBorder="0" applyAlignment="0" applyProtection="0">
      <alignment vertical="center"/>
    </xf>
    <xf numFmtId="0" fontId="90" fillId="0" borderId="0" applyNumberFormat="0" applyFill="0" applyBorder="0" applyAlignment="0" applyProtection="0">
      <alignment vertical="center"/>
    </xf>
    <xf numFmtId="0" fontId="0" fillId="40" borderId="0" applyNumberFormat="0" applyBorder="0" applyAlignment="0" applyProtection="0">
      <alignment vertical="center"/>
    </xf>
    <xf numFmtId="0" fontId="32" fillId="0" borderId="0">
      <alignment vertical="center"/>
    </xf>
    <xf numFmtId="0" fontId="0" fillId="40" borderId="0" applyNumberFormat="0" applyBorder="0" applyAlignment="0" applyProtection="0">
      <alignment vertical="center"/>
    </xf>
    <xf numFmtId="0" fontId="76" fillId="15" borderId="0" applyNumberFormat="0" applyBorder="0" applyAlignment="0" applyProtection="0">
      <alignment vertical="center"/>
    </xf>
    <xf numFmtId="0" fontId="117" fillId="0" borderId="1">
      <alignment horizontal="left" vertical="center"/>
    </xf>
    <xf numFmtId="0" fontId="0" fillId="30" borderId="0" applyNumberFormat="0" applyBorder="0" applyAlignment="0" applyProtection="0">
      <alignment vertical="center"/>
    </xf>
    <xf numFmtId="0" fontId="32" fillId="0" borderId="0">
      <alignment vertical="center"/>
    </xf>
    <xf numFmtId="0" fontId="0" fillId="25" borderId="0" applyNumberFormat="0" applyBorder="0" applyAlignment="0" applyProtection="0">
      <alignment vertical="center"/>
    </xf>
    <xf numFmtId="0" fontId="32" fillId="0" borderId="0">
      <alignment vertical="center"/>
    </xf>
    <xf numFmtId="0" fontId="0" fillId="25" borderId="0" applyNumberFormat="0" applyBorder="0" applyAlignment="0" applyProtection="0">
      <alignment vertical="center"/>
    </xf>
    <xf numFmtId="0" fontId="9" fillId="0" borderId="0">
      <alignment vertical="center"/>
    </xf>
    <xf numFmtId="0" fontId="0" fillId="27" borderId="0" applyNumberFormat="0" applyBorder="0" applyAlignment="0" applyProtection="0">
      <alignment vertical="center"/>
    </xf>
    <xf numFmtId="0" fontId="9" fillId="0" borderId="0">
      <alignment vertical="center"/>
    </xf>
    <xf numFmtId="0" fontId="0" fillId="59" borderId="0" applyNumberFormat="0" applyBorder="0" applyAlignment="0" applyProtection="0">
      <alignment vertical="center"/>
    </xf>
    <xf numFmtId="0" fontId="0" fillId="59" borderId="0" applyNumberFormat="0" applyBorder="0" applyAlignment="0" applyProtection="0">
      <alignment vertical="center"/>
    </xf>
    <xf numFmtId="0" fontId="0" fillId="60" borderId="0" applyNumberFormat="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0" fillId="30" borderId="0" applyNumberFormat="0" applyBorder="0" applyAlignment="0" applyProtection="0">
      <alignment vertical="center"/>
    </xf>
    <xf numFmtId="0" fontId="32" fillId="0" borderId="0">
      <alignment vertical="center"/>
    </xf>
    <xf numFmtId="0" fontId="111" fillId="17" borderId="36" applyNumberFormat="0" applyAlignment="0" applyProtection="0">
      <alignment vertical="center"/>
    </xf>
    <xf numFmtId="0" fontId="30" fillId="23" borderId="0" applyNumberFormat="0" applyBorder="0" applyAlignment="0" applyProtection="0">
      <alignment vertical="center"/>
    </xf>
    <xf numFmtId="0" fontId="0" fillId="37" borderId="0" applyNumberFormat="0" applyBorder="0" applyAlignment="0" applyProtection="0">
      <alignment vertical="center"/>
    </xf>
    <xf numFmtId="0" fontId="79" fillId="16" borderId="0" applyNumberFormat="0" applyBorder="0" applyAlignment="0" applyProtection="0">
      <alignment vertical="center"/>
    </xf>
    <xf numFmtId="0" fontId="0" fillId="17" borderId="0" applyNumberFormat="0" applyBorder="0" applyAlignment="0" applyProtection="0">
      <alignment vertical="center"/>
    </xf>
    <xf numFmtId="0" fontId="75" fillId="61" borderId="0" applyNumberFormat="0" applyBorder="0" applyAlignment="0" applyProtection="0">
      <alignment vertical="center"/>
    </xf>
    <xf numFmtId="0" fontId="111" fillId="17" borderId="36" applyNumberFormat="0" applyAlignment="0" applyProtection="0">
      <alignment vertical="center"/>
    </xf>
    <xf numFmtId="0" fontId="0" fillId="17" borderId="0" applyNumberFormat="0" applyBorder="0" applyAlignment="0" applyProtection="0">
      <alignment vertical="center"/>
    </xf>
    <xf numFmtId="0" fontId="79" fillId="16" borderId="0" applyNumberFormat="0" applyBorder="0" applyAlignment="0" applyProtection="0">
      <alignment vertical="center"/>
    </xf>
    <xf numFmtId="0" fontId="0" fillId="30" borderId="0" applyNumberFormat="0" applyBorder="0" applyAlignment="0" applyProtection="0">
      <alignment vertical="center"/>
    </xf>
    <xf numFmtId="0" fontId="108" fillId="40" borderId="0" applyNumberFormat="0" applyBorder="0" applyAlignment="0" applyProtection="0">
      <alignment vertical="center"/>
    </xf>
    <xf numFmtId="9" fontId="32" fillId="0" borderId="0" applyFont="0" applyFill="0" applyBorder="0" applyAlignment="0" applyProtection="0">
      <alignment vertical="center"/>
    </xf>
    <xf numFmtId="0" fontId="115" fillId="0" borderId="37" applyNumberFormat="0" applyFill="0" applyAlignment="0" applyProtection="0">
      <alignment vertical="center"/>
    </xf>
    <xf numFmtId="0" fontId="79" fillId="16" borderId="0" applyNumberFormat="0" applyBorder="0" applyAlignment="0" applyProtection="0">
      <alignment vertical="center"/>
    </xf>
    <xf numFmtId="0" fontId="0" fillId="22" borderId="0" applyNumberFormat="0" applyBorder="0" applyAlignment="0" applyProtection="0">
      <alignment vertical="center"/>
    </xf>
    <xf numFmtId="0" fontId="108" fillId="40" borderId="0" applyNumberFormat="0" applyBorder="0" applyAlignment="0" applyProtection="0">
      <alignment vertical="center"/>
    </xf>
    <xf numFmtId="9" fontId="32" fillId="0" borderId="0" applyFont="0" applyFill="0" applyBorder="0" applyAlignment="0" applyProtection="0">
      <alignment vertical="center"/>
    </xf>
    <xf numFmtId="0" fontId="76" fillId="62" borderId="0" applyNumberFormat="0" applyBorder="0" applyAlignment="0" applyProtection="0">
      <alignment vertical="center"/>
    </xf>
    <xf numFmtId="0" fontId="0" fillId="22" borderId="0" applyNumberFormat="0" applyBorder="0" applyAlignment="0" applyProtection="0">
      <alignment vertical="center"/>
    </xf>
    <xf numFmtId="0" fontId="79" fillId="16" borderId="0" applyNumberFormat="0" applyBorder="0" applyAlignment="0" applyProtection="0">
      <alignment vertical="center"/>
    </xf>
    <xf numFmtId="0" fontId="0" fillId="63" borderId="0" applyNumberFormat="0" applyBorder="0" applyAlignment="0" applyProtection="0">
      <alignment vertical="center"/>
    </xf>
    <xf numFmtId="0" fontId="106" fillId="17" borderId="34" applyNumberFormat="0" applyAlignment="0" applyProtection="0">
      <alignment vertical="center"/>
    </xf>
    <xf numFmtId="0" fontId="76" fillId="21" borderId="0" applyNumberFormat="0" applyBorder="0" applyAlignment="0" applyProtection="0">
      <alignment vertical="center"/>
    </xf>
    <xf numFmtId="0" fontId="75" fillId="40" borderId="0" applyNumberFormat="0" applyBorder="0" applyAlignment="0" applyProtection="0">
      <alignment vertical="center"/>
    </xf>
    <xf numFmtId="0" fontId="75" fillId="40" borderId="0" applyNumberFormat="0" applyBorder="0" applyAlignment="0" applyProtection="0">
      <alignment vertical="center"/>
    </xf>
    <xf numFmtId="0" fontId="79" fillId="16" borderId="0" applyNumberFormat="0" applyBorder="0" applyAlignment="0" applyProtection="0">
      <alignment vertical="center"/>
    </xf>
    <xf numFmtId="0" fontId="101" fillId="0" borderId="38" applyNumberFormat="0" applyFill="0" applyAlignment="0" applyProtection="0">
      <alignment vertical="center"/>
    </xf>
    <xf numFmtId="0" fontId="85" fillId="0" borderId="6" applyNumberFormat="0" applyFill="0" applyProtection="0">
      <alignment horizontal="left" vertical="center"/>
    </xf>
    <xf numFmtId="0" fontId="75" fillId="40" borderId="0" applyNumberFormat="0" applyBorder="0" applyAlignment="0" applyProtection="0">
      <alignment vertical="center"/>
    </xf>
    <xf numFmtId="9" fontId="32" fillId="0" borderId="0" applyFont="0" applyFill="0" applyBorder="0" applyAlignment="0" applyProtection="0">
      <alignment vertical="center"/>
    </xf>
    <xf numFmtId="0" fontId="75" fillId="40" borderId="0" applyNumberFormat="0" applyBorder="0" applyAlignment="0" applyProtection="0">
      <alignment vertical="center"/>
    </xf>
    <xf numFmtId="0" fontId="75" fillId="64" borderId="0" applyNumberFormat="0" applyBorder="0" applyAlignment="0" applyProtection="0">
      <alignment vertical="center"/>
    </xf>
    <xf numFmtId="0" fontId="75" fillId="64" borderId="0" applyNumberFormat="0" applyBorder="0" applyAlignment="0" applyProtection="0">
      <alignment vertical="center"/>
    </xf>
    <xf numFmtId="186" fontId="0" fillId="0" borderId="0" applyFont="0" applyFill="0" applyBorder="0" applyAlignment="0" applyProtection="0">
      <alignment vertical="center"/>
    </xf>
    <xf numFmtId="0" fontId="106" fillId="17" borderId="34" applyNumberFormat="0" applyAlignment="0" applyProtection="0">
      <alignment vertical="center"/>
    </xf>
    <xf numFmtId="0" fontId="32" fillId="0" borderId="0">
      <alignment vertical="center"/>
    </xf>
    <xf numFmtId="0" fontId="76" fillId="21" borderId="0" applyNumberFormat="0" applyBorder="0" applyAlignment="0" applyProtection="0">
      <alignment vertical="center"/>
    </xf>
    <xf numFmtId="0" fontId="75" fillId="25" borderId="0" applyNumberFormat="0" applyBorder="0" applyAlignment="0" applyProtection="0">
      <alignment vertical="center"/>
    </xf>
    <xf numFmtId="0" fontId="76" fillId="59" borderId="0" applyNumberFormat="0" applyBorder="0" applyAlignment="0" applyProtection="0">
      <alignment vertical="center"/>
    </xf>
    <xf numFmtId="0" fontId="0" fillId="0" borderId="0">
      <alignment vertical="center"/>
    </xf>
    <xf numFmtId="0" fontId="75" fillId="25" borderId="0" applyNumberFormat="0" applyBorder="0" applyAlignment="0" applyProtection="0">
      <alignment vertical="center"/>
    </xf>
    <xf numFmtId="0" fontId="0" fillId="0" borderId="0">
      <alignment vertical="center"/>
    </xf>
    <xf numFmtId="0" fontId="0" fillId="23" borderId="39" applyNumberFormat="0" applyFont="0" applyAlignment="0" applyProtection="0">
      <alignment vertical="center"/>
    </xf>
    <xf numFmtId="0" fontId="75" fillId="27" borderId="0" applyNumberFormat="0" applyBorder="0" applyAlignment="0" applyProtection="0">
      <alignment vertical="center"/>
    </xf>
    <xf numFmtId="0" fontId="76" fillId="21" borderId="0" applyNumberFormat="0" applyBorder="0" applyAlignment="0" applyProtection="0">
      <alignment vertical="center"/>
    </xf>
    <xf numFmtId="0" fontId="75" fillId="59" borderId="0" applyNumberFormat="0" applyBorder="0" applyAlignment="0" applyProtection="0">
      <alignment vertical="center"/>
    </xf>
    <xf numFmtId="0" fontId="75" fillId="59" borderId="0" applyNumberFormat="0" applyBorder="0" applyAlignment="0" applyProtection="0">
      <alignment vertical="center"/>
    </xf>
    <xf numFmtId="0" fontId="75" fillId="59" borderId="0" applyNumberFormat="0" applyBorder="0" applyAlignment="0" applyProtection="0">
      <alignment vertical="center"/>
    </xf>
    <xf numFmtId="0" fontId="30" fillId="58" borderId="0" applyNumberFormat="0" applyBorder="0" applyAlignment="0" applyProtection="0">
      <alignment vertical="center"/>
    </xf>
    <xf numFmtId="0" fontId="75" fillId="60" borderId="0" applyNumberFormat="0" applyBorder="0" applyAlignment="0" applyProtection="0">
      <alignment vertical="center"/>
    </xf>
    <xf numFmtId="0" fontId="30" fillId="58" borderId="0" applyNumberFormat="0" applyBorder="0" applyAlignment="0" applyProtection="0">
      <alignment vertical="center"/>
    </xf>
    <xf numFmtId="0" fontId="75" fillId="60" borderId="0" applyNumberFormat="0" applyBorder="0" applyAlignment="0" applyProtection="0">
      <alignment vertical="center"/>
    </xf>
    <xf numFmtId="0" fontId="71" fillId="0" borderId="23" applyNumberFormat="0" applyFill="0" applyAlignment="0" applyProtection="0">
      <alignment vertical="center"/>
    </xf>
    <xf numFmtId="0" fontId="76" fillId="21" borderId="0" applyNumberFormat="0" applyBorder="0" applyAlignment="0" applyProtection="0">
      <alignment vertical="center"/>
    </xf>
    <xf numFmtId="0" fontId="75" fillId="26" borderId="0" applyNumberFormat="0" applyBorder="0" applyAlignment="0" applyProtection="0">
      <alignment vertical="center"/>
    </xf>
    <xf numFmtId="0" fontId="75" fillId="26" borderId="0" applyNumberFormat="0" applyBorder="0" applyAlignment="0" applyProtection="0">
      <alignment vertical="center"/>
    </xf>
    <xf numFmtId="0" fontId="85" fillId="0" borderId="0" applyProtection="0">
      <alignment vertical="center"/>
    </xf>
    <xf numFmtId="0" fontId="32" fillId="0" borderId="0">
      <alignment vertical="center"/>
    </xf>
    <xf numFmtId="0" fontId="75" fillId="61" borderId="0" applyNumberFormat="0" applyBorder="0" applyAlignment="0" applyProtection="0">
      <alignment vertical="center"/>
    </xf>
    <xf numFmtId="0" fontId="93" fillId="0" borderId="26" applyNumberFormat="0" applyFill="0" applyAlignment="0" applyProtection="0">
      <alignment vertical="center"/>
    </xf>
    <xf numFmtId="0" fontId="75" fillId="17" borderId="0" applyNumberFormat="0" applyBorder="0" applyAlignment="0" applyProtection="0">
      <alignment vertical="center"/>
    </xf>
    <xf numFmtId="0" fontId="9" fillId="0" borderId="0">
      <alignment vertical="center"/>
    </xf>
    <xf numFmtId="0" fontId="32" fillId="0" borderId="0">
      <alignment vertical="center"/>
    </xf>
    <xf numFmtId="0" fontId="75" fillId="17" borderId="0" applyNumberFormat="0" applyBorder="0" applyAlignment="0" applyProtection="0">
      <alignment vertical="center"/>
    </xf>
    <xf numFmtId="0" fontId="32" fillId="0" borderId="0">
      <alignment vertical="center"/>
    </xf>
    <xf numFmtId="9" fontId="32" fillId="0" borderId="0" applyFont="0" applyFill="0" applyBorder="0" applyAlignment="0" applyProtection="0">
      <alignment vertical="center"/>
    </xf>
    <xf numFmtId="0" fontId="32" fillId="0" borderId="0">
      <alignment vertical="center"/>
    </xf>
    <xf numFmtId="0" fontId="75" fillId="17" borderId="0" applyNumberFormat="0" applyBorder="0" applyAlignment="0" applyProtection="0">
      <alignment vertical="center"/>
    </xf>
    <xf numFmtId="0" fontId="75" fillId="14" borderId="0" applyNumberFormat="0" applyBorder="0" applyAlignment="0" applyProtection="0">
      <alignment vertical="center"/>
    </xf>
    <xf numFmtId="0" fontId="32" fillId="0" borderId="0">
      <alignment vertical="center"/>
    </xf>
    <xf numFmtId="0" fontId="75" fillId="14" borderId="0" applyNumberFormat="0" applyBorder="0" applyAlignment="0" applyProtection="0">
      <alignment vertical="center"/>
    </xf>
    <xf numFmtId="0" fontId="32" fillId="0" borderId="0" applyNumberFormat="0" applyFill="0" applyBorder="0" applyAlignment="0" applyProtection="0">
      <alignment vertical="center"/>
    </xf>
    <xf numFmtId="0" fontId="75" fillId="14" borderId="0" applyNumberFormat="0" applyBorder="0" applyAlignment="0" applyProtection="0">
      <alignment vertical="center"/>
    </xf>
    <xf numFmtId="0" fontId="75" fillId="15" borderId="0" applyNumberFormat="0" applyBorder="0" applyAlignment="0" applyProtection="0">
      <alignment vertical="center"/>
    </xf>
    <xf numFmtId="0" fontId="118" fillId="0" borderId="17">
      <alignment horizontal="left" vertical="center"/>
    </xf>
    <xf numFmtId="0" fontId="75" fillId="14" borderId="0" applyNumberFormat="0" applyBorder="0" applyAlignment="0" applyProtection="0">
      <alignment vertical="center"/>
    </xf>
    <xf numFmtId="0" fontId="118" fillId="0" borderId="17">
      <alignment horizontal="lef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21" borderId="0" applyNumberFormat="0" applyBorder="0" applyAlignment="0" applyProtection="0">
      <alignment vertical="center"/>
    </xf>
    <xf numFmtId="0" fontId="112" fillId="0" borderId="0">
      <alignment vertical="center"/>
      <protection locked="0"/>
    </xf>
    <xf numFmtId="0" fontId="76" fillId="15" borderId="0" applyNumberFormat="0" applyBorder="0" applyAlignment="0" applyProtection="0">
      <alignment vertical="center"/>
    </xf>
    <xf numFmtId="0" fontId="75" fillId="57" borderId="0" applyNumberFormat="0" applyBorder="0" applyAlignment="0" applyProtection="0">
      <alignment vertical="center"/>
    </xf>
    <xf numFmtId="0" fontId="30" fillId="58" borderId="0" applyNumberFormat="0" applyBorder="0" applyAlignment="0" applyProtection="0">
      <alignment vertical="center"/>
    </xf>
    <xf numFmtId="0" fontId="32" fillId="0" borderId="0">
      <alignment vertical="center"/>
    </xf>
    <xf numFmtId="0" fontId="30" fillId="22" borderId="0" applyNumberFormat="0" applyBorder="0" applyAlignment="0" applyProtection="0">
      <alignment vertical="center"/>
    </xf>
    <xf numFmtId="0" fontId="30" fillId="58" borderId="0" applyNumberFormat="0" applyBorder="0" applyAlignment="0" applyProtection="0">
      <alignment vertical="center"/>
    </xf>
    <xf numFmtId="0" fontId="30" fillId="58" borderId="0" applyNumberFormat="0" applyBorder="0" applyAlignment="0" applyProtection="0">
      <alignment vertical="center"/>
    </xf>
    <xf numFmtId="0" fontId="109" fillId="0" borderId="0" applyNumberFormat="0" applyFill="0" applyBorder="0" applyAlignment="0" applyProtection="0">
      <alignment vertical="center"/>
    </xf>
    <xf numFmtId="0" fontId="76" fillId="21" borderId="0" applyNumberFormat="0" applyBorder="0" applyAlignment="0" applyProtection="0">
      <alignment vertical="center"/>
    </xf>
    <xf numFmtId="0" fontId="30" fillId="58" borderId="0" applyNumberFormat="0" applyBorder="0" applyAlignment="0" applyProtection="0">
      <alignment vertical="center"/>
    </xf>
    <xf numFmtId="0" fontId="30" fillId="58" borderId="0" applyNumberFormat="0" applyBorder="0" applyAlignment="0" applyProtection="0">
      <alignment vertical="center"/>
    </xf>
    <xf numFmtId="0" fontId="30" fillId="58" borderId="0" applyNumberFormat="0" applyBorder="0" applyAlignment="0" applyProtection="0">
      <alignment vertical="center"/>
    </xf>
    <xf numFmtId="0" fontId="102" fillId="0" borderId="31">
      <alignment horizontal="center" vertical="center"/>
    </xf>
    <xf numFmtId="0" fontId="30" fillId="58" borderId="0" applyNumberFormat="0" applyBorder="0" applyAlignment="0" applyProtection="0">
      <alignment vertical="center"/>
    </xf>
    <xf numFmtId="0" fontId="76" fillId="30" borderId="0" applyNumberFormat="0" applyBorder="0" applyAlignment="0" applyProtection="0">
      <alignment vertical="center"/>
    </xf>
    <xf numFmtId="0" fontId="93" fillId="0" borderId="26" applyNumberFormat="0" applyFill="0" applyAlignment="0" applyProtection="0">
      <alignment vertical="center"/>
    </xf>
    <xf numFmtId="0" fontId="76" fillId="30" borderId="0" applyNumberFormat="0" applyBorder="0" applyAlignment="0" applyProtection="0">
      <alignment vertical="center"/>
    </xf>
    <xf numFmtId="0" fontId="32" fillId="0" borderId="0">
      <alignment vertical="center"/>
    </xf>
    <xf numFmtId="0" fontId="0" fillId="23" borderId="39" applyNumberFormat="0" applyFont="0" applyAlignment="0" applyProtection="0">
      <alignment vertical="center"/>
    </xf>
    <xf numFmtId="0" fontId="93" fillId="0" borderId="26" applyNumberFormat="0" applyFill="0" applyAlignment="0" applyProtection="0">
      <alignment vertical="center"/>
    </xf>
    <xf numFmtId="0" fontId="76" fillId="30" borderId="0" applyNumberFormat="0" applyBorder="0" applyAlignment="0" applyProtection="0">
      <alignment vertical="center"/>
    </xf>
    <xf numFmtId="0" fontId="76" fillId="15" borderId="0" applyNumberFormat="0" applyBorder="0" applyAlignment="0" applyProtection="0">
      <alignment vertical="center"/>
    </xf>
    <xf numFmtId="15" fontId="119" fillId="0" borderId="0">
      <alignment vertical="center"/>
    </xf>
    <xf numFmtId="0" fontId="76" fillId="15" borderId="0" applyNumberFormat="0" applyBorder="0" applyAlignment="0" applyProtection="0">
      <alignment vertical="center"/>
    </xf>
    <xf numFmtId="184" fontId="32" fillId="0" borderId="0" applyFont="0" applyFill="0" applyBorder="0" applyAlignment="0" applyProtection="0">
      <alignment vertical="center"/>
    </xf>
    <xf numFmtId="0" fontId="76" fillId="15" borderId="0" applyNumberFormat="0" applyBorder="0" applyAlignment="0" applyProtection="0">
      <alignment vertical="center"/>
    </xf>
    <xf numFmtId="0" fontId="76" fillId="15" borderId="0" applyNumberFormat="0" applyBorder="0" applyAlignment="0" applyProtection="0">
      <alignment vertical="center"/>
    </xf>
    <xf numFmtId="0" fontId="32" fillId="0" borderId="0">
      <alignment vertical="center"/>
    </xf>
    <xf numFmtId="0" fontId="76" fillId="15" borderId="0" applyNumberFormat="0" applyBorder="0" applyAlignment="0" applyProtection="0">
      <alignment vertical="center"/>
    </xf>
    <xf numFmtId="0" fontId="120" fillId="65" borderId="11">
      <alignment vertical="center"/>
      <protection locked="0"/>
    </xf>
    <xf numFmtId="0" fontId="77" fillId="0" borderId="24" applyNumberFormat="0" applyFill="0" applyProtection="0">
      <alignment horizontal="center" vertical="center"/>
    </xf>
    <xf numFmtId="0" fontId="32" fillId="0" borderId="0">
      <alignment vertical="center"/>
    </xf>
    <xf numFmtId="0" fontId="76" fillId="15" borderId="0" applyNumberFormat="0" applyBorder="0" applyAlignment="0" applyProtection="0">
      <alignment vertical="center"/>
    </xf>
    <xf numFmtId="0" fontId="32" fillId="0" borderId="0">
      <alignment vertical="center"/>
    </xf>
    <xf numFmtId="0" fontId="76" fillId="15" borderId="0" applyNumberFormat="0" applyBorder="0" applyAlignment="0" applyProtection="0">
      <alignment vertical="center"/>
    </xf>
    <xf numFmtId="0" fontId="32" fillId="0" borderId="0">
      <alignment vertical="center"/>
    </xf>
    <xf numFmtId="0" fontId="97" fillId="37" borderId="0" applyNumberFormat="0" applyBorder="0" applyAlignment="0" applyProtection="0">
      <alignment vertical="center"/>
    </xf>
    <xf numFmtId="0" fontId="76" fillId="15" borderId="0" applyNumberFormat="0" applyBorder="0" applyAlignment="0" applyProtection="0">
      <alignment vertical="center"/>
    </xf>
    <xf numFmtId="0" fontId="97" fillId="37" borderId="0" applyNumberFormat="0" applyBorder="0" applyAlignment="0" applyProtection="0">
      <alignment vertical="center"/>
    </xf>
    <xf numFmtId="0" fontId="76" fillId="15" borderId="0" applyNumberFormat="0" applyBorder="0" applyAlignment="0" applyProtection="0">
      <alignment vertical="center"/>
    </xf>
    <xf numFmtId="0" fontId="117" fillId="0" borderId="1">
      <alignment horizontal="left" vertical="center"/>
    </xf>
    <xf numFmtId="0" fontId="75" fillId="15" borderId="0" applyNumberFormat="0" applyBorder="0" applyAlignment="0" applyProtection="0">
      <alignment vertical="center"/>
    </xf>
    <xf numFmtId="0" fontId="118" fillId="0" borderId="40" applyNumberFormat="0" applyAlignment="0" applyProtection="0">
      <alignment horizontal="left" vertical="center"/>
    </xf>
    <xf numFmtId="0" fontId="76" fillId="62" borderId="0" applyNumberFormat="0" applyBorder="0" applyAlignment="0" applyProtection="0">
      <alignment vertical="center"/>
    </xf>
    <xf numFmtId="0" fontId="121" fillId="59" borderId="36" applyNumberFormat="0" applyAlignment="0" applyProtection="0">
      <alignment vertical="center"/>
    </xf>
    <xf numFmtId="0" fontId="30" fillId="17" borderId="0" applyNumberFormat="0" applyBorder="0" applyAlignment="0" applyProtection="0">
      <alignment vertical="center"/>
    </xf>
    <xf numFmtId="0" fontId="76" fillId="24" borderId="0" applyNumberFormat="0" applyBorder="0" applyAlignment="0" applyProtection="0">
      <alignment vertical="center"/>
    </xf>
    <xf numFmtId="176" fontId="85" fillId="0" borderId="24" applyFill="0" applyProtection="0">
      <alignment horizontal="right" vertical="center"/>
    </xf>
    <xf numFmtId="0" fontId="30" fillId="58" borderId="0" applyNumberFormat="0" applyBorder="0" applyAlignment="0" applyProtection="0">
      <alignment vertical="center"/>
    </xf>
    <xf numFmtId="0" fontId="76" fillId="24" borderId="0" applyNumberFormat="0" applyBorder="0" applyAlignment="0" applyProtection="0">
      <alignment vertical="center"/>
    </xf>
    <xf numFmtId="176" fontId="85" fillId="0" borderId="24" applyFill="0" applyProtection="0">
      <alignment horizontal="right" vertical="center"/>
    </xf>
    <xf numFmtId="0" fontId="76" fillId="24" borderId="0" applyNumberFormat="0" applyBorder="0" applyAlignment="0" applyProtection="0">
      <alignment vertical="center"/>
    </xf>
    <xf numFmtId="176" fontId="85" fillId="0" borderId="24" applyFill="0" applyProtection="0">
      <alignment horizontal="right" vertical="center"/>
    </xf>
    <xf numFmtId="0" fontId="76" fillId="62" borderId="0" applyNumberFormat="0" applyBorder="0" applyAlignment="0" applyProtection="0">
      <alignment vertical="center"/>
    </xf>
    <xf numFmtId="0" fontId="120" fillId="65" borderId="11">
      <alignment vertical="center"/>
      <protection locked="0"/>
    </xf>
    <xf numFmtId="0" fontId="75" fillId="61" borderId="0" applyNumberFormat="0" applyBorder="0" applyAlignment="0" applyProtection="0">
      <alignment vertical="center"/>
    </xf>
    <xf numFmtId="0" fontId="76" fillId="62" borderId="0" applyNumberFormat="0" applyBorder="0" applyAlignment="0" applyProtection="0">
      <alignment vertical="center"/>
    </xf>
    <xf numFmtId="0" fontId="76" fillId="62" borderId="0" applyNumberFormat="0" applyBorder="0" applyAlignment="0" applyProtection="0">
      <alignment vertical="center"/>
    </xf>
    <xf numFmtId="0" fontId="76" fillId="62" borderId="0" applyNumberFormat="0" applyBorder="0" applyAlignment="0" applyProtection="0">
      <alignment vertical="center"/>
    </xf>
    <xf numFmtId="0" fontId="76" fillId="62" borderId="0" applyNumberFormat="0" applyBorder="0" applyAlignment="0" applyProtection="0">
      <alignment vertical="center"/>
    </xf>
    <xf numFmtId="0" fontId="76" fillId="62" borderId="0" applyNumberFormat="0" applyBorder="0" applyAlignment="0" applyProtection="0">
      <alignment vertical="center"/>
    </xf>
    <xf numFmtId="9" fontId="32" fillId="0" borderId="0" applyFont="0" applyFill="0" applyBorder="0" applyAlignment="0" applyProtection="0">
      <alignment vertical="center"/>
    </xf>
    <xf numFmtId="0" fontId="76" fillId="62" borderId="0" applyNumberFormat="0" applyBorder="0" applyAlignment="0" applyProtection="0">
      <alignment vertical="center"/>
    </xf>
    <xf numFmtId="0" fontId="55" fillId="0" borderId="0">
      <alignment vertical="center"/>
    </xf>
    <xf numFmtId="9" fontId="32" fillId="0" borderId="0" applyFont="0" applyFill="0" applyBorder="0" applyAlignment="0" applyProtection="0">
      <alignment vertical="center"/>
    </xf>
    <xf numFmtId="15" fontId="119" fillId="0" borderId="0">
      <alignment vertical="center"/>
    </xf>
    <xf numFmtId="0" fontId="32" fillId="0" borderId="0">
      <alignment vertical="center"/>
    </xf>
    <xf numFmtId="0" fontId="76" fillId="62" borderId="0" applyNumberFormat="0" applyBorder="0" applyAlignment="0" applyProtection="0">
      <alignment vertical="center"/>
    </xf>
    <xf numFmtId="0" fontId="76" fillId="62" borderId="0" applyNumberFormat="0" applyBorder="0" applyAlignment="0" applyProtection="0">
      <alignment vertical="center"/>
    </xf>
    <xf numFmtId="0" fontId="76" fillId="62" borderId="0" applyNumberFormat="0" applyBorder="0" applyAlignment="0" applyProtection="0">
      <alignment vertical="center"/>
    </xf>
    <xf numFmtId="0" fontId="76" fillId="62" borderId="0" applyNumberFormat="0" applyBorder="0" applyAlignment="0" applyProtection="0">
      <alignment vertical="center"/>
    </xf>
    <xf numFmtId="0" fontId="76" fillId="24" borderId="0" applyNumberFormat="0" applyBorder="0" applyAlignment="0" applyProtection="0">
      <alignment vertical="center"/>
    </xf>
    <xf numFmtId="0" fontId="32" fillId="0" borderId="0" applyFont="0" applyFill="0" applyBorder="0" applyAlignment="0" applyProtection="0">
      <alignment vertical="center"/>
    </xf>
    <xf numFmtId="0" fontId="76" fillId="14" borderId="0" applyNumberFormat="0" applyBorder="0" applyAlignment="0" applyProtection="0">
      <alignment vertical="center"/>
    </xf>
    <xf numFmtId="0" fontId="30" fillId="23" borderId="0" applyNumberFormat="0" applyBorder="0" applyAlignment="0" applyProtection="0">
      <alignment vertical="center"/>
    </xf>
    <xf numFmtId="0" fontId="93" fillId="0" borderId="26" applyNumberFormat="0" applyFill="0" applyAlignment="0" applyProtection="0">
      <alignment vertical="center"/>
    </xf>
    <xf numFmtId="0" fontId="32" fillId="0" borderId="0">
      <alignment vertical="center"/>
    </xf>
    <xf numFmtId="9" fontId="32" fillId="0" borderId="0" applyFont="0" applyFill="0" applyBorder="0" applyAlignment="0" applyProtection="0">
      <alignment vertical="center"/>
    </xf>
    <xf numFmtId="0" fontId="76" fillId="14" borderId="0" applyNumberFormat="0" applyBorder="0" applyAlignment="0" applyProtection="0">
      <alignment vertical="center"/>
    </xf>
    <xf numFmtId="0" fontId="30" fillId="23" borderId="0" applyNumberFormat="0" applyBorder="0" applyAlignment="0" applyProtection="0">
      <alignment vertical="center"/>
    </xf>
    <xf numFmtId="0" fontId="97" fillId="37" borderId="0" applyNumberFormat="0" applyBorder="0" applyAlignment="0" applyProtection="0">
      <alignment vertical="center"/>
    </xf>
    <xf numFmtId="0" fontId="71" fillId="0" borderId="23" applyNumberFormat="0" applyFill="0" applyAlignment="0" applyProtection="0">
      <alignment vertical="center"/>
    </xf>
    <xf numFmtId="0" fontId="76" fillId="14" borderId="0" applyNumberFormat="0" applyBorder="0" applyAlignment="0" applyProtection="0">
      <alignment vertical="center"/>
    </xf>
    <xf numFmtId="0" fontId="93" fillId="0" borderId="26" applyNumberFormat="0" applyFill="0" applyAlignment="0" applyProtection="0">
      <alignment vertical="center"/>
    </xf>
    <xf numFmtId="0" fontId="30" fillId="23" borderId="0" applyNumberFormat="0" applyBorder="0" applyAlignment="0" applyProtection="0">
      <alignment vertical="center"/>
    </xf>
    <xf numFmtId="0" fontId="93" fillId="0" borderId="26" applyNumberFormat="0" applyFill="0" applyAlignment="0" applyProtection="0">
      <alignment vertical="center"/>
    </xf>
    <xf numFmtId="0" fontId="30" fillId="23" borderId="0" applyNumberFormat="0" applyBorder="0" applyAlignment="0" applyProtection="0">
      <alignment vertical="center"/>
    </xf>
    <xf numFmtId="187" fontId="32" fillId="0" borderId="0" applyFont="0" applyFill="0" applyBorder="0" applyAlignment="0" applyProtection="0">
      <alignment vertical="center"/>
    </xf>
    <xf numFmtId="0" fontId="88" fillId="22" borderId="0" applyNumberFormat="0" applyBorder="0" applyAlignment="0" applyProtection="0">
      <alignment vertical="center"/>
    </xf>
    <xf numFmtId="0" fontId="76" fillId="15"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76" fillId="17" borderId="0" applyNumberFormat="0" applyBorder="0" applyAlignment="0" applyProtection="0">
      <alignment vertical="center"/>
    </xf>
    <xf numFmtId="188" fontId="32" fillId="0" borderId="0" applyFont="0" applyFill="0" applyBorder="0" applyAlignment="0" applyProtection="0">
      <alignment vertical="center"/>
    </xf>
    <xf numFmtId="0" fontId="32" fillId="0" borderId="0">
      <alignment vertical="center"/>
    </xf>
    <xf numFmtId="9" fontId="32" fillId="0" borderId="0" applyFont="0" applyFill="0" applyBorder="0" applyAlignment="0" applyProtection="0">
      <alignment vertical="center"/>
    </xf>
    <xf numFmtId="0" fontId="30" fillId="16" borderId="0" applyNumberFormat="0" applyBorder="0" applyAlignment="0" applyProtection="0">
      <alignment vertical="center"/>
    </xf>
    <xf numFmtId="49" fontId="55" fillId="0" borderId="9">
      <alignment horizontal="left" vertical="center" wrapText="1"/>
    </xf>
    <xf numFmtId="0" fontId="76" fillId="15" borderId="0" applyNumberFormat="0" applyBorder="0" applyAlignment="0" applyProtection="0">
      <alignment vertical="center"/>
    </xf>
    <xf numFmtId="0" fontId="76" fillId="17" borderId="0" applyNumberFormat="0" applyBorder="0" applyAlignment="0" applyProtection="0">
      <alignment vertical="center"/>
    </xf>
    <xf numFmtId="0" fontId="79" fillId="22" borderId="0" applyNumberFormat="0" applyBorder="0" applyAlignment="0" applyProtection="0">
      <alignment vertical="center"/>
    </xf>
    <xf numFmtId="0" fontId="76" fillId="17" borderId="0" applyNumberFormat="0" applyBorder="0" applyAlignment="0" applyProtection="0">
      <alignment vertical="center"/>
    </xf>
    <xf numFmtId="0" fontId="85" fillId="0" borderId="6" applyNumberFormat="0" applyFill="0" applyProtection="0">
      <alignment horizontal="right" vertical="center"/>
    </xf>
    <xf numFmtId="0" fontId="76" fillId="17" borderId="0" applyNumberFormat="0" applyBorder="0" applyAlignment="0" applyProtection="0">
      <alignment vertical="center"/>
    </xf>
    <xf numFmtId="0" fontId="32" fillId="0" borderId="0">
      <alignment vertical="center"/>
    </xf>
    <xf numFmtId="0" fontId="76" fillId="17" borderId="0" applyNumberFormat="0" applyBorder="0" applyAlignment="0" applyProtection="0">
      <alignment vertical="center"/>
    </xf>
    <xf numFmtId="0" fontId="76" fillId="24" borderId="0" applyNumberFormat="0" applyBorder="0" applyAlignment="0" applyProtection="0">
      <alignment vertical="center"/>
    </xf>
    <xf numFmtId="190" fontId="122" fillId="0" borderId="0">
      <alignment vertical="center"/>
    </xf>
    <xf numFmtId="0" fontId="76" fillId="24" borderId="0" applyNumberFormat="0" applyBorder="0" applyAlignment="0" applyProtection="0">
      <alignment vertical="center"/>
    </xf>
    <xf numFmtId="0" fontId="76" fillId="24" borderId="0" applyNumberFormat="0" applyBorder="0" applyAlignment="0" applyProtection="0">
      <alignment vertical="center"/>
    </xf>
    <xf numFmtId="0" fontId="76" fillId="24" borderId="0" applyNumberFormat="0" applyBorder="0" applyAlignment="0" applyProtection="0">
      <alignment vertical="center"/>
    </xf>
    <xf numFmtId="0" fontId="76" fillId="24" borderId="0" applyNumberFormat="0" applyBorder="0" applyAlignment="0" applyProtection="0">
      <alignment vertical="center"/>
    </xf>
    <xf numFmtId="0" fontId="90" fillId="0" borderId="0" applyNumberFormat="0" applyFill="0" applyBorder="0" applyAlignment="0" applyProtection="0">
      <alignment vertical="center"/>
    </xf>
    <xf numFmtId="0" fontId="76" fillId="24" borderId="0" applyNumberFormat="0" applyBorder="0" applyAlignment="0" applyProtection="0">
      <alignment vertical="center"/>
    </xf>
    <xf numFmtId="0" fontId="90" fillId="0" borderId="0" applyNumberFormat="0" applyFill="0" applyBorder="0" applyAlignment="0" applyProtection="0">
      <alignment vertical="center"/>
    </xf>
    <xf numFmtId="0" fontId="76" fillId="24" borderId="0" applyNumberFormat="0" applyBorder="0" applyAlignment="0" applyProtection="0">
      <alignment vertical="center"/>
    </xf>
    <xf numFmtId="0" fontId="90" fillId="0" borderId="0" applyNumberFormat="0" applyFill="0" applyBorder="0" applyAlignment="0" applyProtection="0">
      <alignment vertical="center"/>
    </xf>
    <xf numFmtId="194" fontId="32" fillId="0" borderId="0" applyFont="0" applyFill="0" applyBorder="0" applyAlignment="0" applyProtection="0">
      <alignment vertical="center"/>
    </xf>
    <xf numFmtId="0" fontId="32" fillId="0" borderId="0">
      <alignment vertical="center"/>
    </xf>
    <xf numFmtId="0" fontId="76" fillId="24" borderId="0" applyNumberFormat="0" applyBorder="0" applyAlignment="0" applyProtection="0">
      <alignment vertical="center"/>
    </xf>
    <xf numFmtId="0" fontId="90" fillId="0" borderId="0" applyNumberFormat="0" applyFill="0" applyBorder="0" applyAlignment="0" applyProtection="0">
      <alignment vertical="center"/>
    </xf>
    <xf numFmtId="0" fontId="97" fillId="25" borderId="0" applyNumberFormat="0" applyBorder="0" applyAlignment="0" applyProtection="0">
      <alignment vertical="center"/>
    </xf>
    <xf numFmtId="0" fontId="90" fillId="0" borderId="0" applyNumberFormat="0" applyFill="0" applyBorder="0" applyAlignment="0" applyProtection="0">
      <alignment vertical="center"/>
    </xf>
    <xf numFmtId="0" fontId="76" fillId="24" borderId="0" applyNumberFormat="0" applyBorder="0" applyAlignment="0" applyProtection="0">
      <alignment vertical="center"/>
    </xf>
    <xf numFmtId="0" fontId="97" fillId="25" borderId="0" applyNumberFormat="0" applyBorder="0" applyAlignment="0" applyProtection="0">
      <alignment vertical="center"/>
    </xf>
    <xf numFmtId="0" fontId="90" fillId="0" borderId="0" applyNumberFormat="0" applyFill="0" applyBorder="0" applyAlignment="0" applyProtection="0">
      <alignment vertical="center"/>
    </xf>
    <xf numFmtId="0" fontId="76" fillId="24" borderId="0" applyNumberFormat="0" applyBorder="0" applyAlignment="0" applyProtection="0">
      <alignment vertical="center"/>
    </xf>
    <xf numFmtId="9" fontId="32" fillId="0" borderId="0" applyFont="0" applyFill="0" applyBorder="0" applyAlignment="0" applyProtection="0">
      <alignment vertical="center"/>
    </xf>
    <xf numFmtId="0" fontId="32" fillId="0" borderId="0">
      <alignment vertical="center"/>
    </xf>
    <xf numFmtId="0" fontId="97" fillId="25" borderId="0" applyNumberFormat="0" applyBorder="0" applyAlignment="0" applyProtection="0">
      <alignment vertical="center"/>
    </xf>
    <xf numFmtId="0" fontId="90" fillId="0" borderId="0" applyNumberFormat="0" applyFill="0" applyBorder="0" applyAlignment="0" applyProtection="0">
      <alignment vertical="center"/>
    </xf>
    <xf numFmtId="0" fontId="76" fillId="24" borderId="0" applyNumberFormat="0" applyBorder="0" applyAlignment="0" applyProtection="0">
      <alignment vertical="center"/>
    </xf>
    <xf numFmtId="0" fontId="76" fillId="15" borderId="0" applyNumberFormat="0" applyBorder="0" applyAlignment="0" applyProtection="0">
      <alignment vertical="center"/>
    </xf>
    <xf numFmtId="9" fontId="32" fillId="0" borderId="0" applyFont="0" applyFill="0" applyBorder="0" applyAlignment="0" applyProtection="0">
      <alignment vertical="center"/>
    </xf>
    <xf numFmtId="0" fontId="97" fillId="25" borderId="0" applyNumberFormat="0" applyBorder="0" applyAlignment="0" applyProtection="0">
      <alignment vertical="center"/>
    </xf>
    <xf numFmtId="0" fontId="30" fillId="58" borderId="0" applyNumberFormat="0" applyBorder="0" applyAlignment="0" applyProtection="0">
      <alignment vertical="center"/>
    </xf>
    <xf numFmtId="9" fontId="32" fillId="0" borderId="0" applyFont="0" applyFill="0" applyBorder="0" applyAlignment="0" applyProtection="0">
      <alignment vertical="center"/>
    </xf>
    <xf numFmtId="0" fontId="32" fillId="0" borderId="0">
      <alignment vertical="center"/>
    </xf>
    <xf numFmtId="0" fontId="30" fillId="58" borderId="0" applyNumberFormat="0" applyBorder="0" applyAlignment="0" applyProtection="0">
      <alignment vertical="center"/>
    </xf>
    <xf numFmtId="9" fontId="32" fillId="0" borderId="0" applyFont="0" applyFill="0" applyBorder="0" applyAlignment="0" applyProtection="0">
      <alignment vertical="center"/>
    </xf>
    <xf numFmtId="0" fontId="30" fillId="58" borderId="0" applyNumberFormat="0" applyBorder="0" applyAlignment="0" applyProtection="0">
      <alignment vertical="center"/>
    </xf>
    <xf numFmtId="0" fontId="123" fillId="66" borderId="0" applyNumberFormat="0" applyBorder="0" applyAlignment="0" applyProtection="0">
      <alignment vertical="center"/>
    </xf>
    <xf numFmtId="9" fontId="32" fillId="0" borderId="0" applyFont="0" applyFill="0" applyBorder="0" applyAlignment="0" applyProtection="0">
      <alignment vertical="center"/>
    </xf>
    <xf numFmtId="0" fontId="30" fillId="58" borderId="0" applyNumberFormat="0" applyBorder="0" applyAlignment="0" applyProtection="0">
      <alignment vertical="center"/>
    </xf>
    <xf numFmtId="9" fontId="32" fillId="0" borderId="0" applyFont="0" applyFill="0" applyBorder="0" applyAlignment="0" applyProtection="0">
      <alignment vertical="center"/>
    </xf>
    <xf numFmtId="0" fontId="30" fillId="17" borderId="0" applyNumberFormat="0" applyBorder="0" applyAlignment="0" applyProtection="0">
      <alignment vertical="center"/>
    </xf>
    <xf numFmtId="0" fontId="121" fillId="59" borderId="36" applyNumberFormat="0" applyAlignment="0" applyProtection="0">
      <alignment vertical="center"/>
    </xf>
    <xf numFmtId="9" fontId="32" fillId="0" borderId="0" applyFont="0" applyFill="0" applyBorder="0" applyAlignment="0" applyProtection="0">
      <alignment vertical="center"/>
    </xf>
    <xf numFmtId="0" fontId="30" fillId="59" borderId="0" applyNumberFormat="0" applyBorder="0" applyAlignment="0" applyProtection="0">
      <alignment vertical="center"/>
    </xf>
    <xf numFmtId="0" fontId="32" fillId="0" borderId="0">
      <alignment vertical="center"/>
    </xf>
    <xf numFmtId="0" fontId="30" fillId="17" borderId="0" applyNumberFormat="0" applyBorder="0" applyAlignment="0" applyProtection="0">
      <alignment vertical="center"/>
    </xf>
    <xf numFmtId="0" fontId="121" fillId="59" borderId="36" applyNumberFormat="0" applyAlignment="0" applyProtection="0">
      <alignment vertical="center"/>
    </xf>
    <xf numFmtId="0" fontId="85" fillId="0" borderId="6" applyNumberFormat="0" applyFill="0" applyProtection="0">
      <alignment horizontal="left" vertical="center"/>
    </xf>
    <xf numFmtId="0" fontId="30" fillId="59" borderId="0" applyNumberFormat="0" applyBorder="0" applyAlignment="0" applyProtection="0">
      <alignment vertical="center"/>
    </xf>
    <xf numFmtId="0" fontId="32" fillId="0" borderId="0">
      <alignment vertical="center"/>
    </xf>
    <xf numFmtId="0" fontId="30" fillId="17" borderId="0" applyNumberFormat="0" applyBorder="0" applyAlignment="0" applyProtection="0">
      <alignment vertical="center"/>
    </xf>
    <xf numFmtId="0" fontId="121" fillId="59" borderId="36" applyNumberFormat="0" applyAlignment="0" applyProtection="0">
      <alignment vertical="center"/>
    </xf>
    <xf numFmtId="0" fontId="32" fillId="0" borderId="0">
      <alignment vertical="center"/>
    </xf>
    <xf numFmtId="0" fontId="30" fillId="17" borderId="0" applyNumberFormat="0" applyBorder="0" applyAlignment="0" applyProtection="0">
      <alignment vertical="center"/>
    </xf>
    <xf numFmtId="0" fontId="121" fillId="59" borderId="36" applyNumberFormat="0" applyAlignment="0" applyProtection="0">
      <alignment vertical="center"/>
    </xf>
    <xf numFmtId="0" fontId="76" fillId="17" borderId="0" applyNumberFormat="0" applyBorder="0" applyAlignment="0" applyProtection="0">
      <alignment vertical="center"/>
    </xf>
    <xf numFmtId="0" fontId="109" fillId="0" borderId="0" applyNumberFormat="0" applyFill="0" applyBorder="0" applyAlignment="0" applyProtection="0">
      <alignment vertical="center"/>
    </xf>
    <xf numFmtId="0" fontId="76" fillId="17" borderId="0" applyNumberFormat="0" applyBorder="0" applyAlignment="0" applyProtection="0">
      <alignment vertical="center"/>
    </xf>
    <xf numFmtId="0" fontId="76" fillId="17" borderId="0" applyNumberFormat="0" applyBorder="0" applyAlignment="0" applyProtection="0">
      <alignment vertical="center"/>
    </xf>
    <xf numFmtId="0" fontId="32" fillId="67" borderId="0" applyNumberFormat="0" applyFont="0" applyBorder="0" applyAlignment="0" applyProtection="0">
      <alignment vertical="center"/>
    </xf>
    <xf numFmtId="0" fontId="76" fillId="21" borderId="0" applyNumberFormat="0" applyBorder="0" applyAlignment="0" applyProtection="0">
      <alignment vertical="center"/>
    </xf>
    <xf numFmtId="0" fontId="76" fillId="15" borderId="0" applyNumberFormat="0" applyBorder="0" applyAlignment="0" applyProtection="0">
      <alignment vertical="center"/>
    </xf>
    <xf numFmtId="0" fontId="122" fillId="0" borderId="0">
      <alignment vertical="center"/>
    </xf>
    <xf numFmtId="0" fontId="76" fillId="15" borderId="0" applyNumberFormat="0" applyBorder="0" applyAlignment="0" applyProtection="0">
      <alignment vertical="center"/>
    </xf>
    <xf numFmtId="0" fontId="76" fillId="15" borderId="0" applyNumberFormat="0" applyBorder="0" applyAlignment="0" applyProtection="0">
      <alignment vertical="center"/>
    </xf>
    <xf numFmtId="0" fontId="76" fillId="15" borderId="0" applyNumberFormat="0" applyBorder="0" applyAlignment="0" applyProtection="0">
      <alignment vertical="center"/>
    </xf>
    <xf numFmtId="0" fontId="102" fillId="0" borderId="31">
      <alignment horizontal="center" vertical="center"/>
    </xf>
    <xf numFmtId="0" fontId="77" fillId="0" borderId="24" applyNumberFormat="0" applyFill="0" applyProtection="0">
      <alignment horizontal="left" vertical="center"/>
    </xf>
    <xf numFmtId="0" fontId="124" fillId="0" borderId="41" applyNumberFormat="0" applyFill="0" applyAlignment="0" applyProtection="0">
      <alignment vertical="center"/>
    </xf>
    <xf numFmtId="0" fontId="32" fillId="0" borderId="0">
      <alignment vertical="center"/>
    </xf>
    <xf numFmtId="0" fontId="76" fillId="15" borderId="0" applyNumberFormat="0" applyBorder="0" applyAlignment="0" applyProtection="0">
      <alignment vertical="center"/>
    </xf>
    <xf numFmtId="9" fontId="32" fillId="0" borderId="0" applyFont="0" applyFill="0" applyBorder="0" applyAlignment="0" applyProtection="0">
      <alignment vertical="center"/>
    </xf>
    <xf numFmtId="0" fontId="76" fillId="15" borderId="0" applyNumberFormat="0" applyBorder="0" applyAlignment="0" applyProtection="0">
      <alignment vertical="center"/>
    </xf>
    <xf numFmtId="0" fontId="93" fillId="0" borderId="26" applyNumberFormat="0" applyFill="0" applyAlignment="0" applyProtection="0">
      <alignment vertical="center"/>
    </xf>
    <xf numFmtId="0" fontId="76" fillId="15" borderId="0" applyNumberFormat="0" applyBorder="0" applyAlignment="0" applyProtection="0">
      <alignment vertical="center"/>
    </xf>
    <xf numFmtId="0" fontId="93" fillId="0" borderId="26" applyNumberFormat="0" applyFill="0" applyAlignment="0" applyProtection="0">
      <alignment vertical="center"/>
    </xf>
    <xf numFmtId="0" fontId="76" fillId="14" borderId="0" applyNumberFormat="0" applyBorder="0" applyAlignment="0" applyProtection="0">
      <alignment vertical="center"/>
    </xf>
    <xf numFmtId="0" fontId="30" fillId="22" borderId="0" applyNumberFormat="0" applyBorder="0" applyAlignment="0" applyProtection="0">
      <alignment vertical="center"/>
    </xf>
    <xf numFmtId="0" fontId="32" fillId="0" borderId="0">
      <alignment vertical="center"/>
    </xf>
    <xf numFmtId="0" fontId="30" fillId="22" borderId="0" applyNumberFormat="0" applyBorder="0" applyAlignment="0" applyProtection="0">
      <alignment vertical="center"/>
    </xf>
    <xf numFmtId="0" fontId="30" fillId="22" borderId="0" applyNumberFormat="0" applyBorder="0" applyAlignment="0" applyProtection="0">
      <alignment vertical="center"/>
    </xf>
    <xf numFmtId="0" fontId="84" fillId="23" borderId="1" applyNumberFormat="0" applyBorder="0" applyAlignment="0" applyProtection="0">
      <alignment vertical="center"/>
    </xf>
    <xf numFmtId="0" fontId="30" fillId="58" borderId="0" applyNumberFormat="0" applyBorder="0" applyAlignment="0" applyProtection="0">
      <alignment vertical="center"/>
    </xf>
    <xf numFmtId="0" fontId="76" fillId="30" borderId="0" applyNumberFormat="0" applyBorder="0" applyAlignment="0" applyProtection="0">
      <alignment vertical="center"/>
    </xf>
    <xf numFmtId="0" fontId="115" fillId="0" borderId="37" applyNumberFormat="0" applyFill="0" applyAlignment="0" applyProtection="0">
      <alignment vertical="center"/>
    </xf>
    <xf numFmtId="0" fontId="79" fillId="16" borderId="0" applyNumberFormat="0" applyBorder="0" applyAlignment="0" applyProtection="0">
      <alignment vertical="center"/>
    </xf>
    <xf numFmtId="0" fontId="32" fillId="0" borderId="0">
      <alignment vertical="center"/>
    </xf>
    <xf numFmtId="0" fontId="76" fillId="30" borderId="0" applyNumberFormat="0" applyBorder="0" applyAlignment="0" applyProtection="0">
      <alignment vertical="center"/>
    </xf>
    <xf numFmtId="0" fontId="79" fillId="16" borderId="0" applyNumberFormat="0" applyBorder="0" applyAlignment="0" applyProtection="0">
      <alignment vertical="center"/>
    </xf>
    <xf numFmtId="0" fontId="32" fillId="0" borderId="0">
      <alignment vertical="center"/>
    </xf>
    <xf numFmtId="0" fontId="76" fillId="14" borderId="0" applyNumberFormat="0" applyBorder="0" applyAlignment="0" applyProtection="0">
      <alignment vertical="center"/>
    </xf>
    <xf numFmtId="0" fontId="125" fillId="59" borderId="42">
      <alignment horizontal="left" vertical="center"/>
      <protection locked="0" hidden="1"/>
    </xf>
    <xf numFmtId="0" fontId="76" fillId="14" borderId="0" applyNumberFormat="0" applyBorder="0" applyAlignment="0" applyProtection="0">
      <alignment vertical="center"/>
    </xf>
    <xf numFmtId="0" fontId="125" fillId="59" borderId="42">
      <alignment horizontal="left" vertical="center"/>
      <protection locked="0" hidden="1"/>
    </xf>
    <xf numFmtId="0" fontId="115" fillId="0" borderId="37" applyNumberFormat="0" applyFill="0" applyAlignment="0" applyProtection="0">
      <alignment vertical="center"/>
    </xf>
    <xf numFmtId="0" fontId="76" fillId="14" borderId="0" applyNumberFormat="0" applyBorder="0" applyAlignment="0" applyProtection="0">
      <alignment vertical="center"/>
    </xf>
    <xf numFmtId="183" fontId="32" fillId="0" borderId="0" applyFont="0" applyFill="0" applyBorder="0" applyAlignment="0" applyProtection="0">
      <alignment vertical="center"/>
    </xf>
    <xf numFmtId="0" fontId="101" fillId="0" borderId="38" applyNumberFormat="0" applyFill="0" applyAlignment="0" applyProtection="0">
      <alignment vertical="center"/>
    </xf>
    <xf numFmtId="0" fontId="76" fillId="14" borderId="0" applyNumberFormat="0" applyBorder="0" applyAlignment="0" applyProtection="0">
      <alignment vertical="center"/>
    </xf>
    <xf numFmtId="0" fontId="71" fillId="0" borderId="43" applyNumberFormat="0" applyFill="0" applyAlignment="0" applyProtection="0">
      <alignment vertical="center"/>
    </xf>
    <xf numFmtId="0" fontId="97" fillId="37" borderId="0" applyNumberFormat="0" applyBorder="0" applyAlignment="0" applyProtection="0">
      <alignment vertical="center"/>
    </xf>
    <xf numFmtId="0" fontId="76" fillId="14" borderId="0" applyNumberFormat="0" applyBorder="0" applyAlignment="0" applyProtection="0">
      <alignment vertical="center"/>
    </xf>
    <xf numFmtId="0" fontId="71" fillId="0" borderId="43" applyNumberFormat="0" applyFill="0" applyAlignment="0" applyProtection="0">
      <alignment vertical="center"/>
    </xf>
    <xf numFmtId="0" fontId="97" fillId="37" borderId="0" applyNumberFormat="0" applyBorder="0" applyAlignment="0" applyProtection="0">
      <alignment vertical="center"/>
    </xf>
    <xf numFmtId="0" fontId="76" fillId="14" borderId="0" applyNumberFormat="0" applyBorder="0" applyAlignment="0" applyProtection="0">
      <alignment vertical="center"/>
    </xf>
    <xf numFmtId="0" fontId="71" fillId="0" borderId="23" applyNumberFormat="0" applyFill="0" applyAlignment="0" applyProtection="0">
      <alignment vertical="center"/>
    </xf>
    <xf numFmtId="0" fontId="93" fillId="0" borderId="26" applyNumberFormat="0" applyFill="0" applyAlignment="0" applyProtection="0">
      <alignment vertical="center"/>
    </xf>
    <xf numFmtId="0" fontId="76" fillId="14" borderId="0" applyNumberFormat="0" applyBorder="0" applyAlignment="0" applyProtection="0">
      <alignment vertical="center"/>
    </xf>
    <xf numFmtId="0" fontId="71" fillId="0" borderId="23" applyNumberFormat="0" applyFill="0" applyAlignment="0" applyProtection="0">
      <alignment vertical="center"/>
    </xf>
    <xf numFmtId="9" fontId="32" fillId="0" borderId="0" applyFont="0" applyFill="0" applyBorder="0" applyAlignment="0" applyProtection="0">
      <alignment vertical="center"/>
    </xf>
    <xf numFmtId="0" fontId="93" fillId="0" borderId="26" applyNumberFormat="0" applyFill="0" applyAlignment="0" applyProtection="0">
      <alignment vertical="center"/>
    </xf>
    <xf numFmtId="0" fontId="30" fillId="23" borderId="0" applyNumberFormat="0" applyBorder="0" applyAlignment="0" applyProtection="0">
      <alignment vertical="center"/>
    </xf>
    <xf numFmtId="0" fontId="30" fillId="59" borderId="0" applyNumberFormat="0" applyBorder="0" applyAlignment="0" applyProtection="0">
      <alignment vertical="center"/>
    </xf>
    <xf numFmtId="0" fontId="101" fillId="0" borderId="38" applyNumberFormat="0" applyFill="0" applyAlignment="0" applyProtection="0">
      <alignment vertical="center"/>
    </xf>
    <xf numFmtId="0" fontId="30" fillId="59" borderId="0" applyNumberFormat="0" applyBorder="0" applyAlignment="0" applyProtection="0">
      <alignment vertical="center"/>
    </xf>
    <xf numFmtId="0" fontId="102" fillId="0" borderId="0" applyNumberFormat="0" applyFill="0" applyBorder="0" applyAlignment="0" applyProtection="0">
      <alignment vertical="center"/>
    </xf>
    <xf numFmtId="0" fontId="32" fillId="0" borderId="0">
      <alignment vertical="center"/>
    </xf>
    <xf numFmtId="0" fontId="32" fillId="0" borderId="0">
      <alignment vertical="center"/>
    </xf>
    <xf numFmtId="0" fontId="76" fillId="59" borderId="0" applyNumberFormat="0" applyBorder="0" applyAlignment="0" applyProtection="0">
      <alignment vertical="center"/>
    </xf>
    <xf numFmtId="0" fontId="76" fillId="59" borderId="0" applyNumberFormat="0" applyBorder="0" applyAlignment="0" applyProtection="0">
      <alignment vertical="center"/>
    </xf>
    <xf numFmtId="0" fontId="76" fillId="21" borderId="0" applyNumberFormat="0" applyBorder="0" applyAlignment="0" applyProtection="0">
      <alignment vertical="center"/>
    </xf>
    <xf numFmtId="0" fontId="93" fillId="0" borderId="26" applyNumberFormat="0" applyFill="0" applyAlignment="0" applyProtection="0">
      <alignment vertical="center"/>
    </xf>
    <xf numFmtId="195" fontId="32" fillId="0" borderId="0" applyFont="0" applyFill="0" applyBorder="0" applyAlignment="0" applyProtection="0">
      <alignment vertical="center"/>
    </xf>
    <xf numFmtId="9" fontId="32" fillId="0" borderId="0" applyFont="0" applyFill="0" applyBorder="0" applyAlignment="0" applyProtection="0">
      <alignment vertical="center"/>
    </xf>
    <xf numFmtId="193" fontId="32" fillId="0" borderId="0" applyFont="0" applyFill="0" applyBorder="0" applyAlignment="0" applyProtection="0">
      <alignment vertical="center"/>
    </xf>
    <xf numFmtId="0" fontId="101" fillId="0" borderId="38" applyNumberFormat="0" applyFill="0" applyAlignment="0" applyProtection="0">
      <alignment vertical="center"/>
    </xf>
    <xf numFmtId="0" fontId="126" fillId="0" borderId="0" applyNumberFormat="0" applyFill="0" applyBorder="0" applyAlignment="0" applyProtection="0">
      <alignment vertical="center"/>
    </xf>
    <xf numFmtId="181" fontId="122" fillId="0" borderId="0">
      <alignment vertical="center"/>
    </xf>
    <xf numFmtId="0" fontId="115" fillId="0" borderId="37" applyNumberFormat="0" applyFill="0" applyAlignment="0" applyProtection="0">
      <alignment vertical="center"/>
    </xf>
    <xf numFmtId="0" fontId="79" fillId="16" borderId="0" applyNumberFormat="0" applyBorder="0" applyAlignment="0" applyProtection="0">
      <alignment vertical="center"/>
    </xf>
    <xf numFmtId="0" fontId="32" fillId="0" borderId="0">
      <alignment vertical="center"/>
    </xf>
    <xf numFmtId="15" fontId="119" fillId="0" borderId="0">
      <alignment vertical="center"/>
    </xf>
    <xf numFmtId="0" fontId="55" fillId="0" borderId="0">
      <alignment vertical="center"/>
    </xf>
    <xf numFmtId="15" fontId="119" fillId="0" borderId="0">
      <alignment vertical="center"/>
    </xf>
    <xf numFmtId="177" fontId="122" fillId="0" borderId="0">
      <alignment vertical="center"/>
    </xf>
    <xf numFmtId="0" fontId="114" fillId="37" borderId="0" applyNumberFormat="0" applyBorder="0" applyAlignment="0" applyProtection="0">
      <alignment vertical="center"/>
    </xf>
    <xf numFmtId="0" fontId="84" fillId="17" borderId="0" applyNumberFormat="0" applyBorder="0" applyAlignment="0" applyProtection="0">
      <alignment vertical="center"/>
    </xf>
    <xf numFmtId="0" fontId="32" fillId="0" borderId="0">
      <alignment vertical="center"/>
    </xf>
    <xf numFmtId="9" fontId="32" fillId="0" borderId="0" applyFont="0" applyFill="0" applyBorder="0" applyAlignment="0" applyProtection="0">
      <alignment vertical="center"/>
    </xf>
    <xf numFmtId="0" fontId="32" fillId="0" borderId="0">
      <alignment vertical="center"/>
    </xf>
    <xf numFmtId="0" fontId="127" fillId="0" borderId="44" applyNumberFormat="0" applyFill="0" applyAlignment="0" applyProtection="0">
      <alignment vertical="center"/>
    </xf>
    <xf numFmtId="0" fontId="118" fillId="0" borderId="40" applyNumberFormat="0" applyAlignment="0" applyProtection="0">
      <alignment horizontal="left" vertical="center"/>
    </xf>
    <xf numFmtId="0" fontId="75" fillId="15" borderId="0" applyNumberFormat="0" applyBorder="0" applyAlignment="0" applyProtection="0">
      <alignment vertical="center"/>
    </xf>
    <xf numFmtId="0" fontId="118" fillId="0" borderId="17">
      <alignment horizontal="left" vertical="center"/>
    </xf>
    <xf numFmtId="0" fontId="118" fillId="0" borderId="17">
      <alignment horizontal="left" vertical="center"/>
    </xf>
    <xf numFmtId="0" fontId="84" fillId="23" borderId="1" applyNumberFormat="0" applyBorder="0" applyAlignment="0" applyProtection="0">
      <alignment vertical="center"/>
    </xf>
    <xf numFmtId="43" fontId="0" fillId="0" borderId="0" applyFont="0" applyFill="0" applyBorder="0" applyAlignment="0" applyProtection="0">
      <alignment vertical="center"/>
    </xf>
    <xf numFmtId="0" fontId="84" fillId="23" borderId="1" applyNumberFormat="0" applyBorder="0" applyAlignment="0" applyProtection="0">
      <alignment vertical="center"/>
    </xf>
    <xf numFmtId="43" fontId="0" fillId="0" borderId="0" applyFont="0" applyFill="0" applyBorder="0" applyAlignment="0" applyProtection="0">
      <alignment vertical="center"/>
    </xf>
    <xf numFmtId="0" fontId="84" fillId="23" borderId="1" applyNumberFormat="0" applyBorder="0" applyAlignment="0" applyProtection="0">
      <alignment vertical="center"/>
    </xf>
    <xf numFmtId="0" fontId="84" fillId="23" borderId="1" applyNumberFormat="0" applyBorder="0" applyAlignment="0" applyProtection="0">
      <alignment vertical="center"/>
    </xf>
    <xf numFmtId="0" fontId="32" fillId="0" borderId="0">
      <alignment vertical="center"/>
    </xf>
    <xf numFmtId="0" fontId="84" fillId="23" borderId="1" applyNumberFormat="0" applyBorder="0" applyAlignment="0" applyProtection="0">
      <alignment vertical="center"/>
    </xf>
    <xf numFmtId="0" fontId="84" fillId="23" borderId="1" applyNumberFormat="0" applyBorder="0" applyAlignment="0" applyProtection="0">
      <alignment vertical="center"/>
    </xf>
    <xf numFmtId="178" fontId="128" fillId="68" borderId="0">
      <alignment vertical="center"/>
    </xf>
    <xf numFmtId="0" fontId="75" fillId="69" borderId="0" applyNumberFormat="0" applyBorder="0" applyAlignment="0" applyProtection="0">
      <alignment vertical="center"/>
    </xf>
    <xf numFmtId="0" fontId="32" fillId="0" borderId="0">
      <alignment vertical="center"/>
    </xf>
    <xf numFmtId="178" fontId="129" fillId="70" borderId="0">
      <alignment vertical="center"/>
    </xf>
    <xf numFmtId="38" fontId="32" fillId="0" borderId="0" applyFont="0" applyFill="0" applyBorder="0" applyAlignment="0" applyProtection="0">
      <alignment vertical="center"/>
    </xf>
    <xf numFmtId="0" fontId="109" fillId="0" borderId="0" applyNumberFormat="0" applyFill="0" applyBorder="0" applyAlignment="0" applyProtection="0">
      <alignment vertical="center"/>
    </xf>
    <xf numFmtId="40" fontId="32" fillId="0" borderId="0" applyFont="0" applyFill="0" applyBorder="0" applyAlignment="0" applyProtection="0">
      <alignment vertical="center"/>
    </xf>
    <xf numFmtId="0" fontId="32" fillId="0" borderId="0">
      <alignment vertical="center"/>
    </xf>
    <xf numFmtId="0" fontId="77" fillId="0" borderId="24" applyNumberFormat="0" applyFill="0" applyProtection="0">
      <alignment horizontal="center" vertical="center"/>
    </xf>
    <xf numFmtId="0" fontId="32" fillId="0" borderId="0">
      <alignment vertical="center"/>
    </xf>
    <xf numFmtId="184" fontId="32" fillId="0" borderId="0" applyFont="0" applyFill="0" applyBorder="0" applyAlignment="0" applyProtection="0">
      <alignment vertical="center"/>
    </xf>
    <xf numFmtId="43" fontId="0" fillId="0" borderId="0" applyFont="0" applyFill="0" applyBorder="0" applyAlignment="0" applyProtection="0">
      <alignment vertical="center"/>
    </xf>
    <xf numFmtId="182" fontId="32" fillId="0" borderId="0" applyFont="0" applyFill="0" applyBorder="0" applyAlignment="0" applyProtection="0">
      <alignment vertical="center"/>
    </xf>
    <xf numFmtId="40" fontId="130" fillId="63" borderId="42">
      <alignment horizontal="centerContinuous" vertical="center"/>
    </xf>
    <xf numFmtId="0" fontId="93" fillId="0" borderId="26" applyNumberFormat="0" applyFill="0" applyAlignment="0" applyProtection="0">
      <alignment vertical="center"/>
    </xf>
    <xf numFmtId="1" fontId="85" fillId="0" borderId="24" applyFill="0" applyProtection="0">
      <alignment horizontal="center" vertical="center"/>
    </xf>
    <xf numFmtId="1" fontId="85" fillId="0" borderId="24" applyFill="0" applyProtection="0">
      <alignment horizontal="center" vertical="center"/>
    </xf>
    <xf numFmtId="40" fontId="130" fillId="63" borderId="42">
      <alignment horizontal="centerContinuous" vertical="center"/>
    </xf>
    <xf numFmtId="37" fontId="131" fillId="0" borderId="0">
      <alignment vertical="center"/>
    </xf>
    <xf numFmtId="0" fontId="102" fillId="0" borderId="31">
      <alignment horizontal="center" vertical="center"/>
    </xf>
    <xf numFmtId="9" fontId="32" fillId="0" borderId="0" applyFont="0" applyFill="0" applyBorder="0" applyAlignment="0" applyProtection="0">
      <alignment vertical="center"/>
    </xf>
    <xf numFmtId="37" fontId="131" fillId="0" borderId="0">
      <alignment vertical="center"/>
    </xf>
    <xf numFmtId="0" fontId="102" fillId="0" borderId="31">
      <alignment horizontal="center" vertical="center"/>
    </xf>
    <xf numFmtId="37" fontId="131" fillId="0" borderId="0">
      <alignment vertical="center"/>
    </xf>
    <xf numFmtId="0" fontId="102" fillId="0" borderId="31">
      <alignment horizontal="center" vertical="center"/>
    </xf>
    <xf numFmtId="0" fontId="0" fillId="0" borderId="0">
      <alignment vertical="center"/>
    </xf>
    <xf numFmtId="37" fontId="131" fillId="0" borderId="0">
      <alignment vertical="center"/>
    </xf>
    <xf numFmtId="0" fontId="102" fillId="0" borderId="31">
      <alignment horizontal="center" vertical="center"/>
    </xf>
    <xf numFmtId="9" fontId="32" fillId="0" borderId="0" applyFont="0" applyFill="0" applyBorder="0" applyAlignment="0" applyProtection="0">
      <alignment vertical="center"/>
    </xf>
    <xf numFmtId="185" fontId="85" fillId="0" borderId="0">
      <alignment vertical="center"/>
    </xf>
    <xf numFmtId="0" fontId="112" fillId="0" borderId="0">
      <alignment vertical="center"/>
    </xf>
    <xf numFmtId="9" fontId="32" fillId="0" borderId="0" applyFont="0" applyFill="0" applyBorder="0" applyAlignment="0" applyProtection="0">
      <alignment vertical="center"/>
    </xf>
    <xf numFmtId="14" fontId="80" fillId="0" borderId="0">
      <alignment horizontal="center" vertical="center" wrapText="1"/>
      <protection locked="0"/>
    </xf>
    <xf numFmtId="3" fontId="32" fillId="0" borderId="0" applyFont="0" applyFill="0" applyBorder="0" applyAlignment="0" applyProtection="0">
      <alignment vertical="center"/>
    </xf>
    <xf numFmtId="0" fontId="32" fillId="0" borderId="0">
      <alignment vertical="center"/>
    </xf>
    <xf numFmtId="0" fontId="121" fillId="59" borderId="36" applyNumberFormat="0" applyAlignment="0" applyProtection="0">
      <alignment vertical="center"/>
    </xf>
    <xf numFmtId="0" fontId="32" fillId="0" borderId="0">
      <alignment vertical="center"/>
    </xf>
    <xf numFmtId="10" fontId="32" fillId="0" borderId="0" applyFont="0" applyFill="0" applyBorder="0" applyAlignment="0" applyProtection="0">
      <alignment vertical="center"/>
    </xf>
    <xf numFmtId="0" fontId="0" fillId="0" borderId="0">
      <alignment vertical="center"/>
    </xf>
    <xf numFmtId="0" fontId="120" fillId="65" borderId="11">
      <alignment vertical="center"/>
      <protection locked="0"/>
    </xf>
    <xf numFmtId="0" fontId="32" fillId="0" borderId="0">
      <alignment vertical="center"/>
    </xf>
    <xf numFmtId="9" fontId="32" fillId="0" borderId="0" applyFont="0" applyFill="0" applyBorder="0" applyAlignment="0" applyProtection="0">
      <alignment vertical="center"/>
    </xf>
    <xf numFmtId="179" fontId="32" fillId="0" borderId="0" applyFont="0" applyFill="0" applyProtection="0">
      <alignment vertical="center"/>
    </xf>
    <xf numFmtId="0" fontId="32" fillId="0" borderId="0">
      <alignment vertical="center"/>
    </xf>
    <xf numFmtId="0" fontId="90" fillId="0" borderId="0" applyNumberFormat="0" applyFill="0" applyBorder="0" applyAlignment="0" applyProtection="0">
      <alignment vertical="center"/>
    </xf>
    <xf numFmtId="9" fontId="32" fillId="0" borderId="0" applyFont="0" applyFill="0" applyBorder="0" applyAlignment="0" applyProtection="0">
      <alignment vertical="center"/>
    </xf>
    <xf numFmtId="0" fontId="132" fillId="0" borderId="0" applyNumberFormat="0" applyFill="0" applyBorder="0" applyAlignment="0" applyProtection="0">
      <alignment vertical="center"/>
    </xf>
    <xf numFmtId="0" fontId="75" fillId="71" borderId="0" applyNumberFormat="0" applyBorder="0" applyAlignment="0" applyProtection="0">
      <alignment vertical="center"/>
    </xf>
    <xf numFmtId="0" fontId="32" fillId="0" borderId="0" applyNumberFormat="0" applyFont="0" applyFill="0" applyBorder="0" applyAlignment="0" applyProtection="0">
      <alignment horizontal="left" vertical="center"/>
    </xf>
    <xf numFmtId="15" fontId="32" fillId="0" borderId="0" applyFont="0" applyFill="0" applyBorder="0" applyAlignment="0" applyProtection="0">
      <alignment vertical="center"/>
    </xf>
    <xf numFmtId="0" fontId="102" fillId="0" borderId="31">
      <alignment horizontal="center" vertical="center"/>
    </xf>
    <xf numFmtId="0" fontId="85" fillId="0" borderId="6" applyNumberFormat="0" applyFill="0" applyProtection="0">
      <alignment horizontal="right" vertical="center"/>
    </xf>
    <xf numFmtId="15" fontId="32" fillId="0" borderId="0" applyFont="0" applyFill="0" applyBorder="0" applyAlignment="0" applyProtection="0">
      <alignment vertical="center"/>
    </xf>
    <xf numFmtId="0" fontId="85" fillId="0" borderId="6" applyNumberFormat="0" applyFill="0" applyProtection="0">
      <alignment horizontal="right" vertical="center"/>
    </xf>
    <xf numFmtId="4" fontId="32" fillId="0" borderId="0" applyFont="0" applyFill="0" applyBorder="0" applyAlignment="0" applyProtection="0">
      <alignment vertical="center"/>
    </xf>
    <xf numFmtId="0" fontId="101" fillId="0" borderId="0" applyNumberFormat="0" applyFill="0" applyBorder="0" applyAlignment="0" applyProtection="0">
      <alignment vertical="center"/>
    </xf>
    <xf numFmtId="0" fontId="32" fillId="0" borderId="0">
      <alignment vertical="center"/>
    </xf>
    <xf numFmtId="4" fontId="32" fillId="0" borderId="0" applyFont="0" applyFill="0" applyBorder="0" applyAlignment="0" applyProtection="0">
      <alignment vertical="center"/>
    </xf>
    <xf numFmtId="0" fontId="85" fillId="0" borderId="6" applyNumberFormat="0" applyFill="0" applyProtection="0">
      <alignment horizontal="right" vertical="center"/>
    </xf>
    <xf numFmtId="0" fontId="0" fillId="0" borderId="0">
      <alignment vertical="center"/>
    </xf>
    <xf numFmtId="0" fontId="102" fillId="0" borderId="31">
      <alignment horizontal="center" vertical="center"/>
    </xf>
    <xf numFmtId="0" fontId="102" fillId="0" borderId="31">
      <alignment horizontal="center" vertical="center"/>
    </xf>
    <xf numFmtId="0" fontId="0" fillId="0" borderId="0">
      <alignment vertical="center"/>
    </xf>
    <xf numFmtId="0" fontId="102" fillId="0" borderId="31">
      <alignment horizontal="center" vertical="center"/>
    </xf>
    <xf numFmtId="0" fontId="102" fillId="0" borderId="31">
      <alignment horizontal="center" vertical="center"/>
    </xf>
    <xf numFmtId="3" fontId="32" fillId="0" borderId="0" applyFont="0" applyFill="0" applyBorder="0" applyAlignment="0" applyProtection="0">
      <alignment vertical="center"/>
    </xf>
    <xf numFmtId="0" fontId="32" fillId="0" borderId="0">
      <alignment vertical="center"/>
    </xf>
    <xf numFmtId="0" fontId="32" fillId="0" borderId="0">
      <alignment vertical="center"/>
    </xf>
    <xf numFmtId="0" fontId="32" fillId="67" borderId="0" applyNumberFormat="0" applyFont="0" applyBorder="0" applyAlignment="0" applyProtection="0">
      <alignment vertical="center"/>
    </xf>
    <xf numFmtId="0" fontId="121" fillId="59" borderId="36" applyNumberFormat="0" applyAlignment="0" applyProtection="0">
      <alignment vertical="center"/>
    </xf>
    <xf numFmtId="0" fontId="32" fillId="0" borderId="0">
      <alignment vertical="center"/>
    </xf>
    <xf numFmtId="0" fontId="120" fillId="65" borderId="11">
      <alignment vertical="center"/>
      <protection locked="0"/>
    </xf>
    <xf numFmtId="0" fontId="133" fillId="0" borderId="0">
      <alignment vertical="center"/>
    </xf>
    <xf numFmtId="0" fontId="75" fillId="61" borderId="0" applyNumberFormat="0" applyBorder="0" applyAlignment="0" applyProtection="0">
      <alignment vertical="center"/>
    </xf>
    <xf numFmtId="0" fontId="120" fillId="65" borderId="11">
      <alignment vertical="center"/>
      <protection locked="0"/>
    </xf>
    <xf numFmtId="0" fontId="32" fillId="0" borderId="0">
      <alignment vertical="center"/>
    </xf>
    <xf numFmtId="0" fontId="120" fillId="65" borderId="11">
      <alignment vertical="center"/>
      <protection locked="0"/>
    </xf>
    <xf numFmtId="9" fontId="32" fillId="0" borderId="0" applyFont="0" applyFill="0" applyBorder="0" applyAlignment="0" applyProtection="0">
      <alignment vertical="center"/>
    </xf>
    <xf numFmtId="43" fontId="0"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90" fillId="0" borderId="0" applyNumberFormat="0" applyFill="0" applyBorder="0" applyAlignment="0" applyProtection="0">
      <alignment vertical="center"/>
    </xf>
    <xf numFmtId="9" fontId="32" fillId="0" borderId="0" applyFont="0" applyFill="0" applyBorder="0" applyAlignment="0" applyProtection="0">
      <alignment vertical="center"/>
    </xf>
    <xf numFmtId="186" fontId="0" fillId="0" borderId="0" applyFont="0" applyFill="0" applyBorder="0" applyAlignment="0" applyProtection="0">
      <alignment vertical="center"/>
    </xf>
    <xf numFmtId="0" fontId="134" fillId="0" borderId="0" applyNumberFormat="0" applyFill="0" applyBorder="0" applyAlignment="0" applyProtection="0">
      <alignment vertical="center"/>
    </xf>
    <xf numFmtId="9" fontId="32" fillId="0" borderId="0" applyFont="0" applyFill="0" applyBorder="0" applyAlignment="0" applyProtection="0">
      <alignment vertical="center"/>
    </xf>
    <xf numFmtId="0" fontId="109" fillId="0" borderId="0" applyNumberFormat="0" applyFill="0" applyBorder="0" applyAlignment="0" applyProtection="0">
      <alignment vertical="center"/>
    </xf>
    <xf numFmtId="0" fontId="97" fillId="25" borderId="0" applyNumberFormat="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32" fillId="0" borderId="0" applyProtection="0"/>
    <xf numFmtId="9" fontId="32" fillId="0" borderId="0" applyFont="0" applyFill="0" applyBorder="0" applyAlignment="0" applyProtection="0">
      <alignment vertical="center"/>
    </xf>
    <xf numFmtId="0" fontId="32" fillId="0" borderId="0">
      <alignment vertical="center"/>
    </xf>
    <xf numFmtId="9" fontId="32" fillId="0" borderId="0" applyFont="0" applyFill="0" applyBorder="0" applyAlignment="0" applyProtection="0">
      <alignment vertical="center"/>
    </xf>
    <xf numFmtId="0" fontId="32" fillId="0" borderId="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0" fillId="0" borderId="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32" fillId="0" borderId="0">
      <alignment vertical="center"/>
    </xf>
    <xf numFmtId="9" fontId="32" fillId="0" borderId="0" applyFont="0" applyFill="0" applyBorder="0" applyAlignment="0" applyProtection="0">
      <alignment vertical="center"/>
    </xf>
    <xf numFmtId="0" fontId="127" fillId="0" borderId="44" applyNumberFormat="0" applyFill="0" applyAlignment="0" applyProtection="0">
      <alignment vertical="center"/>
    </xf>
    <xf numFmtId="0" fontId="32" fillId="0" borderId="0">
      <alignment vertical="center"/>
    </xf>
    <xf numFmtId="9" fontId="32" fillId="0" borderId="0" applyFont="0" applyFill="0" applyBorder="0" applyAlignment="0" applyProtection="0">
      <alignment vertical="center"/>
    </xf>
    <xf numFmtId="0" fontId="115" fillId="0" borderId="37" applyNumberFormat="0" applyFill="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85" fillId="0" borderId="6" applyNumberFormat="0" applyFill="0" applyProtection="0">
      <alignment horizontal="right" vertical="center"/>
    </xf>
    <xf numFmtId="9" fontId="32" fillId="0" borderId="0" applyFont="0" applyFill="0" applyBorder="0" applyAlignment="0" applyProtection="0">
      <alignment vertical="center"/>
    </xf>
    <xf numFmtId="0" fontId="124" fillId="0" borderId="41" applyNumberFormat="0" applyFill="0" applyAlignment="0" applyProtection="0">
      <alignment vertical="center"/>
    </xf>
    <xf numFmtId="0" fontId="32" fillId="0" borderId="0">
      <alignment vertical="center"/>
    </xf>
    <xf numFmtId="9" fontId="32" fillId="0" borderId="0" applyFont="0" applyFill="0" applyBorder="0" applyAlignment="0" applyProtection="0">
      <alignment vertical="center"/>
    </xf>
    <xf numFmtId="0" fontId="134" fillId="0" borderId="45" applyNumberFormat="0" applyFill="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132" fillId="0" borderId="0" applyNumberFormat="0" applyFill="0" applyBorder="0" applyAlignment="0" applyProtection="0">
      <alignment vertical="center"/>
    </xf>
    <xf numFmtId="0" fontId="90" fillId="0" borderId="0" applyNumberFormat="0" applyFill="0" applyBorder="0" applyAlignment="0" applyProtection="0">
      <alignment vertical="center"/>
    </xf>
    <xf numFmtId="9" fontId="32" fillId="0" borderId="0" applyFont="0" applyFill="0" applyBorder="0" applyAlignment="0" applyProtection="0">
      <alignment vertical="center"/>
    </xf>
    <xf numFmtId="0" fontId="109" fillId="0" borderId="0" applyNumberFormat="0" applyFill="0" applyBorder="0" applyAlignment="0" applyProtection="0">
      <alignment vertical="center"/>
    </xf>
    <xf numFmtId="9" fontId="32" fillId="0" borderId="0" applyFont="0" applyFill="0" applyBorder="0" applyAlignment="0" applyProtection="0">
      <alignment vertical="center"/>
    </xf>
    <xf numFmtId="0" fontId="109" fillId="0" borderId="0" applyNumberFormat="0" applyFill="0" applyBorder="0" applyAlignment="0" applyProtection="0">
      <alignment vertical="center"/>
    </xf>
    <xf numFmtId="196" fontId="32" fillId="0" borderId="0" applyFont="0" applyFill="0" applyBorder="0" applyAlignment="0" applyProtection="0">
      <alignment vertical="center"/>
    </xf>
    <xf numFmtId="0" fontId="135" fillId="0" borderId="6" applyNumberFormat="0" applyFill="0" applyProtection="0">
      <alignment horizontal="center" vertical="center"/>
    </xf>
    <xf numFmtId="0" fontId="85" fillId="0" borderId="6" applyNumberFormat="0" applyFill="0" applyProtection="0">
      <alignment horizontal="right" vertical="center"/>
    </xf>
    <xf numFmtId="0" fontId="85" fillId="0" borderId="6" applyNumberFormat="0" applyFill="0" applyProtection="0">
      <alignment horizontal="right" vertical="center"/>
    </xf>
    <xf numFmtId="0" fontId="93" fillId="0" borderId="26" applyNumberFormat="0" applyFill="0" applyAlignment="0" applyProtection="0">
      <alignment vertical="center"/>
    </xf>
    <xf numFmtId="0" fontId="93" fillId="0" borderId="26" applyNumberFormat="0" applyFill="0" applyAlignment="0" applyProtection="0">
      <alignment vertical="center"/>
    </xf>
    <xf numFmtId="0" fontId="115" fillId="0" borderId="37" applyNumberFormat="0" applyFill="0" applyAlignment="0" applyProtection="0">
      <alignment vertical="center"/>
    </xf>
    <xf numFmtId="0" fontId="93" fillId="0" borderId="26" applyNumberFormat="0" applyFill="0" applyAlignment="0" applyProtection="0">
      <alignment vertical="center"/>
    </xf>
    <xf numFmtId="0" fontId="32" fillId="0" borderId="0">
      <alignment vertical="center"/>
    </xf>
    <xf numFmtId="0" fontId="115" fillId="0" borderId="37" applyNumberFormat="0" applyFill="0" applyAlignment="0" applyProtection="0">
      <alignment vertical="center"/>
    </xf>
    <xf numFmtId="0" fontId="32" fillId="0" borderId="0">
      <alignment vertical="center"/>
    </xf>
    <xf numFmtId="0" fontId="115" fillId="0" borderId="37" applyNumberFormat="0" applyFill="0" applyAlignment="0" applyProtection="0">
      <alignment vertical="center"/>
    </xf>
    <xf numFmtId="0" fontId="32" fillId="0" borderId="0">
      <alignment vertical="center"/>
    </xf>
    <xf numFmtId="0" fontId="115" fillId="0" borderId="37" applyNumberFormat="0" applyFill="0" applyAlignment="0" applyProtection="0">
      <alignment vertical="center"/>
    </xf>
    <xf numFmtId="0" fontId="115" fillId="0" borderId="37" applyNumberFormat="0" applyFill="0" applyAlignment="0" applyProtection="0">
      <alignment vertical="center"/>
    </xf>
    <xf numFmtId="0" fontId="79" fillId="16" borderId="0" applyNumberFormat="0" applyBorder="0" applyAlignment="0" applyProtection="0">
      <alignment vertical="center"/>
    </xf>
    <xf numFmtId="0" fontId="101" fillId="0" borderId="38" applyNumberFormat="0" applyFill="0" applyAlignment="0" applyProtection="0">
      <alignment vertical="center"/>
    </xf>
    <xf numFmtId="0" fontId="115" fillId="0" borderId="37" applyNumberFormat="0" applyFill="0" applyAlignment="0" applyProtection="0">
      <alignment vertical="center"/>
    </xf>
    <xf numFmtId="0" fontId="115" fillId="0" borderId="37" applyNumberFormat="0" applyFill="0" applyAlignment="0" applyProtection="0">
      <alignment vertical="center"/>
    </xf>
    <xf numFmtId="0" fontId="115" fillId="0" borderId="37" applyNumberFormat="0" applyFill="0" applyAlignment="0" applyProtection="0">
      <alignment vertical="center"/>
    </xf>
    <xf numFmtId="0" fontId="115" fillId="0" borderId="37" applyNumberFormat="0" applyFill="0" applyAlignment="0" applyProtection="0">
      <alignment vertical="center"/>
    </xf>
    <xf numFmtId="0" fontId="32" fillId="0" borderId="0">
      <alignment vertical="center"/>
    </xf>
    <xf numFmtId="0" fontId="115" fillId="0" borderId="37" applyNumberFormat="0" applyFill="0" applyAlignment="0" applyProtection="0">
      <alignment vertical="center"/>
    </xf>
    <xf numFmtId="0" fontId="115" fillId="0" borderId="37" applyNumberFormat="0" applyFill="0" applyAlignment="0" applyProtection="0">
      <alignment vertical="center"/>
    </xf>
    <xf numFmtId="0" fontId="115" fillId="0" borderId="37" applyNumberFormat="0" applyFill="0" applyAlignment="0" applyProtection="0">
      <alignment vertical="center"/>
    </xf>
    <xf numFmtId="0" fontId="32" fillId="0" borderId="0"/>
    <xf numFmtId="0" fontId="32" fillId="0" borderId="0">
      <alignment vertical="center"/>
    </xf>
    <xf numFmtId="0" fontId="79" fillId="16" borderId="0" applyNumberFormat="0" applyBorder="0" applyAlignment="0" applyProtection="0">
      <alignment vertical="center"/>
    </xf>
    <xf numFmtId="0" fontId="134" fillId="0" borderId="45" applyNumberFormat="0" applyFill="0" applyAlignment="0" applyProtection="0">
      <alignment vertical="center"/>
    </xf>
    <xf numFmtId="0" fontId="79" fillId="16" borderId="0" applyNumberFormat="0" applyBorder="0" applyAlignment="0" applyProtection="0">
      <alignment vertical="center"/>
    </xf>
    <xf numFmtId="0" fontId="101" fillId="0" borderId="38" applyNumberFormat="0" applyFill="0" applyAlignment="0" applyProtection="0">
      <alignment vertical="center"/>
    </xf>
    <xf numFmtId="0" fontId="101" fillId="0" borderId="38" applyNumberFormat="0" applyFill="0" applyAlignment="0" applyProtection="0">
      <alignment vertical="center"/>
    </xf>
    <xf numFmtId="0" fontId="101" fillId="0" borderId="38" applyNumberFormat="0" applyFill="0" applyAlignment="0" applyProtection="0">
      <alignment vertical="center"/>
    </xf>
    <xf numFmtId="0" fontId="101" fillId="0" borderId="38" applyNumberFormat="0" applyFill="0" applyAlignment="0" applyProtection="0">
      <alignment vertical="center"/>
    </xf>
    <xf numFmtId="0" fontId="85" fillId="0" borderId="6" applyNumberFormat="0" applyFill="0" applyProtection="0">
      <alignment horizontal="left" vertical="center"/>
    </xf>
    <xf numFmtId="0" fontId="101" fillId="0" borderId="38" applyNumberFormat="0" applyFill="0" applyAlignment="0" applyProtection="0">
      <alignment vertical="center"/>
    </xf>
    <xf numFmtId="0" fontId="101" fillId="0" borderId="38" applyNumberFormat="0" applyFill="0" applyAlignment="0" applyProtection="0">
      <alignment vertical="center"/>
    </xf>
    <xf numFmtId="0" fontId="101" fillId="0" borderId="38" applyNumberFormat="0" applyFill="0" applyAlignment="0" applyProtection="0">
      <alignment vertical="center"/>
    </xf>
    <xf numFmtId="0" fontId="101" fillId="0" borderId="38" applyNumberFormat="0" applyFill="0" applyAlignment="0" applyProtection="0">
      <alignment vertical="center"/>
    </xf>
    <xf numFmtId="0" fontId="101" fillId="0" borderId="0" applyNumberFormat="0" applyFill="0" applyBorder="0" applyAlignment="0" applyProtection="0">
      <alignment vertical="center"/>
    </xf>
    <xf numFmtId="0" fontId="101" fillId="0" borderId="38" applyNumberFormat="0" applyFill="0" applyAlignment="0" applyProtection="0">
      <alignment vertical="center"/>
    </xf>
    <xf numFmtId="0" fontId="101" fillId="0" borderId="38" applyNumberFormat="0" applyFill="0" applyAlignment="0" applyProtection="0">
      <alignment vertical="center"/>
    </xf>
    <xf numFmtId="0" fontId="117" fillId="0" borderId="1">
      <alignment horizontal="left" vertical="center"/>
    </xf>
    <xf numFmtId="0" fontId="101" fillId="0" borderId="38" applyNumberFormat="0" applyFill="0" applyAlignment="0" applyProtection="0">
      <alignment vertical="center"/>
    </xf>
    <xf numFmtId="0" fontId="101" fillId="0" borderId="38" applyNumberFormat="0" applyFill="0" applyAlignment="0" applyProtection="0">
      <alignment vertical="center"/>
    </xf>
    <xf numFmtId="0" fontId="32" fillId="0" borderId="0">
      <alignment vertical="center"/>
    </xf>
    <xf numFmtId="1" fontId="85" fillId="0" borderId="24" applyFill="0" applyProtection="0">
      <alignment horizontal="center" vertical="center"/>
    </xf>
    <xf numFmtId="0" fontId="101" fillId="0" borderId="38" applyNumberFormat="0" applyFill="0" applyAlignment="0" applyProtection="0">
      <alignment vertical="center"/>
    </xf>
    <xf numFmtId="0" fontId="32" fillId="0" borderId="0">
      <alignment vertical="center"/>
    </xf>
    <xf numFmtId="186" fontId="0" fillId="0" borderId="0" applyFont="0" applyFill="0" applyBorder="0" applyAlignment="0" applyProtection="0">
      <alignment vertical="center"/>
    </xf>
    <xf numFmtId="0" fontId="134"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0" fontId="97" fillId="37"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0" fillId="0" borderId="0">
      <alignment vertical="center"/>
    </xf>
    <xf numFmtId="0" fontId="109" fillId="0" borderId="0" applyNumberFormat="0" applyFill="0" applyBorder="0" applyAlignment="0" applyProtection="0">
      <alignment vertical="center"/>
    </xf>
    <xf numFmtId="0" fontId="121" fillId="59" borderId="36" applyNumberFormat="0" applyAlignment="0" applyProtection="0">
      <alignment vertical="center"/>
    </xf>
    <xf numFmtId="0" fontId="0" fillId="0" borderId="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35" fillId="0" borderId="6" applyNumberFormat="0" applyFill="0" applyProtection="0">
      <alignment horizontal="center" vertical="center"/>
    </xf>
    <xf numFmtId="0" fontId="32" fillId="0" borderId="0">
      <alignment vertical="center"/>
    </xf>
    <xf numFmtId="0" fontId="135" fillId="0" borderId="6" applyNumberFormat="0" applyFill="0" applyProtection="0">
      <alignment horizontal="center" vertical="center"/>
    </xf>
    <xf numFmtId="0" fontId="79" fillId="22" borderId="0" applyNumberFormat="0" applyBorder="0" applyAlignment="0" applyProtection="0">
      <alignment vertical="center"/>
    </xf>
    <xf numFmtId="0" fontId="135" fillId="0" borderId="6" applyNumberFormat="0" applyFill="0" applyProtection="0">
      <alignment horizontal="center" vertical="center"/>
    </xf>
    <xf numFmtId="0" fontId="135" fillId="0" borderId="6" applyNumberFormat="0" applyFill="0" applyProtection="0">
      <alignment horizontal="center" vertical="center"/>
    </xf>
    <xf numFmtId="0" fontId="97" fillId="25" borderId="0" applyNumberFormat="0" applyBorder="0" applyAlignment="0" applyProtection="0">
      <alignment vertical="center"/>
    </xf>
    <xf numFmtId="0" fontId="135" fillId="0" borderId="6" applyNumberFormat="0" applyFill="0" applyProtection="0">
      <alignment horizontal="center" vertical="center"/>
    </xf>
    <xf numFmtId="0" fontId="135" fillId="0" borderId="6" applyNumberFormat="0" applyFill="0" applyProtection="0">
      <alignment horizontal="center" vertical="center"/>
    </xf>
    <xf numFmtId="0" fontId="135" fillId="0" borderId="6" applyNumberFormat="0" applyFill="0" applyProtection="0">
      <alignment horizontal="center" vertical="center"/>
    </xf>
    <xf numFmtId="0" fontId="136" fillId="0" borderId="0" applyNumberFormat="0" applyFill="0" applyBorder="0" applyAlignment="0" applyProtection="0">
      <alignment vertical="center"/>
    </xf>
    <xf numFmtId="0" fontId="136" fillId="0" borderId="0" applyNumberFormat="0" applyFill="0" applyBorder="0" applyAlignment="0" applyProtection="0">
      <alignment vertical="center"/>
    </xf>
    <xf numFmtId="0" fontId="77" fillId="0" borderId="24" applyNumberFormat="0" applyFill="0" applyProtection="0">
      <alignment horizontal="center" vertical="center"/>
    </xf>
    <xf numFmtId="0" fontId="32" fillId="0" borderId="0">
      <alignment vertical="center"/>
    </xf>
    <xf numFmtId="0" fontId="77" fillId="0" borderId="24" applyNumberFormat="0" applyFill="0" applyProtection="0">
      <alignment horizontal="center" vertical="center"/>
    </xf>
    <xf numFmtId="0" fontId="32" fillId="0" borderId="0">
      <alignment vertical="center"/>
    </xf>
    <xf numFmtId="0" fontId="32" fillId="0" borderId="0">
      <alignment vertical="center"/>
    </xf>
    <xf numFmtId="0" fontId="77" fillId="0" borderId="24" applyNumberFormat="0" applyFill="0" applyProtection="0">
      <alignment horizontal="center" vertical="center"/>
    </xf>
    <xf numFmtId="0" fontId="32" fillId="0" borderId="0">
      <alignment vertical="center"/>
    </xf>
    <xf numFmtId="0" fontId="77" fillId="0" borderId="24" applyNumberFormat="0" applyFill="0" applyProtection="0">
      <alignment horizontal="center" vertical="center"/>
    </xf>
    <xf numFmtId="0" fontId="32" fillId="0" borderId="0">
      <alignment vertical="center"/>
    </xf>
    <xf numFmtId="0" fontId="77" fillId="0" borderId="24" applyNumberFormat="0" applyFill="0" applyProtection="0">
      <alignment horizontal="center" vertical="center"/>
    </xf>
    <xf numFmtId="0" fontId="32" fillId="0" borderId="0">
      <alignment vertical="center"/>
    </xf>
    <xf numFmtId="0" fontId="90" fillId="0" borderId="0" applyNumberFormat="0" applyFill="0" applyBorder="0" applyAlignment="0" applyProtection="0">
      <alignment vertical="center"/>
    </xf>
    <xf numFmtId="0" fontId="97" fillId="25" borderId="0" applyNumberFormat="0" applyBorder="0" applyAlignment="0" applyProtection="0">
      <alignment vertical="center"/>
    </xf>
    <xf numFmtId="0" fontId="97" fillId="25" borderId="0" applyNumberFormat="0" applyBorder="0" applyAlignment="0" applyProtection="0">
      <alignment vertical="center"/>
    </xf>
    <xf numFmtId="0" fontId="90" fillId="0" borderId="0" applyNumberFormat="0" applyFill="0" applyBorder="0" applyAlignment="0" applyProtection="0">
      <alignment vertical="center"/>
    </xf>
    <xf numFmtId="0" fontId="97" fillId="25" borderId="0" applyNumberFormat="0" applyBorder="0" applyAlignment="0" applyProtection="0">
      <alignment vertical="center"/>
    </xf>
    <xf numFmtId="0" fontId="97" fillId="25" borderId="0" applyNumberFormat="0" applyBorder="0" applyAlignment="0" applyProtection="0">
      <alignment vertical="center"/>
    </xf>
    <xf numFmtId="0" fontId="97" fillId="25" borderId="0" applyNumberFormat="0" applyBorder="0" applyAlignment="0" applyProtection="0">
      <alignment vertical="center"/>
    </xf>
    <xf numFmtId="0" fontId="116" fillId="0" borderId="0" applyNumberFormat="0" applyFill="0" applyBorder="0" applyAlignment="0" applyProtection="0">
      <alignment vertical="center"/>
    </xf>
    <xf numFmtId="0" fontId="97" fillId="25" borderId="0" applyNumberFormat="0" applyBorder="0" applyAlignment="0" applyProtection="0">
      <alignment vertical="center"/>
    </xf>
    <xf numFmtId="0" fontId="97" fillId="37" borderId="0" applyNumberFormat="0" applyBorder="0" applyAlignment="0" applyProtection="0">
      <alignment vertical="center"/>
    </xf>
    <xf numFmtId="0" fontId="97" fillId="25" borderId="0" applyNumberFormat="0" applyBorder="0" applyAlignment="0" applyProtection="0">
      <alignment vertical="center"/>
    </xf>
    <xf numFmtId="0" fontId="97" fillId="25" borderId="0" applyNumberFormat="0" applyBorder="0" applyAlignment="0" applyProtection="0">
      <alignment vertical="center"/>
    </xf>
    <xf numFmtId="0" fontId="97" fillId="25" borderId="0" applyNumberFormat="0" applyBorder="0" applyAlignment="0" applyProtection="0">
      <alignment vertical="center"/>
    </xf>
    <xf numFmtId="0" fontId="97" fillId="25" borderId="0" applyNumberFormat="0" applyBorder="0" applyAlignment="0" applyProtection="0">
      <alignment vertical="center"/>
    </xf>
    <xf numFmtId="0" fontId="97" fillId="25" borderId="0" applyNumberFormat="0" applyBorder="0" applyAlignment="0" applyProtection="0">
      <alignment vertical="center"/>
    </xf>
    <xf numFmtId="0" fontId="97" fillId="25" borderId="0" applyNumberFormat="0" applyBorder="0" applyAlignment="0" applyProtection="0">
      <alignment vertical="center"/>
    </xf>
    <xf numFmtId="0" fontId="114" fillId="37" borderId="0" applyNumberFormat="0" applyBorder="0" applyAlignment="0" applyProtection="0">
      <alignment vertical="center"/>
    </xf>
    <xf numFmtId="0" fontId="97" fillId="25" borderId="0" applyNumberFormat="0" applyBorder="0" applyAlignment="0" applyProtection="0">
      <alignment vertical="center"/>
    </xf>
    <xf numFmtId="0" fontId="97" fillId="25" borderId="0" applyNumberFormat="0" applyBorder="0" applyAlignment="0" applyProtection="0">
      <alignment vertical="center"/>
    </xf>
    <xf numFmtId="0" fontId="32" fillId="0" borderId="0">
      <alignment vertical="center"/>
    </xf>
    <xf numFmtId="0" fontId="114" fillId="37" borderId="0" applyNumberFormat="0" applyBorder="0" applyAlignment="0" applyProtection="0">
      <alignment vertical="center"/>
    </xf>
    <xf numFmtId="0" fontId="114" fillId="37" borderId="0" applyNumberFormat="0" applyBorder="0" applyAlignment="0" applyProtection="0">
      <alignment vertical="center"/>
    </xf>
    <xf numFmtId="0" fontId="97" fillId="37" borderId="0" applyNumberFormat="0" applyBorder="0" applyAlignment="0" applyProtection="0">
      <alignment vertical="center"/>
    </xf>
    <xf numFmtId="0" fontId="97" fillId="37" borderId="0" applyNumberFormat="0" applyBorder="0" applyAlignment="0" applyProtection="0">
      <alignment vertical="center"/>
    </xf>
    <xf numFmtId="0" fontId="97" fillId="37" borderId="0" applyNumberFormat="0" applyBorder="0" applyAlignment="0" applyProtection="0">
      <alignment vertical="center"/>
    </xf>
    <xf numFmtId="0" fontId="97" fillId="37" borderId="0" applyNumberFormat="0" applyBorder="0" applyAlignment="0" applyProtection="0">
      <alignment vertical="center"/>
    </xf>
    <xf numFmtId="0" fontId="97" fillId="37" borderId="0" applyNumberFormat="0" applyBorder="0" applyAlignment="0" applyProtection="0">
      <alignment vertical="center"/>
    </xf>
    <xf numFmtId="0" fontId="97" fillId="37" borderId="0" applyNumberFormat="0" applyBorder="0" applyAlignment="0" applyProtection="0">
      <alignment vertical="center"/>
    </xf>
    <xf numFmtId="0" fontId="97" fillId="37" borderId="0" applyNumberFormat="0" applyBorder="0" applyAlignment="0" applyProtection="0">
      <alignment vertical="center"/>
    </xf>
    <xf numFmtId="0" fontId="32" fillId="0" borderId="0">
      <alignment vertical="center"/>
    </xf>
    <xf numFmtId="0" fontId="114" fillId="25" borderId="0" applyNumberFormat="0" applyBorder="0" applyAlignment="0" applyProtection="0">
      <alignment vertical="center"/>
    </xf>
    <xf numFmtId="0" fontId="114" fillId="25" borderId="0" applyNumberFormat="0" applyBorder="0" applyAlignment="0" applyProtection="0">
      <alignment vertical="center"/>
    </xf>
    <xf numFmtId="0" fontId="114" fillId="25" borderId="0" applyNumberFormat="0" applyBorder="0" applyAlignment="0" applyProtection="0">
      <alignment vertical="center"/>
    </xf>
    <xf numFmtId="0" fontId="114" fillId="25" borderId="0" applyNumberFormat="0" applyBorder="0" applyAlignment="0" applyProtection="0">
      <alignment vertical="center"/>
    </xf>
    <xf numFmtId="0" fontId="0" fillId="0" borderId="0">
      <alignment vertical="center"/>
    </xf>
    <xf numFmtId="0" fontId="114" fillId="25" borderId="0" applyNumberFormat="0" applyBorder="0" applyAlignment="0" applyProtection="0">
      <alignment vertical="center"/>
    </xf>
    <xf numFmtId="0" fontId="114" fillId="25" borderId="0" applyNumberFormat="0" applyBorder="0" applyAlignment="0" applyProtection="0">
      <alignment vertical="center"/>
    </xf>
    <xf numFmtId="0" fontId="108" fillId="40" borderId="0" applyNumberFormat="0" applyBorder="0" applyAlignment="0" applyProtection="0">
      <alignment vertical="center"/>
    </xf>
    <xf numFmtId="0" fontId="114" fillId="25" borderId="0" applyNumberFormat="0" applyBorder="0" applyAlignment="0" applyProtection="0">
      <alignment vertical="center"/>
    </xf>
    <xf numFmtId="0" fontId="87" fillId="25" borderId="0" applyNumberFormat="0" applyBorder="0" applyAlignment="0" applyProtection="0">
      <alignment vertical="center"/>
    </xf>
    <xf numFmtId="0" fontId="32" fillId="0" borderId="0">
      <alignment vertical="center"/>
    </xf>
    <xf numFmtId="0" fontId="97" fillId="37" borderId="0" applyNumberFormat="0" applyBorder="0" applyAlignment="0" applyProtection="0">
      <alignment vertical="center"/>
    </xf>
    <xf numFmtId="0" fontId="121" fillId="59" borderId="36" applyNumberFormat="0" applyAlignment="0" applyProtection="0">
      <alignment vertical="center"/>
    </xf>
    <xf numFmtId="0" fontId="32" fillId="0" borderId="0">
      <alignment vertical="center"/>
    </xf>
    <xf numFmtId="0" fontId="9" fillId="0" borderId="0">
      <alignment vertical="center"/>
    </xf>
    <xf numFmtId="0" fontId="119" fillId="0" borderId="0">
      <alignment vertical="center"/>
    </xf>
    <xf numFmtId="0" fontId="97" fillId="37" borderId="0" applyNumberFormat="0" applyBorder="0" applyAlignment="0" applyProtection="0">
      <alignment vertical="center"/>
    </xf>
    <xf numFmtId="0" fontId="121" fillId="59" borderId="36" applyNumberFormat="0" applyAlignment="0" applyProtection="0">
      <alignment vertical="center"/>
    </xf>
    <xf numFmtId="0" fontId="32" fillId="0" borderId="0">
      <alignment vertical="center"/>
    </xf>
    <xf numFmtId="0" fontId="97" fillId="37" borderId="0" applyNumberFormat="0" applyBorder="0" applyAlignment="0" applyProtection="0">
      <alignment vertical="center"/>
    </xf>
    <xf numFmtId="0" fontId="9" fillId="0" borderId="0">
      <alignment vertical="center"/>
    </xf>
    <xf numFmtId="0" fontId="97" fillId="37" borderId="0" applyNumberFormat="0" applyBorder="0" applyAlignment="0" applyProtection="0">
      <alignment vertical="center"/>
    </xf>
    <xf numFmtId="0" fontId="9"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71" fillId="0" borderId="23"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0" fillId="0" borderId="0">
      <alignment vertical="center"/>
    </xf>
    <xf numFmtId="0" fontId="32" fillId="0" borderId="0">
      <alignment vertical="center"/>
    </xf>
    <xf numFmtId="0" fontId="79" fillId="16" borderId="0" applyNumberFormat="0" applyBorder="0" applyAlignment="0" applyProtection="0">
      <alignment vertical="center"/>
    </xf>
    <xf numFmtId="0" fontId="32" fillId="0" borderId="0">
      <alignment vertical="center"/>
    </xf>
    <xf numFmtId="0" fontId="32" fillId="0" borderId="0">
      <alignment vertical="center"/>
    </xf>
    <xf numFmtId="0" fontId="110" fillId="24" borderId="35" applyNumberFormat="0" applyAlignment="0" applyProtection="0">
      <alignment vertical="center"/>
    </xf>
    <xf numFmtId="0" fontId="0" fillId="0" borderId="0">
      <alignment vertical="center"/>
    </xf>
    <xf numFmtId="0" fontId="0" fillId="0" borderId="0">
      <alignment vertical="center"/>
    </xf>
    <xf numFmtId="0" fontId="0" fillId="23" borderId="39" applyNumberFormat="0" applyFont="0" applyAlignment="0" applyProtection="0">
      <alignment vertical="center"/>
    </xf>
    <xf numFmtId="0" fontId="0" fillId="0" borderId="0">
      <alignment vertical="center"/>
    </xf>
    <xf numFmtId="0" fontId="32" fillId="0" borderId="0">
      <alignment vertical="center"/>
    </xf>
    <xf numFmtId="0" fontId="137" fillId="0" borderId="0" applyNumberFormat="0" applyFill="0" applyBorder="0" applyAlignment="0" applyProtection="0">
      <alignment vertical="center"/>
    </xf>
    <xf numFmtId="0" fontId="32" fillId="0" borderId="0">
      <alignment vertical="center"/>
    </xf>
    <xf numFmtId="0" fontId="32" fillId="0" borderId="0">
      <alignment vertical="center"/>
    </xf>
    <xf numFmtId="0" fontId="0" fillId="23" borderId="39" applyNumberFormat="0" applyFont="0" applyAlignment="0" applyProtection="0">
      <alignment vertical="center"/>
    </xf>
    <xf numFmtId="0" fontId="0" fillId="0" borderId="0">
      <alignment vertical="center"/>
    </xf>
    <xf numFmtId="0" fontId="32" fillId="0" borderId="0">
      <alignment vertical="center"/>
    </xf>
    <xf numFmtId="0" fontId="32" fillId="0" borderId="0"/>
    <xf numFmtId="0" fontId="32" fillId="0" borderId="0">
      <alignment vertical="center"/>
    </xf>
    <xf numFmtId="0" fontId="0" fillId="23" borderId="39" applyNumberFormat="0" applyFont="0" applyAlignment="0" applyProtection="0">
      <alignment vertical="center"/>
    </xf>
    <xf numFmtId="0" fontId="0" fillId="0" borderId="0">
      <alignment vertical="center"/>
    </xf>
    <xf numFmtId="0" fontId="32" fillId="0" borderId="0">
      <alignment vertical="center"/>
    </xf>
    <xf numFmtId="0" fontId="32" fillId="0" borderId="0">
      <alignment vertical="center"/>
    </xf>
    <xf numFmtId="0" fontId="32" fillId="0" borderId="0">
      <alignment vertical="center"/>
    </xf>
    <xf numFmtId="0" fontId="108" fillId="40" borderId="0" applyNumberFormat="0" applyBorder="0" applyAlignment="0" applyProtection="0">
      <alignment vertical="center"/>
    </xf>
    <xf numFmtId="0" fontId="75" fillId="69" borderId="0" applyNumberFormat="0" applyBorder="0" applyAlignment="0" applyProtection="0">
      <alignment vertical="center"/>
    </xf>
    <xf numFmtId="0" fontId="32" fillId="0" borderId="0">
      <alignment vertical="center"/>
    </xf>
    <xf numFmtId="0" fontId="32" fillId="0" borderId="0">
      <alignment vertical="center"/>
    </xf>
    <xf numFmtId="0" fontId="108" fillId="40"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75" fillId="60"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1" fontId="85" fillId="0" borderId="24" applyFill="0" applyProtection="0">
      <alignment horizontal="center" vertical="center"/>
    </xf>
    <xf numFmtId="0" fontId="32" fillId="0" borderId="0">
      <alignment vertical="center"/>
    </xf>
    <xf numFmtId="1" fontId="85" fillId="0" borderId="24" applyFill="0" applyProtection="0">
      <alignment horizontal="center" vertical="center"/>
    </xf>
    <xf numFmtId="0" fontId="32" fillId="0" borderId="0">
      <alignment vertical="center"/>
    </xf>
    <xf numFmtId="0" fontId="9"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106" fillId="17" borderId="34"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0" fillId="0" borderId="0">
      <alignment vertical="center"/>
    </xf>
    <xf numFmtId="0" fontId="32" fillId="0" borderId="0">
      <alignment vertical="center"/>
    </xf>
    <xf numFmtId="0" fontId="121" fillId="59" borderId="36" applyNumberFormat="0" applyAlignment="0" applyProtection="0">
      <alignment vertical="center"/>
    </xf>
    <xf numFmtId="0" fontId="88" fillId="16" borderId="0" applyNumberFormat="0" applyBorder="0" applyAlignment="0" applyProtection="0">
      <alignment vertical="center"/>
    </xf>
    <xf numFmtId="0" fontId="32" fillId="0" borderId="0">
      <alignment vertical="center"/>
    </xf>
    <xf numFmtId="0" fontId="32" fillId="0" borderId="0">
      <alignment vertical="center"/>
    </xf>
    <xf numFmtId="0" fontId="110" fillId="24" borderId="35" applyNumberFormat="0" applyAlignment="0" applyProtection="0">
      <alignment vertical="center"/>
    </xf>
    <xf numFmtId="0" fontId="32" fillId="0" borderId="0">
      <alignment vertical="center"/>
    </xf>
    <xf numFmtId="0" fontId="32" fillId="0" borderId="0">
      <alignment vertical="center"/>
    </xf>
    <xf numFmtId="0" fontId="106" fillId="17" borderId="34" applyNumberFormat="0" applyAlignment="0" applyProtection="0">
      <alignment vertical="center"/>
    </xf>
    <xf numFmtId="0" fontId="110" fillId="24" borderId="35" applyNumberFormat="0" applyAlignment="0" applyProtection="0">
      <alignment vertical="center"/>
    </xf>
    <xf numFmtId="0" fontId="32" fillId="0" borderId="0">
      <alignment vertical="center"/>
    </xf>
    <xf numFmtId="0" fontId="32" fillId="0" borderId="0">
      <alignment vertical="center"/>
    </xf>
    <xf numFmtId="186" fontId="0" fillId="0" borderId="0" applyFont="0" applyFill="0" applyBorder="0" applyAlignment="0" applyProtection="0">
      <alignment vertical="center"/>
    </xf>
    <xf numFmtId="0" fontId="32" fillId="0" borderId="0">
      <alignment vertical="center"/>
    </xf>
    <xf numFmtId="0" fontId="0" fillId="0" borderId="0">
      <alignment vertical="center"/>
    </xf>
    <xf numFmtId="0" fontId="0" fillId="0" borderId="0">
      <alignment vertical="center"/>
    </xf>
    <xf numFmtId="0" fontId="32" fillId="0" borderId="0">
      <alignment vertical="center"/>
    </xf>
    <xf numFmtId="0" fontId="32" fillId="0" borderId="0">
      <alignment vertical="center"/>
    </xf>
    <xf numFmtId="0" fontId="32" fillId="0" borderId="0">
      <alignment vertical="center"/>
    </xf>
    <xf numFmtId="0" fontId="110" fillId="24" borderId="35"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121" fillId="59"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6" fillId="17" borderId="34" applyNumberFormat="0" applyAlignment="0" applyProtection="0">
      <alignment vertical="center"/>
    </xf>
    <xf numFmtId="0" fontId="32" fillId="0" borderId="0">
      <alignment vertical="center"/>
    </xf>
    <xf numFmtId="0" fontId="106" fillId="17" borderId="34" applyNumberFormat="0" applyAlignment="0" applyProtection="0">
      <alignment vertical="center"/>
    </xf>
    <xf numFmtId="0" fontId="32" fillId="0" borderId="0">
      <alignment vertical="center"/>
    </xf>
    <xf numFmtId="0" fontId="108" fillId="40" borderId="0" applyNumberFormat="0" applyBorder="0" applyAlignment="0" applyProtection="0">
      <alignment vertical="center"/>
    </xf>
    <xf numFmtId="0" fontId="0" fillId="0" borderId="0">
      <alignment vertical="center"/>
    </xf>
    <xf numFmtId="0" fontId="108" fillId="40" borderId="0" applyNumberFormat="0" applyBorder="0" applyAlignment="0" applyProtection="0">
      <alignment vertical="center"/>
    </xf>
    <xf numFmtId="0" fontId="0" fillId="0" borderId="0">
      <alignment vertical="center"/>
    </xf>
    <xf numFmtId="0" fontId="108" fillId="40"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123" fillId="72" borderId="0" applyNumberFormat="0" applyBorder="0" applyAlignment="0" applyProtection="0">
      <alignment vertical="center"/>
    </xf>
    <xf numFmtId="0" fontId="32" fillId="0" borderId="0">
      <alignment vertical="center"/>
    </xf>
    <xf numFmtId="0" fontId="32" fillId="0" borderId="0">
      <alignment vertical="center"/>
    </xf>
    <xf numFmtId="0" fontId="110" fillId="24" borderId="35"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5" fillId="0" borderId="0">
      <alignment vertical="center"/>
    </xf>
    <xf numFmtId="0" fontId="32" fillId="0" borderId="0">
      <alignment vertical="center"/>
    </xf>
    <xf numFmtId="0" fontId="32" fillId="0" borderId="0">
      <alignment vertical="center"/>
    </xf>
    <xf numFmtId="0" fontId="106" fillId="17" borderId="34" applyNumberFormat="0" applyAlignment="0" applyProtection="0">
      <alignment vertical="center"/>
    </xf>
    <xf numFmtId="0" fontId="32" fillId="0" borderId="0">
      <alignment vertical="center"/>
    </xf>
    <xf numFmtId="0" fontId="32" fillId="0" borderId="0">
      <alignment vertical="center"/>
    </xf>
    <xf numFmtId="0" fontId="0" fillId="0" borderId="0">
      <alignment vertical="center"/>
    </xf>
    <xf numFmtId="0" fontId="32" fillId="0" borderId="0">
      <alignment vertical="center"/>
    </xf>
    <xf numFmtId="0" fontId="32" fillId="0" borderId="0">
      <alignment vertical="center"/>
    </xf>
    <xf numFmtId="0" fontId="32" fillId="0" borderId="0">
      <alignment vertical="center"/>
    </xf>
    <xf numFmtId="0" fontId="0"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0" fillId="0" borderId="0">
      <alignment vertical="center"/>
    </xf>
    <xf numFmtId="0" fontId="0" fillId="0" borderId="0">
      <alignment vertical="center"/>
    </xf>
    <xf numFmtId="0" fontId="72" fillId="0" borderId="21" applyNumberFormat="0" applyFill="0" applyAlignment="0" applyProtection="0">
      <alignment vertical="center"/>
    </xf>
    <xf numFmtId="0" fontId="0" fillId="0" borderId="0">
      <alignment vertical="center"/>
    </xf>
    <xf numFmtId="0" fontId="79" fillId="22" borderId="0" applyNumberFormat="0" applyBorder="0" applyAlignment="0" applyProtection="0">
      <alignment vertical="center"/>
    </xf>
    <xf numFmtId="0" fontId="0" fillId="0" borderId="0">
      <alignment vertical="center"/>
    </xf>
    <xf numFmtId="0" fontId="9" fillId="0" borderId="0" applyAlignment="0"/>
    <xf numFmtId="0" fontId="32" fillId="0" borderId="0">
      <alignment vertical="center"/>
    </xf>
    <xf numFmtId="0" fontId="32"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2" fillId="0" borderId="0">
      <alignment vertical="center"/>
    </xf>
    <xf numFmtId="0" fontId="0" fillId="0" borderId="0">
      <alignment vertical="center"/>
    </xf>
    <xf numFmtId="0" fontId="0" fillId="0" borderId="0">
      <alignment vertical="center"/>
    </xf>
    <xf numFmtId="0" fontId="117" fillId="0" borderId="1">
      <alignment horizontal="left" vertical="center"/>
    </xf>
    <xf numFmtId="0" fontId="0" fillId="23" borderId="39" applyNumberFormat="0" applyFont="0" applyAlignment="0" applyProtection="0">
      <alignment vertical="center"/>
    </xf>
    <xf numFmtId="0" fontId="117" fillId="0" borderId="1">
      <alignment horizontal="left" vertical="center"/>
    </xf>
    <xf numFmtId="0" fontId="117" fillId="0" borderId="1">
      <alignment horizontal="left" vertical="center"/>
    </xf>
    <xf numFmtId="0" fontId="0" fillId="23" borderId="39" applyNumberFormat="0" applyFont="0" applyAlignment="0" applyProtection="0">
      <alignment vertical="center"/>
    </xf>
    <xf numFmtId="0" fontId="117" fillId="0" borderId="1">
      <alignment horizontal="left" vertical="center"/>
    </xf>
    <xf numFmtId="0" fontId="117" fillId="0" borderId="1">
      <alignment horizontal="left" vertical="center"/>
    </xf>
    <xf numFmtId="0" fontId="0" fillId="0" borderId="0">
      <alignment vertical="center"/>
    </xf>
    <xf numFmtId="0" fontId="0" fillId="0" borderId="0">
      <alignment vertical="center"/>
    </xf>
    <xf numFmtId="0" fontId="32" fillId="0" borderId="0">
      <alignment vertical="center"/>
    </xf>
    <xf numFmtId="0" fontId="32" fillId="0" borderId="0">
      <alignment vertical="center"/>
    </xf>
    <xf numFmtId="0" fontId="111" fillId="17" borderId="36" applyNumberFormat="0" applyAlignment="0" applyProtection="0">
      <alignment vertical="center"/>
    </xf>
    <xf numFmtId="0" fontId="32" fillId="0" borderId="0">
      <alignment vertical="center"/>
    </xf>
    <xf numFmtId="1" fontId="85" fillId="0" borderId="24" applyFill="0" applyProtection="0">
      <alignment horizontal="center" vertical="center"/>
    </xf>
    <xf numFmtId="0" fontId="32" fillId="0" borderId="0">
      <alignment vertical="center"/>
    </xf>
    <xf numFmtId="0" fontId="111" fillId="17" borderId="36" applyNumberFormat="0" applyAlignment="0" applyProtection="0">
      <alignment vertical="center"/>
    </xf>
    <xf numFmtId="0" fontId="32" fillId="0" borderId="0">
      <alignment vertical="center"/>
    </xf>
    <xf numFmtId="0" fontId="113"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79" fillId="16" borderId="0" applyNumberFormat="0" applyBorder="0" applyAlignment="0" applyProtection="0">
      <alignment vertical="center"/>
    </xf>
    <xf numFmtId="0" fontId="79" fillId="16" borderId="0" applyNumberFormat="0" applyBorder="0" applyAlignment="0" applyProtection="0">
      <alignment vertical="center"/>
    </xf>
    <xf numFmtId="0" fontId="79" fillId="16" borderId="0" applyNumberFormat="0" applyBorder="0" applyAlignment="0" applyProtection="0">
      <alignment vertical="center"/>
    </xf>
    <xf numFmtId="0" fontId="79" fillId="16" borderId="0" applyNumberFormat="0" applyBorder="0" applyAlignment="0" applyProtection="0">
      <alignment vertical="center"/>
    </xf>
    <xf numFmtId="0" fontId="79" fillId="16" borderId="0" applyNumberFormat="0" applyBorder="0" applyAlignment="0" applyProtection="0">
      <alignment vertical="center"/>
    </xf>
    <xf numFmtId="0" fontId="79" fillId="16" borderId="0" applyNumberFormat="0" applyBorder="0" applyAlignment="0" applyProtection="0">
      <alignment vertical="center"/>
    </xf>
    <xf numFmtId="0" fontId="79" fillId="16" borderId="0" applyNumberFormat="0" applyBorder="0" applyAlignment="0" applyProtection="0">
      <alignment vertical="center"/>
    </xf>
    <xf numFmtId="0" fontId="79" fillId="16" borderId="0" applyNumberFormat="0" applyBorder="0" applyAlignment="0" applyProtection="0">
      <alignment vertical="center"/>
    </xf>
    <xf numFmtId="0" fontId="85" fillId="0" borderId="6" applyNumberFormat="0" applyFill="0" applyProtection="0">
      <alignment horizontal="left" vertical="center"/>
    </xf>
    <xf numFmtId="0" fontId="88" fillId="16" borderId="0" applyNumberFormat="0" applyBorder="0" applyAlignment="0" applyProtection="0">
      <alignment vertical="center"/>
    </xf>
    <xf numFmtId="0" fontId="88" fillId="22" borderId="0" applyNumberFormat="0" applyBorder="0" applyAlignment="0" applyProtection="0">
      <alignment vertical="center"/>
    </xf>
    <xf numFmtId="0" fontId="88" fillId="22" borderId="0" applyNumberFormat="0" applyBorder="0" applyAlignment="0" applyProtection="0">
      <alignment vertical="center"/>
    </xf>
    <xf numFmtId="0" fontId="88" fillId="22" borderId="0" applyNumberFormat="0" applyBorder="0" applyAlignment="0" applyProtection="0">
      <alignment vertical="center"/>
    </xf>
    <xf numFmtId="0" fontId="79" fillId="22" borderId="0" applyNumberFormat="0" applyBorder="0" applyAlignment="0" applyProtection="0">
      <alignment vertical="center"/>
    </xf>
    <xf numFmtId="0" fontId="79" fillId="22" borderId="0" applyNumberFormat="0" applyBorder="0" applyAlignment="0" applyProtection="0">
      <alignment vertical="center"/>
    </xf>
    <xf numFmtId="0" fontId="79" fillId="22" borderId="0" applyNumberFormat="0" applyBorder="0" applyAlignment="0" applyProtection="0">
      <alignment vertical="center"/>
    </xf>
    <xf numFmtId="0" fontId="79" fillId="22" borderId="0" applyNumberFormat="0" applyBorder="0" applyAlignment="0" applyProtection="0">
      <alignment vertical="center"/>
    </xf>
    <xf numFmtId="0" fontId="79" fillId="22" borderId="0" applyNumberFormat="0" applyBorder="0" applyAlignment="0" applyProtection="0">
      <alignment vertical="center"/>
    </xf>
    <xf numFmtId="0" fontId="79" fillId="22" borderId="0" applyNumberFormat="0" applyBorder="0" applyAlignment="0" applyProtection="0">
      <alignment vertical="center"/>
    </xf>
    <xf numFmtId="0" fontId="79" fillId="22" borderId="0" applyNumberFormat="0" applyBorder="0" applyAlignment="0" applyProtection="0">
      <alignment vertical="center"/>
    </xf>
    <xf numFmtId="0" fontId="90" fillId="0" borderId="0" applyNumberFormat="0" applyFill="0" applyBorder="0" applyAlignment="0" applyProtection="0">
      <alignment vertical="center"/>
    </xf>
    <xf numFmtId="0" fontId="79" fillId="22" borderId="0" applyNumberFormat="0" applyBorder="0" applyAlignment="0" applyProtection="0">
      <alignment vertical="center"/>
    </xf>
    <xf numFmtId="0" fontId="90" fillId="0" borderId="0" applyNumberFormat="0" applyFill="0" applyBorder="0" applyAlignment="0" applyProtection="0">
      <alignment vertical="center"/>
    </xf>
    <xf numFmtId="0" fontId="79" fillId="22" borderId="0" applyNumberFormat="0" applyBorder="0" applyAlignment="0" applyProtection="0">
      <alignment vertical="center"/>
    </xf>
    <xf numFmtId="0" fontId="79" fillId="22" borderId="0" applyNumberFormat="0" applyBorder="0" applyAlignment="0" applyProtection="0">
      <alignment vertical="center"/>
    </xf>
    <xf numFmtId="0" fontId="79" fillId="22" borderId="0" applyNumberFormat="0" applyBorder="0" applyAlignment="0" applyProtection="0">
      <alignment vertical="center"/>
    </xf>
    <xf numFmtId="0" fontId="79" fillId="22" borderId="0" applyNumberFormat="0" applyBorder="0" applyAlignment="0" applyProtection="0">
      <alignment vertical="center"/>
    </xf>
    <xf numFmtId="0" fontId="79" fillId="22" borderId="0" applyNumberFormat="0" applyBorder="0" applyAlignment="0" applyProtection="0">
      <alignment vertical="center"/>
    </xf>
    <xf numFmtId="0" fontId="79" fillId="22" borderId="0" applyNumberFormat="0" applyBorder="0" applyAlignment="0" applyProtection="0">
      <alignment vertical="center"/>
    </xf>
    <xf numFmtId="0" fontId="88" fillId="16" borderId="0" applyNumberFormat="0" applyBorder="0" applyAlignment="0" applyProtection="0">
      <alignment vertical="center"/>
    </xf>
    <xf numFmtId="0" fontId="88" fillId="16" borderId="0" applyNumberFormat="0" applyBorder="0" applyAlignment="0" applyProtection="0">
      <alignment vertical="center"/>
    </xf>
    <xf numFmtId="0" fontId="88" fillId="16" borderId="0" applyNumberFormat="0" applyBorder="0" applyAlignment="0" applyProtection="0">
      <alignment vertical="center"/>
    </xf>
    <xf numFmtId="0" fontId="88" fillId="16" borderId="0" applyNumberFormat="0" applyBorder="0" applyAlignment="0" applyProtection="0">
      <alignment vertical="center"/>
    </xf>
    <xf numFmtId="0" fontId="88" fillId="16" borderId="0" applyNumberFormat="0" applyBorder="0" applyAlignment="0" applyProtection="0">
      <alignment vertical="center"/>
    </xf>
    <xf numFmtId="0" fontId="88" fillId="16" borderId="0" applyNumberFormat="0" applyBorder="0" applyAlignment="0" applyProtection="0">
      <alignment vertical="center"/>
    </xf>
    <xf numFmtId="0" fontId="79" fillId="22" borderId="0" applyNumberFormat="0" applyBorder="0" applyAlignment="0" applyProtection="0">
      <alignment vertical="center"/>
    </xf>
    <xf numFmtId="0" fontId="79" fillId="22" borderId="0" applyNumberFormat="0" applyBorder="0" applyAlignment="0" applyProtection="0">
      <alignment vertical="center"/>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116" fillId="0" borderId="0" applyNumberFormat="0" applyFill="0" applyBorder="0" applyAlignment="0" applyProtection="0">
      <alignment vertical="center"/>
    </xf>
    <xf numFmtId="0" fontId="71" fillId="0" borderId="43" applyNumberFormat="0" applyFill="0" applyAlignment="0" applyProtection="0">
      <alignment vertical="center"/>
    </xf>
    <xf numFmtId="0" fontId="71" fillId="0" borderId="23" applyNumberFormat="0" applyFill="0" applyAlignment="0" applyProtection="0">
      <alignment vertical="center"/>
    </xf>
    <xf numFmtId="0" fontId="110" fillId="24" borderId="35" applyNumberFormat="0" applyAlignment="0" applyProtection="0">
      <alignment vertical="center"/>
    </xf>
    <xf numFmtId="0" fontId="71" fillId="0" borderId="23" applyNumberFormat="0" applyFill="0" applyAlignment="0" applyProtection="0">
      <alignment vertical="center"/>
    </xf>
    <xf numFmtId="0" fontId="110" fillId="24" borderId="35" applyNumberFormat="0" applyAlignment="0" applyProtection="0">
      <alignment vertical="center"/>
    </xf>
    <xf numFmtId="0" fontId="71" fillId="0" borderId="23" applyNumberFormat="0" applyFill="0" applyAlignment="0" applyProtection="0">
      <alignment vertical="center"/>
    </xf>
    <xf numFmtId="0" fontId="110" fillId="24" borderId="35" applyNumberFormat="0" applyAlignment="0" applyProtection="0">
      <alignment vertical="center"/>
    </xf>
    <xf numFmtId="0" fontId="71" fillId="0" borderId="23" applyNumberFormat="0" applyFill="0" applyAlignment="0" applyProtection="0">
      <alignment vertical="center"/>
    </xf>
    <xf numFmtId="0" fontId="110" fillId="24" borderId="35" applyNumberFormat="0" applyAlignment="0" applyProtection="0">
      <alignment vertical="center"/>
    </xf>
    <xf numFmtId="0" fontId="71" fillId="0" borderId="43" applyNumberFormat="0" applyFill="0" applyAlignment="0" applyProtection="0">
      <alignment vertical="center"/>
    </xf>
    <xf numFmtId="0" fontId="110" fillId="24" borderId="35" applyNumberFormat="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116" fillId="0" borderId="0" applyNumberFormat="0" applyFill="0" applyBorder="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116" fillId="0" borderId="0" applyNumberFormat="0" applyFill="0" applyBorder="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4" fontId="0" fillId="0" borderId="0" applyFont="0" applyFill="0" applyBorder="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111" fillId="17" borderId="36" applyNumberFormat="0" applyAlignment="0" applyProtection="0">
      <alignment vertical="center"/>
    </xf>
    <xf numFmtId="0" fontId="111" fillId="17" borderId="36" applyNumberFormat="0" applyAlignment="0" applyProtection="0">
      <alignment vertical="center"/>
    </xf>
    <xf numFmtId="0" fontId="111" fillId="17" borderId="36" applyNumberFormat="0" applyAlignment="0" applyProtection="0">
      <alignment vertical="center"/>
    </xf>
    <xf numFmtId="0" fontId="111" fillId="17" borderId="36" applyNumberFormat="0" applyAlignment="0" applyProtection="0">
      <alignment vertical="center"/>
    </xf>
    <xf numFmtId="0" fontId="111" fillId="17" borderId="36" applyNumberFormat="0" applyAlignment="0" applyProtection="0">
      <alignment vertical="center"/>
    </xf>
    <xf numFmtId="0" fontId="111" fillId="17" borderId="36" applyNumberFormat="0" applyAlignment="0" applyProtection="0">
      <alignment vertical="center"/>
    </xf>
    <xf numFmtId="0" fontId="111" fillId="17" borderId="36" applyNumberFormat="0" applyAlignment="0" applyProtection="0">
      <alignment vertical="center"/>
    </xf>
    <xf numFmtId="0" fontId="111" fillId="17" borderId="36" applyNumberFormat="0" applyAlignment="0" applyProtection="0">
      <alignment vertical="center"/>
    </xf>
    <xf numFmtId="0" fontId="111" fillId="17" borderId="36" applyNumberFormat="0" applyAlignment="0" applyProtection="0">
      <alignment vertical="center"/>
    </xf>
    <xf numFmtId="0" fontId="111" fillId="17" borderId="36" applyNumberFormat="0" applyAlignment="0" applyProtection="0">
      <alignment vertical="center"/>
    </xf>
    <xf numFmtId="0" fontId="111" fillId="17" borderId="36" applyNumberFormat="0" applyAlignment="0" applyProtection="0">
      <alignment vertical="center"/>
    </xf>
    <xf numFmtId="0" fontId="111" fillId="17" borderId="36" applyNumberFormat="0" applyAlignment="0" applyProtection="0">
      <alignment vertical="center"/>
    </xf>
    <xf numFmtId="0" fontId="111" fillId="17" borderId="36" applyNumberFormat="0" applyAlignment="0" applyProtection="0">
      <alignment vertical="center"/>
    </xf>
    <xf numFmtId="0" fontId="111" fillId="17" borderId="36" applyNumberFormat="0" applyAlignment="0" applyProtection="0">
      <alignment vertical="center"/>
    </xf>
    <xf numFmtId="0" fontId="111" fillId="17" borderId="36" applyNumberFormat="0" applyAlignment="0" applyProtection="0">
      <alignment vertical="center"/>
    </xf>
    <xf numFmtId="0" fontId="111" fillId="17" borderId="36" applyNumberFormat="0" applyAlignment="0" applyProtection="0">
      <alignment vertical="center"/>
    </xf>
    <xf numFmtId="0" fontId="110" fillId="24" borderId="35" applyNumberFormat="0" applyAlignment="0" applyProtection="0">
      <alignment vertical="center"/>
    </xf>
    <xf numFmtId="0" fontId="110" fillId="24" borderId="35" applyNumberFormat="0" applyAlignment="0" applyProtection="0">
      <alignment vertical="center"/>
    </xf>
    <xf numFmtId="0" fontId="110" fillId="24" borderId="35" applyNumberFormat="0" applyAlignment="0" applyProtection="0">
      <alignment vertical="center"/>
    </xf>
    <xf numFmtId="0" fontId="110" fillId="24" borderId="35" applyNumberFormat="0" applyAlignment="0" applyProtection="0">
      <alignment vertical="center"/>
    </xf>
    <xf numFmtId="0" fontId="110" fillId="24" borderId="35" applyNumberFormat="0" applyAlignment="0" applyProtection="0">
      <alignment vertical="center"/>
    </xf>
    <xf numFmtId="0" fontId="110" fillId="24" borderId="35" applyNumberFormat="0" applyAlignment="0" applyProtection="0">
      <alignment vertical="center"/>
    </xf>
    <xf numFmtId="0" fontId="110" fillId="24" borderId="35" applyNumberFormat="0" applyAlignment="0" applyProtection="0">
      <alignment vertical="center"/>
    </xf>
    <xf numFmtId="0" fontId="110" fillId="24" borderId="35" applyNumberFormat="0" applyAlignment="0" applyProtection="0">
      <alignment vertical="center"/>
    </xf>
    <xf numFmtId="0" fontId="110" fillId="24" borderId="35" applyNumberFormat="0" applyAlignment="0" applyProtection="0">
      <alignment vertical="center"/>
    </xf>
    <xf numFmtId="0" fontId="110" fillId="24" borderId="35" applyNumberFormat="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77" fillId="0" borderId="24" applyNumberFormat="0" applyFill="0" applyProtection="0">
      <alignment horizontal="left" vertical="center"/>
    </xf>
    <xf numFmtId="0" fontId="77" fillId="0" borderId="24" applyNumberFormat="0" applyFill="0" applyProtection="0">
      <alignment horizontal="left" vertical="center"/>
    </xf>
    <xf numFmtId="0" fontId="77" fillId="0" borderId="24" applyNumberFormat="0" applyFill="0" applyProtection="0">
      <alignment horizontal="left" vertical="center"/>
    </xf>
    <xf numFmtId="0" fontId="77" fillId="0" borderId="24" applyNumberFormat="0" applyFill="0" applyProtection="0">
      <alignment horizontal="left" vertical="center"/>
    </xf>
    <xf numFmtId="0" fontId="77" fillId="0" borderId="24" applyNumberFormat="0" applyFill="0" applyProtection="0">
      <alignment horizontal="left" vertical="center"/>
    </xf>
    <xf numFmtId="0" fontId="77" fillId="0" borderId="24" applyNumberFormat="0" applyFill="0" applyProtection="0">
      <alignment horizontal="left" vertical="center"/>
    </xf>
    <xf numFmtId="0" fontId="77" fillId="0" borderId="24" applyNumberFormat="0" applyFill="0" applyProtection="0">
      <alignment horizontal="lef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72" fillId="0" borderId="21" applyNumberFormat="0" applyFill="0" applyAlignment="0" applyProtection="0">
      <alignment vertical="center"/>
    </xf>
    <xf numFmtId="0" fontId="72" fillId="0" borderId="21" applyNumberFormat="0" applyFill="0" applyAlignment="0" applyProtection="0">
      <alignment vertical="center"/>
    </xf>
    <xf numFmtId="0" fontId="72" fillId="0" borderId="21" applyNumberFormat="0" applyFill="0" applyAlignment="0" applyProtection="0">
      <alignment vertical="center"/>
    </xf>
    <xf numFmtId="0" fontId="72" fillId="0" borderId="21" applyNumberFormat="0" applyFill="0" applyAlignment="0" applyProtection="0">
      <alignment vertical="center"/>
    </xf>
    <xf numFmtId="0" fontId="72" fillId="0" borderId="21" applyNumberFormat="0" applyFill="0" applyAlignment="0" applyProtection="0">
      <alignment vertical="center"/>
    </xf>
    <xf numFmtId="0" fontId="72" fillId="0" borderId="21" applyNumberFormat="0" applyFill="0" applyAlignment="0" applyProtection="0">
      <alignment vertical="center"/>
    </xf>
    <xf numFmtId="0" fontId="72" fillId="0" borderId="21" applyNumberFormat="0" applyFill="0" applyAlignment="0" applyProtection="0">
      <alignment vertical="center"/>
    </xf>
    <xf numFmtId="0" fontId="72" fillId="0" borderId="21" applyNumberFormat="0" applyFill="0" applyAlignment="0" applyProtection="0">
      <alignment vertical="center"/>
    </xf>
    <xf numFmtId="0" fontId="72" fillId="0" borderId="21" applyNumberFormat="0" applyFill="0" applyAlignment="0" applyProtection="0">
      <alignment vertical="center"/>
    </xf>
    <xf numFmtId="0" fontId="72" fillId="0" borderId="21" applyNumberFormat="0" applyFill="0" applyAlignment="0" applyProtection="0">
      <alignment vertical="center"/>
    </xf>
    <xf numFmtId="0" fontId="72" fillId="0" borderId="21" applyNumberFormat="0" applyFill="0" applyAlignment="0" applyProtection="0">
      <alignment vertical="center"/>
    </xf>
    <xf numFmtId="0" fontId="72" fillId="0" borderId="21" applyNumberFormat="0" applyFill="0" applyAlignment="0" applyProtection="0">
      <alignment vertical="center"/>
    </xf>
    <xf numFmtId="0" fontId="72" fillId="0" borderId="21" applyNumberFormat="0" applyFill="0" applyAlignment="0" applyProtection="0">
      <alignment vertical="center"/>
    </xf>
    <xf numFmtId="0" fontId="119" fillId="0" borderId="0">
      <alignment vertical="center"/>
    </xf>
    <xf numFmtId="0" fontId="121" fillId="59" borderId="36" applyNumberFormat="0" applyAlignment="0" applyProtection="0">
      <alignment vertical="center"/>
    </xf>
    <xf numFmtId="197" fontId="0" fillId="0" borderId="0" applyFont="0" applyFill="0" applyBorder="0" applyAlignment="0" applyProtection="0">
      <alignment vertical="center"/>
    </xf>
    <xf numFmtId="43" fontId="0" fillId="0" borderId="0" applyFont="0" applyFill="0" applyBorder="0" applyAlignment="0" applyProtection="0">
      <alignment vertical="center"/>
    </xf>
    <xf numFmtId="41" fontId="0" fillId="0" borderId="0" applyFont="0" applyFill="0" applyBorder="0" applyAlignment="0" applyProtection="0">
      <alignment vertical="center"/>
    </xf>
    <xf numFmtId="0" fontId="32"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75" fillId="71" borderId="0" applyNumberFormat="0" applyBorder="0" applyAlignment="0" applyProtection="0">
      <alignment vertical="center"/>
    </xf>
    <xf numFmtId="0" fontId="123" fillId="73" borderId="0" applyNumberFormat="0" applyBorder="0" applyAlignment="0" applyProtection="0">
      <alignment vertical="center"/>
    </xf>
    <xf numFmtId="0" fontId="123" fillId="73" borderId="0" applyNumberFormat="0" applyBorder="0" applyAlignment="0" applyProtection="0">
      <alignment vertical="center"/>
    </xf>
    <xf numFmtId="0" fontId="123" fillId="66" borderId="0" applyNumberFormat="0" applyBorder="0" applyAlignment="0" applyProtection="0">
      <alignment vertical="center"/>
    </xf>
    <xf numFmtId="0" fontId="123" fillId="72" borderId="0" applyNumberFormat="0" applyBorder="0" applyAlignment="0" applyProtection="0">
      <alignment vertical="center"/>
    </xf>
    <xf numFmtId="0" fontId="75" fillId="60" borderId="0" applyNumberFormat="0" applyBorder="0" applyAlignment="0" applyProtection="0">
      <alignment vertical="center"/>
    </xf>
    <xf numFmtId="0" fontId="75" fillId="60" borderId="0" applyNumberFormat="0" applyBorder="0" applyAlignment="0" applyProtection="0">
      <alignment vertical="center"/>
    </xf>
    <xf numFmtId="0" fontId="75" fillId="60" borderId="0" applyNumberFormat="0" applyBorder="0" applyAlignment="0" applyProtection="0">
      <alignment vertical="center"/>
    </xf>
    <xf numFmtId="0" fontId="75" fillId="74" borderId="0" applyNumberFormat="0" applyBorder="0" applyAlignment="0" applyProtection="0">
      <alignment vertical="center"/>
    </xf>
    <xf numFmtId="0" fontId="75" fillId="14" borderId="0" applyNumberFormat="0" applyBorder="0" applyAlignment="0" applyProtection="0">
      <alignment vertical="center"/>
    </xf>
    <xf numFmtId="0" fontId="75" fillId="74" borderId="0" applyNumberFormat="0" applyBorder="0" applyAlignment="0" applyProtection="0">
      <alignment vertical="center"/>
    </xf>
    <xf numFmtId="0" fontId="75" fillId="57" borderId="0" applyNumberFormat="0" applyBorder="0" applyAlignment="0" applyProtection="0">
      <alignment vertical="center"/>
    </xf>
    <xf numFmtId="0" fontId="75" fillId="57" borderId="0" applyNumberFormat="0" applyBorder="0" applyAlignment="0" applyProtection="0">
      <alignment vertical="center"/>
    </xf>
    <xf numFmtId="0" fontId="75" fillId="13" borderId="0" applyNumberFormat="0" applyBorder="0" applyAlignment="0" applyProtection="0">
      <alignment vertical="center"/>
    </xf>
    <xf numFmtId="0" fontId="75" fillId="63" borderId="0" applyNumberFormat="0" applyBorder="0" applyAlignment="0" applyProtection="0">
      <alignment vertical="center"/>
    </xf>
    <xf numFmtId="0" fontId="75" fillId="63" borderId="0" applyNumberFormat="0" applyBorder="0" applyAlignment="0" applyProtection="0">
      <alignment vertical="center"/>
    </xf>
    <xf numFmtId="0" fontId="108" fillId="40" borderId="0" applyNumberFormat="0" applyBorder="0" applyAlignment="0" applyProtection="0">
      <alignment vertical="center"/>
    </xf>
    <xf numFmtId="0" fontId="75" fillId="63" borderId="0" applyNumberFormat="0" applyBorder="0" applyAlignment="0" applyProtection="0">
      <alignment vertical="center"/>
    </xf>
    <xf numFmtId="0" fontId="75" fillId="63" borderId="0" applyNumberFormat="0" applyBorder="0" applyAlignment="0" applyProtection="0">
      <alignment vertical="center"/>
    </xf>
    <xf numFmtId="0" fontId="108" fillId="40" borderId="0" applyNumberFormat="0" applyBorder="0" applyAlignment="0" applyProtection="0">
      <alignment vertical="center"/>
    </xf>
    <xf numFmtId="0" fontId="75" fillId="71" borderId="0" applyNumberFormat="0" applyBorder="0" applyAlignment="0" applyProtection="0">
      <alignment vertical="center"/>
    </xf>
    <xf numFmtId="0" fontId="75" fillId="71" borderId="0" applyNumberFormat="0" applyBorder="0" applyAlignment="0" applyProtection="0">
      <alignment vertical="center"/>
    </xf>
    <xf numFmtId="0" fontId="75" fillId="15"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75" borderId="0" applyNumberFormat="0" applyBorder="0" applyAlignment="0" applyProtection="0">
      <alignment vertical="center"/>
    </xf>
    <xf numFmtId="0" fontId="75" fillId="75" borderId="0" applyNumberFormat="0" applyBorder="0" applyAlignment="0" applyProtection="0">
      <alignment vertical="center"/>
    </xf>
    <xf numFmtId="176" fontId="85" fillId="0" borderId="24" applyFill="0" applyProtection="0">
      <alignment horizontal="right" vertical="center"/>
    </xf>
    <xf numFmtId="176" fontId="85" fillId="0" borderId="24" applyFill="0" applyProtection="0">
      <alignment horizontal="right" vertical="center"/>
    </xf>
    <xf numFmtId="176" fontId="85" fillId="0" borderId="24" applyFill="0" applyProtection="0">
      <alignment horizontal="right" vertical="center"/>
    </xf>
    <xf numFmtId="176" fontId="85" fillId="0" borderId="24" applyFill="0" applyProtection="0">
      <alignment horizontal="right" vertical="center"/>
    </xf>
    <xf numFmtId="0" fontId="85" fillId="0" borderId="6" applyNumberFormat="0" applyFill="0" applyProtection="0">
      <alignment horizontal="left" vertical="center"/>
    </xf>
    <xf numFmtId="0" fontId="85" fillId="0" borderId="6" applyNumberFormat="0" applyFill="0" applyProtection="0">
      <alignment horizontal="left" vertical="center"/>
    </xf>
    <xf numFmtId="0" fontId="85" fillId="0" borderId="6" applyNumberFormat="0" applyFill="0" applyProtection="0">
      <alignment horizontal="left" vertical="center"/>
    </xf>
    <xf numFmtId="0" fontId="85" fillId="0" borderId="6" applyNumberFormat="0" applyFill="0" applyProtection="0">
      <alignment horizontal="left" vertical="center"/>
    </xf>
    <xf numFmtId="0" fontId="108" fillId="40" borderId="0" applyNumberFormat="0" applyBorder="0" applyAlignment="0" applyProtection="0">
      <alignment vertical="center"/>
    </xf>
    <xf numFmtId="0" fontId="108" fillId="40" borderId="0" applyNumberFormat="0" applyBorder="0" applyAlignment="0" applyProtection="0">
      <alignment vertical="center"/>
    </xf>
    <xf numFmtId="0" fontId="108" fillId="40" borderId="0" applyNumberFormat="0" applyBorder="0" applyAlignment="0" applyProtection="0">
      <alignment vertical="center"/>
    </xf>
    <xf numFmtId="0" fontId="108" fillId="40" borderId="0" applyNumberFormat="0" applyBorder="0" applyAlignment="0" applyProtection="0">
      <alignment vertical="center"/>
    </xf>
    <xf numFmtId="0" fontId="108" fillId="40" borderId="0" applyNumberFormat="0" applyBorder="0" applyAlignment="0" applyProtection="0">
      <alignment vertical="center"/>
    </xf>
    <xf numFmtId="0" fontId="108" fillId="40" borderId="0" applyNumberFormat="0" applyBorder="0" applyAlignment="0" applyProtection="0">
      <alignment vertical="center"/>
    </xf>
    <xf numFmtId="0" fontId="106" fillId="17" borderId="34" applyNumberFormat="0" applyAlignment="0" applyProtection="0">
      <alignment vertical="center"/>
    </xf>
    <xf numFmtId="0" fontId="106" fillId="17" borderId="34" applyNumberFormat="0" applyAlignment="0" applyProtection="0">
      <alignment vertical="center"/>
    </xf>
    <xf numFmtId="0" fontId="106" fillId="17" borderId="34" applyNumberFormat="0" applyAlignment="0" applyProtection="0">
      <alignment vertical="center"/>
    </xf>
    <xf numFmtId="0" fontId="106" fillId="17" borderId="34" applyNumberFormat="0" applyAlignment="0" applyProtection="0">
      <alignment vertical="center"/>
    </xf>
    <xf numFmtId="0" fontId="106" fillId="17" borderId="34" applyNumberFormat="0" applyAlignment="0" applyProtection="0">
      <alignment vertical="center"/>
    </xf>
    <xf numFmtId="0" fontId="106" fillId="17" borderId="34" applyNumberFormat="0" applyAlignment="0" applyProtection="0">
      <alignment vertical="center"/>
    </xf>
    <xf numFmtId="0" fontId="106" fillId="17" borderId="34" applyNumberFormat="0" applyAlignment="0" applyProtection="0">
      <alignment vertical="center"/>
    </xf>
    <xf numFmtId="0" fontId="106" fillId="17" borderId="34" applyNumberFormat="0" applyAlignment="0" applyProtection="0">
      <alignment vertical="center"/>
    </xf>
    <xf numFmtId="0" fontId="106" fillId="17" borderId="34" applyNumberFormat="0" applyAlignment="0" applyProtection="0">
      <alignment vertical="center"/>
    </xf>
    <xf numFmtId="41" fontId="0" fillId="0" borderId="0" applyFont="0" applyFill="0" applyBorder="0" applyAlignment="0" applyProtection="0">
      <alignment vertical="center"/>
    </xf>
    <xf numFmtId="0" fontId="106" fillId="17" borderId="34" applyNumberFormat="0" applyAlignment="0" applyProtection="0">
      <alignment vertical="center"/>
    </xf>
    <xf numFmtId="0" fontId="106" fillId="17" borderId="34" applyNumberFormat="0" applyAlignment="0" applyProtection="0">
      <alignment vertical="center"/>
    </xf>
    <xf numFmtId="0" fontId="106" fillId="17" borderId="34" applyNumberFormat="0" applyAlignment="0" applyProtection="0">
      <alignment vertical="center"/>
    </xf>
    <xf numFmtId="0" fontId="106" fillId="17" borderId="34" applyNumberFormat="0" applyAlignment="0" applyProtection="0">
      <alignment vertical="center"/>
    </xf>
    <xf numFmtId="0" fontId="121" fillId="59" borderId="36" applyNumberFormat="0" applyAlignment="0" applyProtection="0">
      <alignment vertical="center"/>
    </xf>
    <xf numFmtId="0" fontId="121" fillId="59" borderId="36" applyNumberFormat="0" applyAlignment="0" applyProtection="0">
      <alignment vertical="center"/>
    </xf>
    <xf numFmtId="0" fontId="121" fillId="59" borderId="36" applyNumberFormat="0" applyAlignment="0" applyProtection="0">
      <alignment vertical="center"/>
    </xf>
    <xf numFmtId="0" fontId="121" fillId="59" borderId="36" applyNumberFormat="0" applyAlignment="0" applyProtection="0">
      <alignment vertical="center"/>
    </xf>
    <xf numFmtId="0" fontId="121" fillId="59" borderId="36" applyNumberFormat="0" applyAlignment="0" applyProtection="0">
      <alignment vertical="center"/>
    </xf>
    <xf numFmtId="0" fontId="121" fillId="59" borderId="36" applyNumberFormat="0" applyAlignment="0" applyProtection="0">
      <alignment vertical="center"/>
    </xf>
    <xf numFmtId="0" fontId="121" fillId="59" borderId="36" applyNumberFormat="0" applyAlignment="0" applyProtection="0">
      <alignment vertical="center"/>
    </xf>
    <xf numFmtId="0" fontId="121" fillId="59" borderId="36" applyNumberFormat="0" applyAlignment="0" applyProtection="0">
      <alignment vertical="center"/>
    </xf>
    <xf numFmtId="1" fontId="85" fillId="0" borderId="24" applyFill="0" applyProtection="0">
      <alignment horizontal="center" vertical="center"/>
    </xf>
    <xf numFmtId="1" fontId="85" fillId="0" borderId="24" applyFill="0" applyProtection="0">
      <alignment horizontal="center" vertical="center"/>
    </xf>
    <xf numFmtId="0" fontId="141" fillId="0" borderId="0">
      <alignment vertical="center"/>
    </xf>
    <xf numFmtId="0" fontId="112" fillId="0" borderId="0">
      <alignment vertical="center"/>
    </xf>
    <xf numFmtId="43" fontId="0" fillId="0" borderId="0" applyFont="0" applyFill="0" applyBorder="0" applyAlignment="0" applyProtection="0">
      <alignment vertical="center"/>
    </xf>
    <xf numFmtId="0" fontId="0" fillId="23" borderId="39" applyNumberFormat="0" applyFont="0" applyAlignment="0" applyProtection="0">
      <alignment vertical="center"/>
    </xf>
    <xf numFmtId="0" fontId="0" fillId="23" borderId="39" applyNumberFormat="0" applyFont="0" applyAlignment="0" applyProtection="0">
      <alignment vertical="center"/>
    </xf>
    <xf numFmtId="0" fontId="0" fillId="23" borderId="39" applyNumberFormat="0" applyFont="0" applyAlignment="0" applyProtection="0">
      <alignment vertical="center"/>
    </xf>
    <xf numFmtId="0" fontId="0" fillId="23" borderId="39" applyNumberFormat="0" applyFont="0" applyAlignment="0" applyProtection="0">
      <alignment vertical="center"/>
    </xf>
    <xf numFmtId="0" fontId="0" fillId="23" borderId="39" applyNumberFormat="0" applyFont="0" applyAlignment="0" applyProtection="0">
      <alignment vertical="center"/>
    </xf>
    <xf numFmtId="0" fontId="0" fillId="23" borderId="39" applyNumberFormat="0" applyFont="0" applyAlignment="0" applyProtection="0">
      <alignment vertical="center"/>
    </xf>
    <xf numFmtId="0" fontId="0" fillId="23" borderId="39" applyNumberFormat="0" applyFont="0" applyAlignment="0" applyProtection="0">
      <alignment vertical="center"/>
    </xf>
    <xf numFmtId="0" fontId="0" fillId="23" borderId="39" applyNumberFormat="0" applyFont="0" applyAlignment="0" applyProtection="0">
      <alignment vertical="center"/>
    </xf>
    <xf numFmtId="0" fontId="0" fillId="23" borderId="39" applyNumberFormat="0" applyFont="0" applyAlignment="0" applyProtection="0">
      <alignment vertical="center"/>
    </xf>
    <xf numFmtId="0" fontId="0" fillId="23" borderId="39" applyNumberFormat="0" applyFont="0" applyAlignment="0" applyProtection="0">
      <alignment vertical="center"/>
    </xf>
    <xf numFmtId="0" fontId="0" fillId="23" borderId="39" applyNumberFormat="0" applyFont="0" applyAlignment="0" applyProtection="0">
      <alignment vertical="center"/>
    </xf>
    <xf numFmtId="0" fontId="0" fillId="23" borderId="39" applyNumberFormat="0" applyFont="0" applyAlignment="0" applyProtection="0">
      <alignment vertical="center"/>
    </xf>
    <xf numFmtId="0" fontId="0" fillId="23" borderId="39" applyNumberFormat="0" applyFont="0" applyAlignment="0" applyProtection="0">
      <alignment vertical="center"/>
    </xf>
    <xf numFmtId="0" fontId="0" fillId="23" borderId="39" applyNumberFormat="0" applyFont="0" applyAlignment="0" applyProtection="0">
      <alignment vertical="center"/>
    </xf>
    <xf numFmtId="0" fontId="142" fillId="0" borderId="0">
      <alignment vertical="top"/>
      <protection locked="0"/>
    </xf>
  </cellStyleXfs>
  <cellXfs count="610">
    <xf numFmtId="0" fontId="0" fillId="0" borderId="0" xfId="0" applyAlignment="1"/>
    <xf numFmtId="0" fontId="1" fillId="0" borderId="0" xfId="0" applyFont="1" applyFill="1" applyBorder="1" applyAlignment="1">
      <alignment vertical="center"/>
    </xf>
    <xf numFmtId="0" fontId="2" fillId="0" borderId="0" xfId="556" applyFont="1" applyFill="1" applyBorder="1" applyAlignment="1">
      <alignment horizontal="center" vertical="center"/>
    </xf>
    <xf numFmtId="0" fontId="3" fillId="0" borderId="1" xfId="556"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556"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Font="1" applyBorder="1" applyAlignment="1">
      <alignment vertical="center" wrapText="1"/>
    </xf>
    <xf numFmtId="0" fontId="6" fillId="0" borderId="1" xfId="556" applyFont="1" applyFill="1" applyBorder="1" applyAlignment="1">
      <alignment horizontal="center" vertical="center" wrapText="1"/>
    </xf>
    <xf numFmtId="4" fontId="7" fillId="0" borderId="0" xfId="0" applyNumberFormat="1" applyFont="1">
      <alignment vertical="center"/>
    </xf>
    <xf numFmtId="0" fontId="8" fillId="0" borderId="0" xfId="287" applyFont="1">
      <alignment vertical="center"/>
    </xf>
    <xf numFmtId="0" fontId="9" fillId="0" borderId="0" xfId="287" applyFont="1" applyAlignment="1">
      <alignment horizontal="left" vertical="center"/>
    </xf>
    <xf numFmtId="0" fontId="9" fillId="0" borderId="0" xfId="287" applyFont="1">
      <alignment vertical="center"/>
    </xf>
    <xf numFmtId="0" fontId="9" fillId="0" borderId="0" xfId="287" applyFont="1" applyAlignment="1">
      <alignment horizontal="center" vertical="center"/>
    </xf>
    <xf numFmtId="0" fontId="9" fillId="0" borderId="0" xfId="287" applyFont="1" applyAlignment="1">
      <alignment vertical="center" wrapText="1"/>
    </xf>
    <xf numFmtId="0" fontId="9" fillId="0" borderId="0" xfId="287" applyFont="1" applyBorder="1" applyAlignment="1">
      <alignment vertical="center" wrapText="1"/>
    </xf>
    <xf numFmtId="0" fontId="9" fillId="0" borderId="0" xfId="287" applyFont="1" applyBorder="1">
      <alignment vertical="center"/>
    </xf>
    <xf numFmtId="0" fontId="9" fillId="0" borderId="2" xfId="287" applyFont="1" applyBorder="1" applyAlignment="1">
      <alignment horizontal="left" vertical="center"/>
    </xf>
    <xf numFmtId="0" fontId="9" fillId="0" borderId="3" xfId="287" applyFont="1" applyBorder="1">
      <alignment vertical="center"/>
    </xf>
    <xf numFmtId="0" fontId="9" fillId="0" borderId="3" xfId="287" applyFont="1" applyBorder="1" applyAlignment="1">
      <alignment horizontal="center" vertical="center"/>
    </xf>
    <xf numFmtId="0" fontId="9" fillId="0" borderId="3" xfId="287" applyFont="1" applyBorder="1" applyAlignment="1">
      <alignment vertical="center" wrapText="1"/>
    </xf>
    <xf numFmtId="0" fontId="10" fillId="0" borderId="0" xfId="287" applyFont="1" applyBorder="1" applyAlignment="1">
      <alignment horizontal="left" vertical="center"/>
    </xf>
    <xf numFmtId="0" fontId="10" fillId="0" borderId="0" xfId="287" applyFont="1" applyBorder="1" applyAlignment="1">
      <alignment horizontal="center" vertical="center"/>
    </xf>
    <xf numFmtId="0" fontId="10" fillId="0" borderId="0" xfId="287" applyFont="1" applyBorder="1" applyAlignment="1">
      <alignment horizontal="center" vertical="center" wrapText="1"/>
    </xf>
    <xf numFmtId="0" fontId="0" fillId="0" borderId="4" xfId="287" applyFont="1" applyBorder="1" applyAlignment="1">
      <alignment horizontal="left" vertical="center"/>
    </xf>
    <xf numFmtId="0" fontId="9" fillId="0" borderId="5" xfId="287" applyFont="1" applyBorder="1">
      <alignment vertical="center"/>
    </xf>
    <xf numFmtId="0" fontId="9" fillId="0" borderId="5" xfId="287" applyFont="1" applyBorder="1" applyAlignment="1">
      <alignment horizontal="center" vertical="center"/>
    </xf>
    <xf numFmtId="0" fontId="9" fillId="0" borderId="5" xfId="287" applyFont="1" applyBorder="1" applyAlignment="1">
      <alignment vertical="center" wrapText="1"/>
    </xf>
    <xf numFmtId="0" fontId="11" fillId="0" borderId="6" xfId="483" applyFont="1" applyBorder="1" applyAlignment="1">
      <alignment horizontal="left" vertical="center" wrapText="1"/>
    </xf>
    <xf numFmtId="0" fontId="11" fillId="0" borderId="6" xfId="483" applyFont="1" applyBorder="1" applyAlignment="1">
      <alignment horizontal="center" vertical="center" wrapText="1"/>
    </xf>
    <xf numFmtId="0" fontId="12" fillId="0" borderId="7" xfId="483" applyFont="1" applyBorder="1" applyAlignment="1">
      <alignment horizontal="left" vertical="center" wrapText="1"/>
    </xf>
    <xf numFmtId="0" fontId="12" fillId="0" borderId="7" xfId="483" applyFont="1" applyBorder="1" applyAlignment="1">
      <alignment horizontal="center" vertical="center" wrapText="1"/>
    </xf>
    <xf numFmtId="0" fontId="12" fillId="0" borderId="1" xfId="483" applyFont="1" applyBorder="1" applyAlignment="1">
      <alignment horizontal="center" vertical="center" wrapText="1"/>
    </xf>
    <xf numFmtId="0" fontId="13" fillId="0" borderId="1" xfId="0" applyFont="1" applyFill="1" applyBorder="1" applyAlignment="1">
      <alignment horizontal="left" vertical="center" wrapText="1"/>
    </xf>
    <xf numFmtId="0" fontId="14" fillId="0" borderId="1" xfId="0" applyFont="1" applyFill="1" applyBorder="1" applyAlignment="1">
      <alignment horizontal="center"/>
    </xf>
    <xf numFmtId="0" fontId="14" fillId="0" borderId="6" xfId="0" applyFont="1" applyFill="1" applyBorder="1" applyAlignment="1">
      <alignment horizontal="left" vertical="center" wrapText="1"/>
    </xf>
    <xf numFmtId="0" fontId="14" fillId="0" borderId="6" xfId="0" applyFont="1" applyFill="1" applyBorder="1" applyAlignment="1">
      <alignment horizontal="center" vertical="center" wrapText="1"/>
    </xf>
    <xf numFmtId="0" fontId="14" fillId="0" borderId="8" xfId="0" applyFont="1" applyFill="1" applyBorder="1" applyAlignment="1">
      <alignment vertical="center"/>
    </xf>
    <xf numFmtId="49" fontId="15" fillId="0" borderId="9" xfId="431" applyFont="1">
      <alignment horizontal="left" vertical="center"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16" fillId="0" borderId="10" xfId="0" applyFont="1" applyFill="1" applyBorder="1" applyAlignment="1">
      <alignment vertical="center" wrapText="1"/>
    </xf>
    <xf numFmtId="49" fontId="15" fillId="0" borderId="9" xfId="431" applyFont="1" applyAlignment="1">
      <alignment horizontal="left" vertical="center" wrapText="1"/>
    </xf>
    <xf numFmtId="0" fontId="14" fillId="0" borderId="7" xfId="0" applyFont="1" applyFill="1" applyBorder="1" applyAlignment="1">
      <alignment horizontal="left" vertical="center" wrapText="1"/>
    </xf>
    <xf numFmtId="0" fontId="16" fillId="0" borderId="7" xfId="0" applyFont="1" applyFill="1" applyBorder="1" applyAlignment="1">
      <alignment vertical="center" wrapText="1"/>
    </xf>
    <xf numFmtId="0" fontId="14" fillId="0" borderId="11" xfId="0" applyFont="1" applyFill="1" applyBorder="1" applyAlignment="1">
      <alignment horizontal="left" vertical="center" wrapText="1"/>
    </xf>
    <xf numFmtId="0" fontId="14" fillId="0" borderId="11" xfId="0" applyFont="1" applyFill="1" applyBorder="1" applyAlignment="1">
      <alignment horizontal="left" vertical="center"/>
    </xf>
    <xf numFmtId="0" fontId="16" fillId="0" borderId="1" xfId="0" applyFont="1" applyFill="1" applyBorder="1" applyAlignment="1">
      <alignment vertical="center" wrapText="1"/>
    </xf>
    <xf numFmtId="0" fontId="14" fillId="0" borderId="6" xfId="0" applyFont="1" applyFill="1" applyBorder="1" applyAlignment="1">
      <alignment horizontal="left" vertical="center"/>
    </xf>
    <xf numFmtId="0" fontId="14" fillId="0" borderId="1" xfId="0" applyFont="1" applyFill="1" applyBorder="1" applyAlignment="1">
      <alignment vertical="center" wrapText="1"/>
    </xf>
    <xf numFmtId="0" fontId="14" fillId="0" borderId="1" xfId="0" applyFont="1" applyFill="1" applyBorder="1" applyAlignment="1">
      <alignment vertical="center"/>
    </xf>
    <xf numFmtId="0" fontId="14" fillId="0" borderId="7" xfId="0" applyFont="1" applyFill="1" applyBorder="1" applyAlignment="1">
      <alignment vertical="center" wrapText="1"/>
    </xf>
    <xf numFmtId="49" fontId="15" fillId="0" borderId="12" xfId="431" applyFont="1" applyBorder="1">
      <alignment horizontal="left" vertical="center" wrapText="1"/>
    </xf>
    <xf numFmtId="0" fontId="9" fillId="0" borderId="1" xfId="287" applyFont="1" applyBorder="1" applyAlignment="1">
      <alignment horizontal="left" vertical="center"/>
    </xf>
    <xf numFmtId="0" fontId="9" fillId="0" borderId="1" xfId="287" applyFont="1" applyBorder="1" applyAlignment="1">
      <alignment horizontal="center" vertical="center" wrapText="1"/>
    </xf>
    <xf numFmtId="49" fontId="15" fillId="0" borderId="1" xfId="431" applyFont="1" applyBorder="1">
      <alignment horizontal="left" vertical="center" wrapText="1"/>
    </xf>
    <xf numFmtId="0" fontId="9" fillId="0" borderId="7" xfId="287" applyFont="1" applyBorder="1" applyAlignment="1">
      <alignment horizontal="left" vertical="center"/>
    </xf>
    <xf numFmtId="0" fontId="9" fillId="0" borderId="7" xfId="287" applyFont="1" applyBorder="1" applyAlignment="1">
      <alignment horizontal="center" vertical="center" wrapText="1"/>
    </xf>
    <xf numFmtId="0" fontId="9" fillId="0" borderId="11" xfId="287" applyFont="1" applyBorder="1" applyAlignment="1">
      <alignment horizontal="left" vertical="center"/>
    </xf>
    <xf numFmtId="0" fontId="9" fillId="0" borderId="11" xfId="287" applyFont="1" applyBorder="1" applyAlignment="1">
      <alignment horizontal="center" vertical="center" wrapText="1"/>
    </xf>
    <xf numFmtId="0" fontId="11" fillId="0" borderId="4" xfId="483" applyFont="1" applyBorder="1" applyAlignment="1">
      <alignment horizontal="center" vertical="center" wrapText="1"/>
    </xf>
    <xf numFmtId="0" fontId="17" fillId="0" borderId="0" xfId="287" applyFont="1" applyBorder="1">
      <alignment vertical="center"/>
    </xf>
    <xf numFmtId="0" fontId="12" fillId="0" borderId="13" xfId="483" applyFont="1" applyBorder="1" applyAlignment="1">
      <alignment horizontal="center" vertical="center" wrapText="1"/>
    </xf>
    <xf numFmtId="0" fontId="18" fillId="0" borderId="0" xfId="287" applyFont="1" applyBorder="1">
      <alignment vertical="center"/>
    </xf>
    <xf numFmtId="0" fontId="14" fillId="0" borderId="1" xfId="0" applyFont="1" applyFill="1" applyBorder="1" applyAlignment="1">
      <alignment horizontal="center" wrapText="1"/>
    </xf>
    <xf numFmtId="0" fontId="9" fillId="0" borderId="6" xfId="287" applyFont="1" applyBorder="1" applyAlignment="1">
      <alignment horizontal="left" vertical="center"/>
    </xf>
    <xf numFmtId="0" fontId="9" fillId="0" borderId="6" xfId="287" applyFont="1" applyBorder="1" applyAlignment="1">
      <alignment horizontal="center" vertical="center" wrapText="1"/>
    </xf>
    <xf numFmtId="0" fontId="9" fillId="0" borderId="13" xfId="287" applyFont="1" applyBorder="1" applyAlignment="1">
      <alignment horizontal="left" vertical="center"/>
    </xf>
    <xf numFmtId="0" fontId="9" fillId="0" borderId="10" xfId="287" applyFont="1" applyBorder="1" applyAlignment="1">
      <alignment horizontal="left" vertical="center"/>
    </xf>
    <xf numFmtId="49" fontId="15" fillId="0" borderId="1" xfId="431" applyNumberFormat="1" applyFont="1" applyBorder="1">
      <alignment horizontal="left" vertical="center" wrapText="1"/>
    </xf>
    <xf numFmtId="0" fontId="9" fillId="0" borderId="2" xfId="287" applyFont="1" applyBorder="1" applyAlignment="1">
      <alignment horizontal="left" vertical="center" wrapText="1"/>
    </xf>
    <xf numFmtId="0" fontId="9" fillId="0" borderId="8" xfId="287" applyFont="1" applyBorder="1" applyAlignment="1">
      <alignment horizontal="left" vertical="center" wrapText="1"/>
    </xf>
    <xf numFmtId="49" fontId="15" fillId="0" borderId="10" xfId="431" applyNumberFormat="1" applyFont="1" applyBorder="1">
      <alignment horizontal="left" vertical="center" wrapText="1"/>
    </xf>
    <xf numFmtId="49" fontId="15" fillId="0" borderId="14" xfId="431" applyNumberFormat="1" applyFont="1" applyBorder="1">
      <alignment horizontal="left" vertical="center" wrapText="1"/>
    </xf>
    <xf numFmtId="49" fontId="15" fillId="0" borderId="9" xfId="431" applyNumberFormat="1" applyFont="1" applyBorder="1">
      <alignment horizontal="left" vertical="center" wrapText="1"/>
    </xf>
    <xf numFmtId="49" fontId="15" fillId="0" borderId="15" xfId="431" applyNumberFormat="1" applyFont="1" applyBorder="1">
      <alignment horizontal="left" vertical="center" wrapText="1"/>
    </xf>
    <xf numFmtId="49" fontId="15" fillId="0" borderId="12" xfId="431" applyNumberFormat="1" applyFont="1" applyBorder="1">
      <alignment horizontal="left" vertical="center" wrapText="1"/>
    </xf>
    <xf numFmtId="0" fontId="9" fillId="0" borderId="10" xfId="287" applyFont="1" applyBorder="1" applyAlignment="1">
      <alignment horizontal="center" vertical="center"/>
    </xf>
    <xf numFmtId="49" fontId="15" fillId="0" borderId="8" xfId="431" applyNumberFormat="1" applyFont="1" applyBorder="1">
      <alignment horizontal="left" vertical="center" wrapText="1"/>
    </xf>
    <xf numFmtId="49" fontId="15" fillId="0" borderId="7" xfId="431" applyNumberFormat="1" applyFont="1" applyBorder="1">
      <alignment horizontal="left" vertical="center" wrapText="1"/>
    </xf>
    <xf numFmtId="0" fontId="9" fillId="0" borderId="1" xfId="287" applyFont="1" applyBorder="1" applyAlignment="1">
      <alignment horizontal="left" vertical="center" wrapText="1"/>
    </xf>
    <xf numFmtId="0" fontId="16" fillId="0" borderId="13" xfId="0" applyFont="1" applyFill="1" applyBorder="1" applyAlignment="1">
      <alignment horizontal="left" vertical="center" wrapText="1"/>
    </xf>
    <xf numFmtId="0" fontId="16" fillId="0" borderId="10" xfId="0" applyFont="1" applyFill="1" applyBorder="1" applyAlignment="1">
      <alignment horizontal="center" vertical="center" wrapText="1"/>
    </xf>
    <xf numFmtId="0" fontId="9" fillId="0" borderId="7" xfId="287" applyFont="1" applyBorder="1" applyAlignment="1">
      <alignment horizontal="left" vertical="center" wrapText="1"/>
    </xf>
    <xf numFmtId="49" fontId="15" fillId="0" borderId="10" xfId="431" applyFont="1" applyBorder="1">
      <alignment horizontal="left" vertical="center" wrapText="1"/>
    </xf>
    <xf numFmtId="0" fontId="1" fillId="0" borderId="0" xfId="0" applyFont="1" applyFill="1" applyBorder="1" applyAlignment="1"/>
    <xf numFmtId="0" fontId="19" fillId="0" borderId="0" xfId="0" applyFont="1" applyFill="1" applyBorder="1" applyAlignment="1">
      <alignment vertical="center"/>
    </xf>
    <xf numFmtId="0" fontId="12" fillId="0" borderId="0" xfId="0" applyFont="1" applyFill="1" applyBorder="1" applyAlignment="1">
      <alignment vertical="center"/>
    </xf>
    <xf numFmtId="0" fontId="20" fillId="0" borderId="0" xfId="0" applyFont="1" applyFill="1" applyBorder="1" applyAlignment="1">
      <alignment vertical="center"/>
    </xf>
    <xf numFmtId="0" fontId="2" fillId="0" borderId="0" xfId="0" applyFont="1" applyFill="1" applyBorder="1" applyAlignment="1">
      <alignment horizontal="center" vertical="center"/>
    </xf>
    <xf numFmtId="0" fontId="21" fillId="0" borderId="0" xfId="0" applyFont="1" applyFill="1" applyBorder="1" applyAlignment="1">
      <alignment horizontal="center" vertical="center"/>
    </xf>
    <xf numFmtId="0" fontId="22" fillId="0" borderId="0" xfId="0" applyFont="1" applyFill="1" applyBorder="1" applyAlignment="1">
      <alignment horizontal="right" vertical="center"/>
    </xf>
    <xf numFmtId="0" fontId="23" fillId="0" borderId="1" xfId="0" applyFont="1" applyFill="1" applyBorder="1" applyAlignment="1">
      <alignment horizontal="center" vertical="center"/>
    </xf>
    <xf numFmtId="0" fontId="23" fillId="0" borderId="1" xfId="0" applyFont="1" applyFill="1" applyBorder="1" applyAlignment="1">
      <alignment horizontal="center" vertical="center" wrapText="1"/>
    </xf>
    <xf numFmtId="0" fontId="24" fillId="0" borderId="1" xfId="0" applyFont="1" applyFill="1" applyBorder="1" applyAlignment="1">
      <alignment horizontal="center" vertical="center"/>
    </xf>
    <xf numFmtId="0" fontId="24" fillId="0" borderId="1" xfId="0" applyFont="1" applyFill="1" applyBorder="1" applyAlignment="1">
      <alignment horizontal="center" vertical="center" wrapText="1"/>
    </xf>
    <xf numFmtId="192" fontId="24" fillId="0" borderId="1" xfId="0" applyNumberFormat="1" applyFont="1" applyFill="1" applyBorder="1" applyAlignment="1">
      <alignment horizontal="left" vertical="center" wrapText="1"/>
    </xf>
    <xf numFmtId="192" fontId="24" fillId="0" borderId="1" xfId="0" applyNumberFormat="1" applyFont="1" applyFill="1" applyBorder="1" applyAlignment="1">
      <alignment horizontal="center" vertical="center" wrapText="1"/>
    </xf>
    <xf numFmtId="0" fontId="25" fillId="0" borderId="0" xfId="0" applyFont="1" applyFill="1" applyBorder="1" applyAlignment="1">
      <alignment horizontal="left" vertical="center" wrapText="1"/>
    </xf>
    <xf numFmtId="0" fontId="22" fillId="0" borderId="0" xfId="0" applyFont="1" applyFill="1" applyBorder="1" applyAlignment="1">
      <alignment horizontal="left" vertical="center"/>
    </xf>
    <xf numFmtId="0" fontId="24" fillId="0" borderId="0" xfId="0" applyFont="1" applyFill="1" applyBorder="1" applyAlignment="1">
      <alignment horizontal="right" vertical="center"/>
    </xf>
    <xf numFmtId="0" fontId="24" fillId="0" borderId="0" xfId="0" applyFont="1" applyFill="1" applyBorder="1" applyAlignment="1">
      <alignment horizontal="right" vertical="center" wrapText="1"/>
    </xf>
    <xf numFmtId="0" fontId="23" fillId="0" borderId="1" xfId="0" applyFont="1" applyFill="1" applyBorder="1" applyAlignment="1">
      <alignment vertical="center"/>
    </xf>
    <xf numFmtId="192" fontId="24" fillId="0" borderId="1" xfId="0" applyNumberFormat="1" applyFont="1" applyFill="1" applyBorder="1" applyAlignment="1">
      <alignment horizontal="right" vertical="center" wrapText="1"/>
    </xf>
    <xf numFmtId="0" fontId="24" fillId="0" borderId="1" xfId="0" applyFont="1" applyFill="1" applyBorder="1" applyAlignment="1">
      <alignment horizontal="left" vertical="center"/>
    </xf>
    <xf numFmtId="0" fontId="23" fillId="0" borderId="1" xfId="0" applyFont="1" applyFill="1" applyBorder="1" applyAlignment="1">
      <alignment horizontal="left" vertical="center"/>
    </xf>
    <xf numFmtId="0" fontId="26" fillId="0" borderId="0" xfId="0" applyFont="1" applyFill="1" applyBorder="1" applyAlignment="1">
      <alignment vertical="center"/>
    </xf>
    <xf numFmtId="0" fontId="27" fillId="0" borderId="0" xfId="0" applyFont="1" applyFill="1" applyBorder="1" applyAlignment="1">
      <alignment vertical="center"/>
    </xf>
    <xf numFmtId="0" fontId="22"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23" fillId="0" borderId="1" xfId="0" applyFont="1" applyFill="1" applyBorder="1" applyAlignment="1">
      <alignment horizontal="left" vertical="center" wrapText="1"/>
    </xf>
    <xf numFmtId="4" fontId="24" fillId="0" borderId="1" xfId="0" applyNumberFormat="1" applyFont="1" applyBorder="1" applyAlignment="1">
      <alignment horizontal="right" vertical="center" wrapText="1"/>
    </xf>
    <xf numFmtId="0" fontId="24" fillId="0" borderId="1" xfId="0" applyFont="1" applyFill="1" applyBorder="1" applyAlignment="1">
      <alignment horizontal="left" vertical="center" wrapText="1"/>
    </xf>
    <xf numFmtId="0" fontId="25" fillId="0" borderId="0" xfId="0" applyFont="1" applyFill="1" applyBorder="1" applyAlignment="1">
      <alignment vertical="center" wrapText="1"/>
    </xf>
    <xf numFmtId="0" fontId="22" fillId="0" borderId="0" xfId="0" applyFont="1" applyFill="1" applyBorder="1" applyAlignment="1">
      <alignment vertical="center" wrapText="1"/>
    </xf>
    <xf numFmtId="0" fontId="24" fillId="0" borderId="0" xfId="0" applyFont="1" applyFill="1" applyBorder="1" applyAlignment="1">
      <alignment vertical="center" wrapText="1"/>
    </xf>
    <xf numFmtId="0" fontId="24" fillId="0" borderId="1" xfId="0" applyFont="1" applyFill="1" applyBorder="1" applyAlignment="1">
      <alignment vertical="center" wrapText="1"/>
    </xf>
    <xf numFmtId="4" fontId="24" fillId="0" borderId="1" xfId="0" applyNumberFormat="1" applyFont="1" applyBorder="1" applyAlignment="1">
      <alignment vertical="center" wrapText="1"/>
    </xf>
    <xf numFmtId="0" fontId="27" fillId="0" borderId="0" xfId="0" applyFont="1" applyFill="1" applyBorder="1" applyAlignment="1">
      <alignment horizontal="left" vertical="center" wrapText="1"/>
    </xf>
    <xf numFmtId="0" fontId="27" fillId="0" borderId="0" xfId="0" applyFont="1" applyFill="1" applyBorder="1" applyAlignment="1">
      <alignment vertical="center" wrapText="1"/>
    </xf>
    <xf numFmtId="0" fontId="22" fillId="0" borderId="0" xfId="0" applyFont="1" applyFill="1" applyBorder="1" applyAlignment="1">
      <alignment horizontal="right" vertical="center" wrapText="1"/>
    </xf>
    <xf numFmtId="4" fontId="28" fillId="0" borderId="1" xfId="0" applyNumberFormat="1" applyFont="1" applyBorder="1" applyAlignment="1">
      <alignment vertical="center" wrapText="1"/>
    </xf>
    <xf numFmtId="0" fontId="29" fillId="0" borderId="0" xfId="0" applyFont="1" applyFill="1" applyBorder="1" applyAlignment="1">
      <alignment vertical="center"/>
    </xf>
    <xf numFmtId="0" fontId="30" fillId="0" borderId="0" xfId="0" applyFont="1" applyFill="1" applyBorder="1" applyAlignment="1">
      <alignment vertical="center"/>
    </xf>
    <xf numFmtId="0" fontId="31" fillId="0" borderId="1" xfId="0" applyFont="1" applyFill="1" applyBorder="1" applyAlignment="1">
      <alignment horizontal="center" vertical="center" wrapText="1"/>
    </xf>
    <xf numFmtId="0" fontId="28" fillId="0" borderId="1" xfId="0" applyFont="1" applyFill="1" applyBorder="1" applyAlignment="1">
      <alignment vertical="center" wrapText="1"/>
    </xf>
    <xf numFmtId="0" fontId="28" fillId="0" borderId="1" xfId="0" applyFont="1" applyFill="1" applyBorder="1" applyAlignment="1">
      <alignment horizontal="left" vertical="center" wrapText="1"/>
    </xf>
    <xf numFmtId="0" fontId="32" fillId="0" borderId="0" xfId="0" applyFont="1" applyFill="1" applyBorder="1" applyAlignment="1">
      <alignment horizontal="left" vertical="center" wrapText="1"/>
    </xf>
    <xf numFmtId="0" fontId="32" fillId="0" borderId="0" xfId="0" applyFont="1" applyFill="1" applyBorder="1" applyAlignment="1">
      <alignment vertical="center" wrapText="1"/>
    </xf>
    <xf numFmtId="0" fontId="2" fillId="0" borderId="0" xfId="896" applyNumberFormat="1" applyFont="1" applyFill="1" applyAlignment="1" applyProtection="1">
      <alignment horizontal="center" vertical="center" wrapText="1"/>
    </xf>
    <xf numFmtId="0" fontId="31" fillId="0" borderId="1" xfId="0" applyFont="1" applyFill="1" applyBorder="1" applyAlignment="1">
      <alignment vertical="center" wrapText="1"/>
    </xf>
    <xf numFmtId="0" fontId="28" fillId="0" borderId="1" xfId="0" applyFont="1" applyBorder="1" applyAlignment="1">
      <alignment horizontal="left" vertical="center" wrapText="1"/>
    </xf>
    <xf numFmtId="192" fontId="28" fillId="0" borderId="1" xfId="0" applyNumberFormat="1" applyFont="1" applyBorder="1" applyAlignment="1">
      <alignment vertical="center" wrapText="1"/>
    </xf>
    <xf numFmtId="0" fontId="28" fillId="0" borderId="1" xfId="0" applyFont="1" applyFill="1" applyBorder="1" applyAlignment="1">
      <alignment horizontal="center" vertical="center" wrapText="1"/>
    </xf>
    <xf numFmtId="0" fontId="32" fillId="0" borderId="0" xfId="896" applyFill="1" applyAlignment="1"/>
    <xf numFmtId="0" fontId="32" fillId="0" borderId="0" xfId="896" applyAlignment="1"/>
    <xf numFmtId="0" fontId="32" fillId="0" borderId="0" xfId="896" applyAlignment="1">
      <alignment horizontal="right" vertical="center"/>
    </xf>
    <xf numFmtId="0" fontId="2" fillId="0" borderId="0" xfId="896" applyNumberFormat="1" applyFont="1" applyFill="1" applyAlignment="1" applyProtection="1">
      <alignment horizontal="right" vertical="center" wrapText="1"/>
    </xf>
    <xf numFmtId="0" fontId="29" fillId="0" borderId="0" xfId="571" applyFont="1" applyAlignment="1" applyProtection="1">
      <alignment horizontal="left" vertical="center"/>
    </xf>
    <xf numFmtId="198" fontId="33" fillId="0" borderId="0" xfId="571" applyNumberFormat="1" applyFont="1" applyAlignment="1">
      <alignment horizontal="right" vertical="center"/>
    </xf>
    <xf numFmtId="0" fontId="33" fillId="0" borderId="0" xfId="571" applyFont="1" applyAlignment="1">
      <alignment horizontal="right" vertical="center"/>
    </xf>
    <xf numFmtId="199" fontId="33" fillId="0" borderId="0" xfId="571" applyNumberFormat="1" applyFont="1" applyFill="1" applyBorder="1" applyAlignment="1" applyProtection="1">
      <alignment horizontal="right" vertical="center"/>
    </xf>
    <xf numFmtId="2" fontId="31" fillId="0" borderId="1" xfId="824" applyNumberFormat="1" applyFont="1" applyFill="1" applyBorder="1" applyAlignment="1" applyProtection="1">
      <alignment horizontal="center" vertical="center" wrapText="1"/>
    </xf>
    <xf numFmtId="189" fontId="31" fillId="0" borderId="1" xfId="999" applyNumberFormat="1" applyFont="1" applyBorder="1" applyAlignment="1">
      <alignment horizontal="center" vertical="center" wrapText="1"/>
    </xf>
    <xf numFmtId="0" fontId="32" fillId="0" borderId="0" xfId="698" applyAlignment="1">
      <alignment horizontal="center" vertical="center"/>
    </xf>
    <xf numFmtId="49" fontId="31" fillId="0" borderId="1" xfId="827" applyNumberFormat="1" applyFont="1" applyFill="1" applyBorder="1" applyAlignment="1" applyProtection="1">
      <alignment horizontal="left" vertical="center"/>
    </xf>
    <xf numFmtId="200" fontId="31" fillId="0" borderId="1" xfId="1029" applyNumberFormat="1" applyFont="1" applyFill="1" applyBorder="1" applyAlignment="1">
      <alignment horizontal="right" vertical="center" wrapText="1"/>
    </xf>
    <xf numFmtId="200" fontId="31" fillId="0" borderId="1" xfId="25" applyNumberFormat="1" applyFont="1" applyFill="1" applyBorder="1" applyAlignment="1" applyProtection="1">
      <alignment horizontal="right" vertical="center" wrapText="1"/>
    </xf>
    <xf numFmtId="202" fontId="31" fillId="0" borderId="1" xfId="34" applyNumberFormat="1" applyFont="1" applyFill="1" applyBorder="1" applyAlignment="1">
      <alignment horizontal="right" vertical="center" wrapText="1"/>
    </xf>
    <xf numFmtId="49" fontId="28" fillId="0" borderId="1" xfId="827" applyNumberFormat="1" applyFont="1" applyFill="1" applyBorder="1" applyAlignment="1" applyProtection="1">
      <alignment horizontal="left" vertical="center"/>
    </xf>
    <xf numFmtId="200" fontId="28" fillId="0" borderId="1" xfId="1029" applyNumberFormat="1" applyFont="1" applyFill="1" applyBorder="1" applyAlignment="1">
      <alignment horizontal="right" vertical="center" wrapText="1"/>
    </xf>
    <xf numFmtId="200" fontId="28" fillId="0" borderId="1" xfId="25" applyNumberFormat="1" applyFont="1" applyFill="1" applyBorder="1" applyAlignment="1" applyProtection="1">
      <alignment vertical="center" wrapText="1"/>
    </xf>
    <xf numFmtId="202" fontId="28" fillId="0" borderId="1" xfId="627" applyNumberFormat="1" applyFont="1" applyFill="1" applyBorder="1" applyAlignment="1">
      <alignment horizontal="right" vertical="center" wrapText="1"/>
    </xf>
    <xf numFmtId="202" fontId="31" fillId="0" borderId="1" xfId="627" applyNumberFormat="1" applyFont="1" applyFill="1" applyBorder="1" applyAlignment="1">
      <alignment horizontal="right" vertical="center" wrapText="1"/>
    </xf>
    <xf numFmtId="200" fontId="28" fillId="0" borderId="1" xfId="25" applyNumberFormat="1" applyFont="1" applyFill="1" applyBorder="1" applyAlignment="1" applyProtection="1">
      <alignment horizontal="right" vertical="center" wrapText="1"/>
    </xf>
    <xf numFmtId="200" fontId="31" fillId="0" borderId="1" xfId="25" applyNumberFormat="1" applyFont="1" applyFill="1" applyBorder="1" applyAlignment="1">
      <alignment horizontal="center" vertical="center" wrapText="1"/>
    </xf>
    <xf numFmtId="180" fontId="31" fillId="0" borderId="1" xfId="25" applyNumberFormat="1" applyFont="1" applyFill="1" applyBorder="1" applyAlignment="1">
      <alignment horizontal="right" vertical="center" wrapText="1"/>
    </xf>
    <xf numFmtId="200" fontId="28" fillId="0" borderId="1" xfId="25" applyNumberFormat="1" applyFont="1" applyFill="1" applyBorder="1" applyAlignment="1">
      <alignment horizontal="center" vertical="center" wrapText="1"/>
    </xf>
    <xf numFmtId="180" fontId="28" fillId="0" borderId="1" xfId="25" applyNumberFormat="1" applyFont="1" applyFill="1" applyBorder="1" applyAlignment="1">
      <alignment horizontal="right" vertical="center" wrapText="1"/>
    </xf>
    <xf numFmtId="0" fontId="31" fillId="0" borderId="1" xfId="25" applyNumberFormat="1" applyFont="1" applyFill="1" applyBorder="1" applyAlignment="1">
      <alignment horizontal="right" vertical="center" wrapText="1"/>
    </xf>
    <xf numFmtId="0" fontId="28" fillId="0" borderId="1" xfId="25" applyNumberFormat="1" applyFont="1" applyFill="1" applyBorder="1" applyAlignment="1">
      <alignment horizontal="right" vertical="center" wrapText="1"/>
    </xf>
    <xf numFmtId="3" fontId="31" fillId="0" borderId="1" xfId="25" applyNumberFormat="1" applyFont="1" applyFill="1" applyBorder="1" applyAlignment="1">
      <alignment horizontal="right" vertical="center" wrapText="1"/>
    </xf>
    <xf numFmtId="3" fontId="28" fillId="0" borderId="1" xfId="25" applyNumberFormat="1" applyFont="1" applyFill="1" applyBorder="1" applyAlignment="1">
      <alignment horizontal="right" vertical="center" wrapText="1"/>
    </xf>
    <xf numFmtId="200" fontId="28" fillId="2" borderId="1" xfId="25" applyNumberFormat="1" applyFont="1" applyFill="1" applyBorder="1" applyAlignment="1" applyProtection="1">
      <alignment horizontal="right" vertical="center" wrapText="1"/>
    </xf>
    <xf numFmtId="49" fontId="31" fillId="0" borderId="1" xfId="905" applyNumberFormat="1" applyFont="1" applyFill="1" applyBorder="1" applyAlignment="1" applyProtection="1">
      <alignment horizontal="distributed" vertical="center"/>
    </xf>
    <xf numFmtId="202" fontId="31" fillId="0" borderId="1" xfId="0" applyNumberFormat="1" applyFont="1" applyBorder="1" applyAlignment="1">
      <alignment horizontal="right" vertical="center" wrapText="1"/>
    </xf>
    <xf numFmtId="202" fontId="28" fillId="0" borderId="1" xfId="0" applyNumberFormat="1" applyFont="1" applyBorder="1" applyAlignment="1">
      <alignment horizontal="right" vertical="center" wrapText="1"/>
    </xf>
    <xf numFmtId="200" fontId="31" fillId="0" borderId="1" xfId="25" applyNumberFormat="1" applyFont="1" applyFill="1" applyBorder="1" applyAlignment="1">
      <alignment horizontal="right" vertical="center" wrapText="1"/>
    </xf>
    <xf numFmtId="49" fontId="31" fillId="0" borderId="1" xfId="905" applyNumberFormat="1" applyFont="1" applyFill="1" applyBorder="1" applyAlignment="1" applyProtection="1">
      <alignment horizontal="left" vertical="center"/>
    </xf>
    <xf numFmtId="0" fontId="32" fillId="0" borderId="0" xfId="768" applyFont="1" applyFill="1" applyAlignment="1"/>
    <xf numFmtId="200" fontId="32" fillId="0" borderId="0" xfId="896" applyNumberFormat="1" applyFont="1" applyFill="1" applyAlignment="1">
      <alignment horizontal="right" vertical="center"/>
    </xf>
    <xf numFmtId="0" fontId="32" fillId="0" borderId="0" xfId="896" applyFont="1" applyFill="1" applyAlignment="1"/>
    <xf numFmtId="200" fontId="32" fillId="0" borderId="0" xfId="896" applyNumberFormat="1" applyAlignment="1">
      <alignment horizontal="right" vertical="center"/>
    </xf>
    <xf numFmtId="0" fontId="32" fillId="0" borderId="0" xfId="698" applyFill="1" applyAlignment="1"/>
    <xf numFmtId="0" fontId="32" fillId="0" borderId="0" xfId="698" applyFont="1" applyFill="1" applyAlignment="1"/>
    <xf numFmtId="0" fontId="32" fillId="0" borderId="0" xfId="698" applyAlignment="1"/>
    <xf numFmtId="0" fontId="2" fillId="0" borderId="0" xfId="698" applyNumberFormat="1" applyFont="1" applyFill="1" applyAlignment="1" applyProtection="1">
      <alignment horizontal="center" vertical="center" wrapText="1"/>
    </xf>
    <xf numFmtId="0" fontId="28" fillId="0" borderId="0" xfId="698" applyFont="1" applyFill="1" applyAlignment="1" applyProtection="1">
      <alignment horizontal="left" vertical="center"/>
    </xf>
    <xf numFmtId="198" fontId="28" fillId="0" borderId="0" xfId="698" applyNumberFormat="1" applyFont="1" applyFill="1" applyAlignment="1" applyProtection="1">
      <alignment horizontal="right"/>
    </xf>
    <xf numFmtId="0" fontId="34" fillId="0" borderId="0" xfId="698" applyFont="1" applyFill="1" applyAlignment="1">
      <alignment vertical="center"/>
    </xf>
    <xf numFmtId="0" fontId="28" fillId="0" borderId="0" xfId="698" applyFont="1" applyFill="1" applyAlignment="1">
      <alignment horizontal="right" vertical="center"/>
    </xf>
    <xf numFmtId="0" fontId="31" fillId="0" borderId="1" xfId="698" applyNumberFormat="1" applyFont="1" applyFill="1" applyBorder="1" applyAlignment="1" applyProtection="1">
      <alignment horizontal="center" vertical="center"/>
    </xf>
    <xf numFmtId="49" fontId="31" fillId="0" borderId="1" xfId="428" applyNumberFormat="1" applyFont="1" applyFill="1" applyBorder="1" applyAlignment="1" applyProtection="1">
      <alignment vertical="center"/>
    </xf>
    <xf numFmtId="200" fontId="31" fillId="0" borderId="1" xfId="868" applyNumberFormat="1" applyFont="1" applyFill="1" applyBorder="1" applyAlignment="1">
      <alignment horizontal="right" vertical="center" wrapText="1"/>
    </xf>
    <xf numFmtId="49" fontId="28" fillId="0" borderId="1" xfId="428" applyNumberFormat="1" applyFont="1" applyFill="1" applyBorder="1" applyAlignment="1" applyProtection="1">
      <alignment vertical="center"/>
    </xf>
    <xf numFmtId="200" fontId="28" fillId="0" borderId="1" xfId="868" applyNumberFormat="1" applyFont="1" applyFill="1" applyBorder="1" applyAlignment="1">
      <alignment horizontal="right" vertical="center" wrapText="1"/>
    </xf>
    <xf numFmtId="202" fontId="28" fillId="0" borderId="1" xfId="34" applyNumberFormat="1" applyFont="1" applyFill="1" applyBorder="1" applyAlignment="1" applyProtection="1">
      <alignment horizontal="right" vertical="center" wrapText="1"/>
    </xf>
    <xf numFmtId="49" fontId="31" fillId="0" borderId="1" xfId="428" applyNumberFormat="1" applyFont="1" applyFill="1" applyBorder="1" applyAlignment="1" applyProtection="1">
      <alignment vertical="center" wrapText="1"/>
    </xf>
    <xf numFmtId="202" fontId="31" fillId="0" borderId="1" xfId="34" applyNumberFormat="1" applyFont="1" applyFill="1" applyBorder="1" applyAlignment="1" applyProtection="1">
      <alignment horizontal="right" vertical="center" wrapText="1"/>
    </xf>
    <xf numFmtId="200" fontId="28" fillId="0" borderId="1" xfId="25" applyNumberFormat="1" applyFont="1" applyFill="1" applyBorder="1" applyAlignment="1">
      <alignment horizontal="right" vertical="center" wrapText="1"/>
    </xf>
    <xf numFmtId="202" fontId="28" fillId="0" borderId="1" xfId="34" applyNumberFormat="1" applyFont="1" applyFill="1" applyBorder="1" applyAlignment="1">
      <alignment horizontal="right" vertical="center" wrapText="1"/>
    </xf>
    <xf numFmtId="203" fontId="32" fillId="0" borderId="1" xfId="0" applyNumberFormat="1" applyFont="1" applyFill="1" applyBorder="1" applyAlignment="1">
      <alignment horizontal="right" vertical="center"/>
    </xf>
    <xf numFmtId="202" fontId="28" fillId="2" borderId="1" xfId="34" applyNumberFormat="1" applyFont="1" applyFill="1" applyBorder="1" applyAlignment="1" applyProtection="1">
      <alignment horizontal="right" vertical="center" wrapText="1"/>
    </xf>
    <xf numFmtId="202" fontId="3" fillId="0" borderId="1" xfId="34" applyNumberFormat="1" applyFont="1" applyFill="1" applyBorder="1" applyAlignment="1" applyProtection="1">
      <alignment horizontal="right" vertical="center" wrapText="1"/>
    </xf>
    <xf numFmtId="200" fontId="32" fillId="0" borderId="0" xfId="698" applyNumberFormat="1" applyFont="1" applyFill="1" applyAlignment="1"/>
    <xf numFmtId="200" fontId="32" fillId="0" borderId="0" xfId="698" applyNumberFormat="1" applyAlignment="1"/>
    <xf numFmtId="0" fontId="32" fillId="0" borderId="0" xfId="768" applyFill="1" applyAlignment="1"/>
    <xf numFmtId="0" fontId="32" fillId="0" borderId="0" xfId="768" applyAlignment="1"/>
    <xf numFmtId="0" fontId="35" fillId="0" borderId="0" xfId="768" applyNumberFormat="1" applyFont="1" applyFill="1" applyAlignment="1" applyProtection="1">
      <alignment horizontal="center" vertical="center" wrapText="1"/>
    </xf>
    <xf numFmtId="0" fontId="29" fillId="0" borderId="0" xfId="712" applyFont="1" applyAlignment="1" applyProtection="1">
      <alignment horizontal="left" vertical="center"/>
    </xf>
    <xf numFmtId="0" fontId="33" fillId="0" borderId="0" xfId="712" applyFont="1" applyAlignment="1"/>
    <xf numFmtId="201" fontId="33" fillId="0" borderId="0" xfId="712" applyNumberFormat="1" applyFont="1" applyAlignment="1"/>
    <xf numFmtId="199" fontId="5" fillId="0" borderId="0" xfId="712" applyNumberFormat="1" applyFont="1" applyFill="1" applyBorder="1" applyAlignment="1" applyProtection="1">
      <alignment horizontal="right" vertical="center"/>
    </xf>
    <xf numFmtId="0" fontId="32" fillId="0" borderId="0" xfId="768" applyAlignment="1">
      <alignment horizontal="center" vertical="center"/>
    </xf>
    <xf numFmtId="0" fontId="36" fillId="0" borderId="0" xfId="556" applyFont="1" applyAlignment="1">
      <alignment horizontal="center" vertical="center"/>
    </xf>
    <xf numFmtId="202" fontId="28" fillId="0" borderId="1" xfId="571" applyNumberFormat="1" applyFont="1" applyFill="1" applyBorder="1" applyAlignment="1" applyProtection="1">
      <alignment horizontal="right" vertical="center" wrapText="1"/>
    </xf>
    <xf numFmtId="49" fontId="31" fillId="0" borderId="1" xfId="827" applyNumberFormat="1" applyFont="1" applyFill="1" applyBorder="1" applyAlignment="1" applyProtection="1">
      <alignment horizontal="left" vertical="center" wrapText="1"/>
    </xf>
    <xf numFmtId="202" fontId="31" fillId="0" borderId="1" xfId="571" applyNumberFormat="1" applyFont="1" applyFill="1" applyBorder="1" applyAlignment="1" applyProtection="1">
      <alignment horizontal="right" vertical="center" wrapText="1"/>
    </xf>
    <xf numFmtId="200" fontId="5" fillId="0" borderId="1" xfId="25" applyNumberFormat="1" applyFont="1" applyFill="1" applyBorder="1" applyAlignment="1" applyProtection="1">
      <alignment vertical="center" wrapText="1"/>
    </xf>
    <xf numFmtId="49" fontId="31" fillId="0" borderId="1" xfId="905" applyNumberFormat="1" applyFont="1" applyFill="1" applyBorder="1" applyAlignment="1" applyProtection="1">
      <alignment horizontal="left" vertical="center" wrapText="1"/>
    </xf>
    <xf numFmtId="200" fontId="32" fillId="0" borderId="0" xfId="768" applyNumberFormat="1" applyFont="1" applyFill="1" applyAlignment="1"/>
    <xf numFmtId="200" fontId="32" fillId="0" borderId="0" xfId="768" applyNumberFormat="1" applyAlignment="1"/>
    <xf numFmtId="0" fontId="32" fillId="0" borderId="0" xfId="768" applyAlignment="1">
      <alignment vertical="center"/>
    </xf>
    <xf numFmtId="0" fontId="28" fillId="0" borderId="0" xfId="768" applyFont="1" applyFill="1" applyAlignment="1" applyProtection="1">
      <alignment horizontal="left" vertical="center"/>
    </xf>
    <xf numFmtId="4" fontId="28" fillId="0" borderId="0" xfId="768" applyNumberFormat="1" applyFont="1" applyFill="1" applyAlignment="1" applyProtection="1">
      <alignment horizontal="right" vertical="center"/>
    </xf>
    <xf numFmtId="201" fontId="34" fillId="0" borderId="0" xfId="768" applyNumberFormat="1" applyFont="1" applyFill="1" applyAlignment="1">
      <alignment vertical="center"/>
    </xf>
    <xf numFmtId="0" fontId="28" fillId="0" borderId="0" xfId="768" applyFont="1" applyFill="1" applyAlignment="1">
      <alignment horizontal="right" vertical="center"/>
    </xf>
    <xf numFmtId="0" fontId="31" fillId="0" borderId="1" xfId="919" applyNumberFormat="1" applyFont="1" applyFill="1" applyBorder="1" applyAlignment="1" applyProtection="1">
      <alignment horizontal="center" vertical="center"/>
    </xf>
    <xf numFmtId="49" fontId="31" fillId="0" borderId="1" xfId="921" applyNumberFormat="1" applyFont="1" applyFill="1" applyBorder="1" applyAlignment="1" applyProtection="1">
      <alignment vertical="center"/>
    </xf>
    <xf numFmtId="200" fontId="31" fillId="0" borderId="1" xfId="105" applyNumberFormat="1" applyFont="1" applyBorder="1" applyAlignment="1">
      <alignment horizontal="right" vertical="center" wrapText="1"/>
    </xf>
    <xf numFmtId="200" fontId="31" fillId="0" borderId="1" xfId="868" applyNumberFormat="1" applyFont="1" applyBorder="1" applyAlignment="1">
      <alignment horizontal="right" vertical="center" wrapText="1"/>
    </xf>
    <xf numFmtId="0" fontId="36" fillId="0" borderId="0" xfId="556" applyFont="1">
      <alignment vertical="center"/>
    </xf>
    <xf numFmtId="49" fontId="28" fillId="0" borderId="1" xfId="921" applyNumberFormat="1" applyFont="1" applyFill="1" applyBorder="1" applyAlignment="1" applyProtection="1">
      <alignment vertical="center"/>
    </xf>
    <xf numFmtId="200" fontId="28" fillId="0" borderId="1" xfId="105" applyNumberFormat="1" applyFont="1" applyBorder="1" applyAlignment="1">
      <alignment horizontal="right" vertical="center" wrapText="1"/>
    </xf>
    <xf numFmtId="200" fontId="28" fillId="0" borderId="1" xfId="868" applyNumberFormat="1" applyFont="1" applyBorder="1" applyAlignment="1">
      <alignment horizontal="right" vertical="center" wrapText="1"/>
    </xf>
    <xf numFmtId="200" fontId="31" fillId="0" borderId="1" xfId="105" applyNumberFormat="1" applyFont="1" applyFill="1" applyBorder="1" applyAlignment="1">
      <alignment horizontal="right" vertical="center" wrapText="1"/>
    </xf>
    <xf numFmtId="200" fontId="28" fillId="2" borderId="1" xfId="868" applyNumberFormat="1" applyFont="1" applyFill="1" applyBorder="1" applyAlignment="1">
      <alignment horizontal="right" vertical="center" wrapText="1"/>
    </xf>
    <xf numFmtId="49" fontId="31" fillId="0" borderId="1" xfId="905" applyNumberFormat="1" applyFont="1" applyFill="1" applyBorder="1" applyAlignment="1" applyProtection="1">
      <alignment vertical="center"/>
    </xf>
    <xf numFmtId="0" fontId="32" fillId="0" borderId="0" xfId="999">
      <alignment vertical="center"/>
    </xf>
    <xf numFmtId="0" fontId="8" fillId="0" borderId="0" xfId="999" applyFont="1" applyAlignment="1">
      <alignment horizontal="center" vertical="center" wrapText="1"/>
    </xf>
    <xf numFmtId="0" fontId="32" fillId="0" borderId="0" xfId="999" applyFont="1" applyFill="1" applyAlignment="1">
      <alignment vertical="center"/>
    </xf>
    <xf numFmtId="0" fontId="32" fillId="0" borderId="0" xfId="999" applyFill="1">
      <alignment vertical="center"/>
    </xf>
    <xf numFmtId="0" fontId="1" fillId="0" borderId="0" xfId="0" applyFont="1" applyFill="1" applyAlignment="1">
      <alignment vertical="center"/>
    </xf>
    <xf numFmtId="0" fontId="37" fillId="0" borderId="0" xfId="659" applyFont="1" applyAlignment="1">
      <alignment horizontal="center" vertical="center" shrinkToFit="1"/>
    </xf>
    <xf numFmtId="0" fontId="10" fillId="0" borderId="0" xfId="659" applyFont="1" applyAlignment="1">
      <alignment horizontal="center" vertical="center" shrinkToFit="1"/>
    </xf>
    <xf numFmtId="0" fontId="29" fillId="0" borderId="0" xfId="659" applyFont="1" applyBorder="1" applyAlignment="1">
      <alignment horizontal="left" vertical="center" wrapText="1"/>
    </xf>
    <xf numFmtId="0" fontId="29" fillId="0" borderId="0" xfId="0" applyFont="1" applyFill="1" applyAlignment="1">
      <alignment horizontal="right"/>
    </xf>
    <xf numFmtId="0" fontId="31" fillId="0" borderId="1" xfId="1074" applyFont="1" applyBorder="1" applyAlignment="1">
      <alignment horizontal="center" vertical="center"/>
    </xf>
    <xf numFmtId="49" fontId="31" fillId="0" borderId="1" xfId="0" applyNumberFormat="1" applyFont="1" applyFill="1" applyBorder="1" applyAlignment="1" applyProtection="1">
      <alignment vertical="center" wrapText="1"/>
    </xf>
    <xf numFmtId="200" fontId="28" fillId="0" borderId="1" xfId="25" applyNumberFormat="1" applyFont="1" applyBorder="1" applyAlignment="1">
      <alignment horizontal="right" vertical="center" wrapText="1"/>
    </xf>
    <xf numFmtId="0" fontId="28" fillId="0" borderId="1" xfId="649" applyNumberFormat="1" applyFont="1" applyFill="1" applyBorder="1" applyAlignment="1">
      <alignment horizontal="left" vertical="center" wrapText="1"/>
    </xf>
    <xf numFmtId="0" fontId="29" fillId="0" borderId="1" xfId="0" applyFont="1" applyFill="1" applyBorder="1" applyAlignment="1">
      <alignment horizontal="center" vertical="center"/>
    </xf>
    <xf numFmtId="0" fontId="29" fillId="0" borderId="1" xfId="0" applyFont="1" applyFill="1" applyBorder="1" applyAlignment="1">
      <alignment horizontal="left" vertical="center"/>
    </xf>
    <xf numFmtId="0" fontId="38" fillId="0" borderId="1" xfId="0" applyFont="1" applyFill="1" applyBorder="1" applyAlignment="1">
      <alignment horizontal="center" vertical="center"/>
    </xf>
    <xf numFmtId="0" fontId="39" fillId="0" borderId="1" xfId="999" applyFont="1" applyFill="1" applyBorder="1">
      <alignment vertical="center"/>
    </xf>
    <xf numFmtId="0" fontId="1" fillId="0" borderId="0" xfId="0" applyFont="1">
      <alignment vertical="center"/>
    </xf>
    <xf numFmtId="0" fontId="10" fillId="0" borderId="0" xfId="627" applyFont="1" applyFill="1" applyAlignment="1">
      <alignment horizontal="center" vertical="center" shrinkToFit="1"/>
    </xf>
    <xf numFmtId="0" fontId="29" fillId="0" borderId="0" xfId="627" applyFont="1" applyFill="1" applyAlignment="1">
      <alignment horizontal="left" vertical="center" wrapText="1"/>
    </xf>
    <xf numFmtId="189" fontId="28" fillId="0" borderId="0" xfId="1072" applyNumberFormat="1" applyFont="1" applyFill="1" applyBorder="1" applyAlignment="1">
      <alignment horizontal="right" vertical="center"/>
    </xf>
    <xf numFmtId="0" fontId="31" fillId="0" borderId="1" xfId="1072" applyFont="1" applyFill="1" applyBorder="1" applyAlignment="1">
      <alignment horizontal="center" vertical="center"/>
    </xf>
    <xf numFmtId="189" fontId="31" fillId="0" borderId="1" xfId="999" applyNumberFormat="1" applyFont="1" applyFill="1" applyBorder="1" applyAlignment="1">
      <alignment horizontal="center" vertical="center" wrapText="1"/>
    </xf>
    <xf numFmtId="0" fontId="0" fillId="0" borderId="0" xfId="0" applyFont="1" applyAlignment="1"/>
    <xf numFmtId="200" fontId="31" fillId="0" borderId="1" xfId="999" applyNumberFormat="1" applyFont="1" applyFill="1" applyBorder="1" applyAlignment="1">
      <alignment horizontal="right" vertical="center" wrapText="1"/>
    </xf>
    <xf numFmtId="200" fontId="28" fillId="0" borderId="1" xfId="999" applyNumberFormat="1" applyFont="1" applyFill="1" applyBorder="1" applyAlignment="1">
      <alignment horizontal="right" vertical="center" wrapText="1"/>
    </xf>
    <xf numFmtId="202" fontId="28" fillId="0" borderId="1" xfId="999" applyNumberFormat="1" applyFont="1" applyFill="1" applyBorder="1" applyAlignment="1">
      <alignment horizontal="right" vertical="center" wrapText="1"/>
    </xf>
    <xf numFmtId="202" fontId="28" fillId="0" borderId="1" xfId="999" applyNumberFormat="1" applyFont="1" applyBorder="1" applyAlignment="1">
      <alignment horizontal="right" vertical="center" wrapText="1"/>
    </xf>
    <xf numFmtId="202" fontId="31" fillId="0" borderId="1" xfId="999" applyNumberFormat="1" applyFont="1" applyFill="1" applyBorder="1" applyAlignment="1">
      <alignment horizontal="right" vertical="center" wrapText="1"/>
    </xf>
    <xf numFmtId="202" fontId="31" fillId="0" borderId="1" xfId="999" applyNumberFormat="1" applyFont="1" applyBorder="1" applyAlignment="1">
      <alignment horizontal="right" vertical="center" wrapText="1"/>
    </xf>
    <xf numFmtId="49" fontId="28" fillId="0" borderId="1" xfId="0" applyNumberFormat="1" applyFont="1" applyFill="1" applyBorder="1" applyAlignment="1" applyProtection="1">
      <alignment vertical="center" wrapText="1"/>
    </xf>
    <xf numFmtId="0" fontId="31" fillId="0" borderId="1" xfId="999" applyFont="1" applyFill="1" applyBorder="1" applyAlignment="1">
      <alignment horizontal="distributed" vertical="center" wrapText="1"/>
    </xf>
    <xf numFmtId="0" fontId="31" fillId="0" borderId="1" xfId="649" applyNumberFormat="1" applyFont="1" applyFill="1" applyBorder="1" applyAlignment="1">
      <alignment horizontal="left" vertical="center" wrapText="1"/>
    </xf>
    <xf numFmtId="0" fontId="28" fillId="0" borderId="1" xfId="649" applyNumberFormat="1" applyFont="1" applyFill="1" applyBorder="1" applyAlignment="1">
      <alignment horizontal="left" vertical="center" wrapText="1" indent="1"/>
    </xf>
    <xf numFmtId="200" fontId="29" fillId="0" borderId="1" xfId="0" applyNumberFormat="1" applyFont="1" applyFill="1" applyBorder="1" applyAlignment="1">
      <alignment horizontal="right" vertical="center" wrapText="1"/>
    </xf>
    <xf numFmtId="0" fontId="31" fillId="0" borderId="1" xfId="999" applyFont="1" applyFill="1" applyBorder="1" applyAlignment="1">
      <alignment horizontal="left" vertical="center" wrapText="1"/>
    </xf>
    <xf numFmtId="200" fontId="38" fillId="0" borderId="1" xfId="0" applyNumberFormat="1" applyFont="1" applyFill="1" applyBorder="1" applyAlignment="1">
      <alignment horizontal="right" vertical="center" wrapText="1"/>
    </xf>
    <xf numFmtId="41" fontId="0" fillId="0" borderId="0" xfId="0" applyNumberFormat="1" applyAlignment="1"/>
    <xf numFmtId="200" fontId="0" fillId="0" borderId="0" xfId="0" applyNumberFormat="1" applyAlignment="1"/>
    <xf numFmtId="0" fontId="32" fillId="0" borderId="0" xfId="649" applyAlignment="1"/>
    <xf numFmtId="0" fontId="40" fillId="3" borderId="0" xfId="649" applyFont="1" applyFill="1" applyAlignment="1"/>
    <xf numFmtId="0" fontId="10" fillId="0" borderId="0" xfId="627" applyFont="1" applyAlignment="1">
      <alignment horizontal="center" vertical="center" shrinkToFit="1"/>
    </xf>
    <xf numFmtId="0" fontId="41" fillId="3" borderId="0" xfId="627" applyFont="1" applyFill="1" applyAlignment="1">
      <alignment horizontal="center" vertical="center" shrinkToFit="1"/>
    </xf>
    <xf numFmtId="0" fontId="29" fillId="0" borderId="0" xfId="627" applyFont="1" applyAlignment="1">
      <alignment horizontal="left" vertical="center" wrapText="1"/>
    </xf>
    <xf numFmtId="0" fontId="42" fillId="0" borderId="0" xfId="627" applyFont="1" applyFill="1" applyAlignment="1">
      <alignment horizontal="left" vertical="center" wrapText="1"/>
    </xf>
    <xf numFmtId="0" fontId="28" fillId="0" borderId="0" xfId="649" applyFont="1" applyAlignment="1">
      <alignment horizontal="right" vertical="center"/>
    </xf>
    <xf numFmtId="0" fontId="31" fillId="0" borderId="1" xfId="649" applyFont="1" applyFill="1" applyBorder="1" applyAlignment="1">
      <alignment horizontal="center" vertical="center" wrapText="1"/>
    </xf>
    <xf numFmtId="200" fontId="43" fillId="0" borderId="1" xfId="25" applyNumberFormat="1" applyFont="1" applyFill="1" applyBorder="1" applyAlignment="1">
      <alignment horizontal="right" vertical="center" wrapText="1"/>
    </xf>
    <xf numFmtId="0" fontId="5" fillId="0" borderId="1" xfId="0" applyFont="1" applyFill="1" applyBorder="1" applyAlignment="1" applyProtection="1">
      <alignment horizontal="right" vertical="center"/>
      <protection locked="0"/>
    </xf>
    <xf numFmtId="202" fontId="38" fillId="0" borderId="1" xfId="627" applyNumberFormat="1" applyFont="1" applyFill="1" applyBorder="1" applyAlignment="1">
      <alignment horizontal="right" vertical="center" wrapText="1"/>
    </xf>
    <xf numFmtId="0" fontId="5" fillId="3" borderId="1" xfId="0" applyFont="1" applyFill="1" applyBorder="1" applyAlignment="1" applyProtection="1">
      <alignment horizontal="right" vertical="center"/>
      <protection locked="0"/>
    </xf>
    <xf numFmtId="202" fontId="29" fillId="0" borderId="1" xfId="0" applyNumberFormat="1" applyFont="1" applyBorder="1" applyAlignment="1">
      <alignment horizontal="right" vertical="center" wrapText="1"/>
    </xf>
    <xf numFmtId="0" fontId="5" fillId="0" borderId="1" xfId="0" applyNumberFormat="1" applyFont="1" applyFill="1" applyBorder="1" applyAlignment="1" applyProtection="1">
      <alignment horizontal="right" vertical="center"/>
    </xf>
    <xf numFmtId="202" fontId="29" fillId="0" borderId="1" xfId="627" applyNumberFormat="1" applyFont="1" applyFill="1" applyBorder="1" applyAlignment="1">
      <alignment horizontal="right" vertical="center" wrapText="1"/>
    </xf>
    <xf numFmtId="3" fontId="5" fillId="3" borderId="1" xfId="0" applyNumberFormat="1" applyFont="1" applyFill="1" applyBorder="1" applyAlignment="1" applyProtection="1">
      <alignment horizontal="right" vertical="center" wrapText="1"/>
      <protection locked="0"/>
    </xf>
    <xf numFmtId="3" fontId="5" fillId="0" borderId="1" xfId="0" applyNumberFormat="1" applyFont="1" applyFill="1" applyBorder="1" applyAlignment="1" applyProtection="1">
      <alignment horizontal="right" vertical="center" wrapText="1"/>
      <protection locked="0"/>
    </xf>
    <xf numFmtId="202" fontId="29" fillId="0" borderId="1" xfId="0" applyNumberFormat="1" applyFont="1" applyFill="1" applyBorder="1" applyAlignment="1">
      <alignment horizontal="right" vertical="center" wrapText="1"/>
    </xf>
    <xf numFmtId="4" fontId="44" fillId="0" borderId="1" xfId="1334" applyNumberFormat="1" applyFont="1" applyFill="1" applyBorder="1" applyAlignment="1" applyProtection="1">
      <alignment horizontal="right" vertical="center"/>
    </xf>
    <xf numFmtId="4" fontId="45" fillId="0" borderId="1" xfId="1334" applyNumberFormat="1" applyFont="1" applyFill="1" applyBorder="1" applyAlignment="1" applyProtection="1">
      <alignment horizontal="right" vertical="center"/>
    </xf>
    <xf numFmtId="200" fontId="31" fillId="0" borderId="1" xfId="627" applyNumberFormat="1" applyFont="1" applyFill="1" applyBorder="1" applyAlignment="1">
      <alignment horizontal="right" vertical="center" wrapText="1"/>
    </xf>
    <xf numFmtId="200" fontId="28" fillId="0" borderId="1" xfId="627" applyNumberFormat="1" applyFont="1" applyFill="1" applyBorder="1" applyAlignment="1">
      <alignment horizontal="right" vertical="center" wrapText="1"/>
    </xf>
    <xf numFmtId="200" fontId="28" fillId="3" borderId="1" xfId="627" applyNumberFormat="1" applyFont="1" applyFill="1" applyBorder="1" applyAlignment="1">
      <alignment horizontal="right" vertical="center" wrapText="1"/>
    </xf>
    <xf numFmtId="200" fontId="31" fillId="3" borderId="1" xfId="999" applyNumberFormat="1" applyFont="1" applyFill="1" applyBorder="1" applyAlignment="1">
      <alignment horizontal="right" vertical="center" wrapText="1"/>
    </xf>
    <xf numFmtId="200" fontId="28" fillId="3" borderId="1" xfId="999" applyNumberFormat="1" applyFont="1" applyFill="1" applyBorder="1" applyAlignment="1">
      <alignment horizontal="right" vertical="center" wrapText="1"/>
    </xf>
    <xf numFmtId="200" fontId="28" fillId="0" borderId="1" xfId="967" applyNumberFormat="1" applyFont="1" applyFill="1" applyBorder="1" applyAlignment="1">
      <alignment horizontal="right" vertical="center" wrapText="1"/>
    </xf>
    <xf numFmtId="200" fontId="31" fillId="0" borderId="1" xfId="967" applyNumberFormat="1" applyFont="1" applyFill="1" applyBorder="1" applyAlignment="1">
      <alignment horizontal="right" vertical="center" wrapText="1"/>
    </xf>
    <xf numFmtId="202" fontId="38" fillId="0" borderId="1" xfId="0" applyNumberFormat="1" applyFont="1" applyFill="1" applyBorder="1" applyAlignment="1">
      <alignment horizontal="right" vertical="center" wrapText="1"/>
    </xf>
    <xf numFmtId="0" fontId="38" fillId="0" borderId="1" xfId="0" applyFont="1" applyFill="1" applyBorder="1" applyAlignment="1">
      <alignment horizontal="distributed" vertical="center" wrapText="1"/>
    </xf>
    <xf numFmtId="49" fontId="31" fillId="0" borderId="1" xfId="0" applyNumberFormat="1" applyFont="1" applyFill="1" applyBorder="1" applyAlignment="1" applyProtection="1">
      <alignment horizontal="center" vertical="center" wrapText="1"/>
    </xf>
    <xf numFmtId="49" fontId="31" fillId="0" borderId="1" xfId="0" applyNumberFormat="1" applyFont="1" applyFill="1" applyBorder="1" applyAlignment="1" applyProtection="1">
      <alignment horizontal="left" vertical="center" wrapText="1"/>
    </xf>
    <xf numFmtId="200" fontId="31" fillId="0" borderId="1" xfId="0" applyNumberFormat="1" applyFont="1" applyFill="1" applyBorder="1" applyAlignment="1">
      <alignment horizontal="right" vertical="center" wrapText="1"/>
    </xf>
    <xf numFmtId="200" fontId="31" fillId="3" borderId="1" xfId="25" applyNumberFormat="1" applyFont="1" applyFill="1" applyBorder="1" applyAlignment="1">
      <alignment horizontal="right" vertical="center" wrapText="1"/>
    </xf>
    <xf numFmtId="41" fontId="32" fillId="0" borderId="0" xfId="649" applyNumberFormat="1" applyAlignment="1"/>
    <xf numFmtId="200" fontId="32" fillId="0" borderId="0" xfId="649" applyNumberFormat="1" applyAlignment="1"/>
    <xf numFmtId="0" fontId="28" fillId="0" borderId="0" xfId="649" applyFont="1" applyAlignment="1"/>
    <xf numFmtId="0" fontId="32" fillId="0" borderId="0" xfId="649" applyFill="1" applyAlignment="1"/>
    <xf numFmtId="0" fontId="10" fillId="2" borderId="0" xfId="627" applyFont="1" applyFill="1" applyAlignment="1">
      <alignment horizontal="center" vertical="center" shrinkToFit="1"/>
    </xf>
    <xf numFmtId="0" fontId="46" fillId="2" borderId="0" xfId="627" applyFont="1" applyFill="1" applyAlignment="1">
      <alignment vertical="center" shrinkToFit="1"/>
    </xf>
    <xf numFmtId="0" fontId="29" fillId="2" borderId="0" xfId="627" applyFont="1" applyFill="1" applyAlignment="1">
      <alignment horizontal="left" vertical="center" wrapText="1"/>
    </xf>
    <xf numFmtId="0" fontId="28" fillId="2" borderId="0" xfId="649" applyFont="1" applyFill="1" applyAlignment="1">
      <alignment horizontal="right" vertical="center"/>
    </xf>
    <xf numFmtId="189" fontId="32" fillId="2" borderId="0" xfId="1072" applyNumberFormat="1" applyFont="1" applyFill="1" applyBorder="1" applyAlignment="1">
      <alignment vertical="center"/>
    </xf>
    <xf numFmtId="0" fontId="31" fillId="0" borderId="1" xfId="1072" applyFont="1" applyFill="1" applyBorder="1" applyAlignment="1">
      <alignment horizontal="distributed" vertical="center" wrapText="1" indent="3"/>
    </xf>
    <xf numFmtId="0" fontId="32" fillId="2" borderId="0" xfId="649" applyFill="1" applyAlignment="1"/>
    <xf numFmtId="41" fontId="38" fillId="0" borderId="1" xfId="0" applyNumberFormat="1" applyFont="1" applyFill="1" applyBorder="1" applyAlignment="1">
      <alignment horizontal="right" vertical="center" wrapText="1"/>
    </xf>
    <xf numFmtId="0" fontId="32" fillId="2" borderId="0" xfId="698" applyFill="1" applyAlignment="1"/>
    <xf numFmtId="41" fontId="28" fillId="0" borderId="1" xfId="999" applyNumberFormat="1" applyFont="1" applyFill="1" applyBorder="1" applyAlignment="1">
      <alignment horizontal="right" vertical="center" wrapText="1"/>
    </xf>
    <xf numFmtId="41" fontId="28" fillId="0" borderId="1" xfId="999" applyNumberFormat="1" applyFont="1" applyBorder="1" applyAlignment="1">
      <alignment horizontal="right" vertical="center" wrapText="1"/>
    </xf>
    <xf numFmtId="41" fontId="31" fillId="0" borderId="1" xfId="999" applyNumberFormat="1" applyFont="1" applyFill="1" applyBorder="1" applyAlignment="1">
      <alignment horizontal="right" vertical="center" wrapText="1"/>
    </xf>
    <xf numFmtId="0" fontId="28" fillId="0" borderId="1" xfId="893" applyNumberFormat="1" applyFont="1" applyFill="1" applyBorder="1" applyAlignment="1">
      <alignment horizontal="left" vertical="center" wrapText="1"/>
    </xf>
    <xf numFmtId="0" fontId="31" fillId="0" borderId="1" xfId="1072" applyFont="1" applyFill="1" applyBorder="1" applyAlignment="1">
      <alignment horizontal="left" vertical="center" wrapText="1"/>
    </xf>
    <xf numFmtId="0" fontId="28" fillId="0" borderId="1" xfId="893" applyNumberFormat="1" applyFont="1" applyFill="1" applyBorder="1" applyAlignment="1">
      <alignment horizontal="left" vertical="center" wrapText="1" indent="2"/>
    </xf>
    <xf numFmtId="202" fontId="38" fillId="0" borderId="1" xfId="0" applyNumberFormat="1" applyFont="1" applyBorder="1" applyAlignment="1">
      <alignment horizontal="right" vertical="center" wrapText="1"/>
    </xf>
    <xf numFmtId="0" fontId="28" fillId="0" borderId="1" xfId="893" applyNumberFormat="1" applyFont="1" applyFill="1" applyBorder="1" applyAlignment="1">
      <alignment horizontal="left" vertical="center" wrapText="1" indent="1"/>
    </xf>
    <xf numFmtId="0" fontId="31" fillId="0" borderId="1" xfId="893" applyNumberFormat="1" applyFont="1" applyFill="1" applyBorder="1" applyAlignment="1">
      <alignment horizontal="left" vertical="center" wrapText="1"/>
    </xf>
    <xf numFmtId="41" fontId="32" fillId="0" borderId="0" xfId="649" applyNumberFormat="1" applyFill="1" applyAlignment="1"/>
    <xf numFmtId="199" fontId="28" fillId="0" borderId="0" xfId="896" applyNumberFormat="1" applyFont="1" applyFill="1" applyBorder="1" applyAlignment="1" applyProtection="1">
      <alignment horizontal="left" vertical="center"/>
    </xf>
    <xf numFmtId="0" fontId="28" fillId="0" borderId="0" xfId="649" applyFont="1" applyFill="1" applyBorder="1" applyAlignment="1">
      <alignment vertical="center"/>
    </xf>
    <xf numFmtId="0" fontId="28" fillId="0" borderId="0" xfId="649" applyFont="1" applyFill="1" applyAlignment="1">
      <alignment vertical="center"/>
    </xf>
    <xf numFmtId="199" fontId="33" fillId="0" borderId="0" xfId="896" applyNumberFormat="1" applyFont="1" applyFill="1" applyBorder="1" applyAlignment="1" applyProtection="1">
      <alignment horizontal="right" vertical="center"/>
    </xf>
    <xf numFmtId="41" fontId="31" fillId="0" borderId="1" xfId="967" applyNumberFormat="1" applyFont="1" applyFill="1" applyBorder="1" applyAlignment="1">
      <alignment horizontal="right" vertical="center" wrapText="1"/>
    </xf>
    <xf numFmtId="0" fontId="47" fillId="2" borderId="0" xfId="556" applyFont="1" applyFill="1">
      <alignment vertical="center"/>
    </xf>
    <xf numFmtId="41" fontId="28" fillId="0" borderId="1" xfId="967" applyNumberFormat="1" applyFont="1" applyFill="1" applyBorder="1" applyAlignment="1">
      <alignment horizontal="right" vertical="center" wrapText="1"/>
    </xf>
    <xf numFmtId="41" fontId="48" fillId="0" borderId="1" xfId="0" applyNumberFormat="1" applyFont="1" applyFill="1" applyBorder="1" applyAlignment="1">
      <alignment horizontal="right" vertical="center" wrapText="1"/>
    </xf>
    <xf numFmtId="41" fontId="5" fillId="0" borderId="1" xfId="0" applyNumberFormat="1" applyFont="1" applyFill="1" applyBorder="1" applyAlignment="1">
      <alignment horizontal="right" vertical="center" wrapText="1"/>
    </xf>
    <xf numFmtId="0" fontId="28" fillId="0" borderId="1" xfId="34" applyNumberFormat="1" applyFont="1" applyFill="1" applyBorder="1" applyAlignment="1" applyProtection="1">
      <alignment horizontal="right" vertical="center" wrapText="1"/>
    </xf>
    <xf numFmtId="41" fontId="28" fillId="0" borderId="1" xfId="0" applyNumberFormat="1" applyFont="1" applyFill="1" applyBorder="1" applyAlignment="1" applyProtection="1">
      <alignment horizontal="right" vertical="center" wrapText="1"/>
    </xf>
    <xf numFmtId="41" fontId="29" fillId="0" borderId="1" xfId="0" applyNumberFormat="1" applyFont="1" applyFill="1" applyBorder="1" applyAlignment="1">
      <alignment horizontal="right" vertical="center" wrapText="1"/>
    </xf>
    <xf numFmtId="41" fontId="28" fillId="0" borderId="1" xfId="627" applyNumberFormat="1" applyFont="1" applyFill="1" applyBorder="1" applyAlignment="1">
      <alignment horizontal="right" vertical="center" wrapText="1"/>
    </xf>
    <xf numFmtId="41" fontId="31" fillId="0" borderId="1" xfId="0" applyNumberFormat="1" applyFont="1" applyFill="1" applyBorder="1" applyAlignment="1" applyProtection="1">
      <alignment horizontal="right" vertical="center" wrapText="1"/>
    </xf>
    <xf numFmtId="41" fontId="31" fillId="0" borderId="1" xfId="627" applyNumberFormat="1" applyFont="1" applyFill="1" applyBorder="1" applyAlignment="1">
      <alignment horizontal="right" vertical="center" wrapText="1"/>
    </xf>
    <xf numFmtId="0" fontId="38" fillId="0" borderId="1" xfId="0" applyFont="1" applyBorder="1" applyAlignment="1">
      <alignment horizontal="distributed" vertical="center" wrapText="1"/>
    </xf>
    <xf numFmtId="49" fontId="28" fillId="0" borderId="1" xfId="0" applyNumberFormat="1" applyFont="1" applyFill="1" applyBorder="1" applyAlignment="1" applyProtection="1">
      <alignment horizontal="center" vertical="center" wrapText="1"/>
    </xf>
    <xf numFmtId="0" fontId="49" fillId="0" borderId="0" xfId="0" applyFont="1" applyAlignment="1"/>
    <xf numFmtId="0" fontId="0" fillId="0" borderId="0" xfId="0" applyFill="1" applyAlignment="1"/>
    <xf numFmtId="0" fontId="50" fillId="0" borderId="0" xfId="905" applyFont="1" applyFill="1" applyAlignment="1">
      <alignment horizontal="center" vertical="center"/>
    </xf>
    <xf numFmtId="0" fontId="49" fillId="0" borderId="0" xfId="0" applyFont="1" applyFill="1" applyAlignment="1"/>
    <xf numFmtId="0" fontId="29" fillId="0" borderId="0" xfId="905" applyFont="1" applyFill="1" applyAlignment="1">
      <alignment horizontal="left" vertical="center"/>
    </xf>
    <xf numFmtId="0" fontId="29" fillId="0" borderId="0" xfId="0" applyFont="1" applyFill="1" applyAlignment="1">
      <alignment vertical="center"/>
    </xf>
    <xf numFmtId="0" fontId="29" fillId="0" borderId="0" xfId="905" applyFont="1" applyFill="1" applyAlignment="1">
      <alignment horizontal="right" vertical="center"/>
    </xf>
    <xf numFmtId="200" fontId="32" fillId="0" borderId="0" xfId="649" applyNumberFormat="1" applyFont="1" applyFill="1" applyAlignment="1">
      <alignment horizontal="center" vertical="center" wrapText="1"/>
    </xf>
    <xf numFmtId="0" fontId="29" fillId="0" borderId="1" xfId="0" applyFont="1" applyFill="1" applyBorder="1" applyAlignment="1">
      <alignment horizontal="left" vertical="center" wrapText="1"/>
    </xf>
    <xf numFmtId="200" fontId="28" fillId="0" borderId="1" xfId="0" applyNumberFormat="1" applyFont="1" applyFill="1" applyBorder="1" applyAlignment="1">
      <alignment vertical="center" wrapText="1"/>
    </xf>
    <xf numFmtId="202" fontId="28" fillId="0" borderId="1" xfId="34" applyNumberFormat="1" applyFont="1" applyFill="1" applyBorder="1" applyAlignment="1">
      <alignment vertical="center" wrapText="1"/>
    </xf>
    <xf numFmtId="0" fontId="36" fillId="0" borderId="0" xfId="556" applyFont="1" applyFill="1" applyAlignment="1">
      <alignment horizontal="center" vertical="center"/>
    </xf>
    <xf numFmtId="0" fontId="29" fillId="0" borderId="1" xfId="0" applyFont="1" applyBorder="1" applyAlignment="1">
      <alignment horizontal="left" vertical="center" wrapText="1"/>
    </xf>
    <xf numFmtId="0" fontId="36" fillId="2" borderId="0" xfId="556" applyFont="1" applyFill="1" applyAlignment="1">
      <alignment horizontal="center" vertical="center"/>
    </xf>
    <xf numFmtId="0" fontId="38" fillId="0" borderId="1" xfId="0" applyFont="1" applyFill="1" applyBorder="1" applyAlignment="1">
      <alignment horizontal="center" vertical="center" wrapText="1"/>
    </xf>
    <xf numFmtId="200" fontId="31" fillId="0" borderId="1" xfId="0" applyNumberFormat="1" applyFont="1" applyFill="1" applyBorder="1" applyAlignment="1">
      <alignment vertical="center" wrapText="1"/>
    </xf>
    <xf numFmtId="202" fontId="31" fillId="0" borderId="1" xfId="34" applyNumberFormat="1" applyFont="1" applyFill="1" applyBorder="1" applyAlignment="1">
      <alignment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32" fillId="0" borderId="0" xfId="999" applyProtection="1">
      <alignment vertical="center"/>
    </xf>
    <xf numFmtId="0" fontId="36" fillId="0" borderId="0" xfId="999" applyFont="1" applyProtection="1">
      <alignment vertical="center"/>
    </xf>
    <xf numFmtId="0" fontId="39" fillId="0" borderId="0" xfId="999" applyFont="1" applyAlignment="1" applyProtection="1">
      <alignment horizontal="center" vertical="center"/>
    </xf>
    <xf numFmtId="0" fontId="39" fillId="0" borderId="0" xfId="999" applyFont="1" applyProtection="1">
      <alignment vertical="center"/>
    </xf>
    <xf numFmtId="0" fontId="51" fillId="0" borderId="0" xfId="0" applyFont="1" applyFill="1" applyAlignment="1">
      <alignment vertical="center"/>
    </xf>
    <xf numFmtId="0" fontId="32" fillId="0" borderId="0" xfId="999" applyFill="1" applyProtection="1">
      <alignment vertical="center"/>
    </xf>
    <xf numFmtId="3" fontId="32" fillId="0" borderId="0" xfId="999" applyNumberFormat="1" applyFill="1" applyProtection="1">
      <alignment vertical="center"/>
    </xf>
    <xf numFmtId="189" fontId="32" fillId="0" borderId="0" xfId="999" applyNumberFormat="1" applyFill="1" applyProtection="1">
      <alignment vertical="center"/>
    </xf>
    <xf numFmtId="200" fontId="32" fillId="0" borderId="0" xfId="649" applyNumberFormat="1" applyAlignment="1" applyProtection="1"/>
    <xf numFmtId="0" fontId="52" fillId="0" borderId="0" xfId="0" applyFont="1" applyFill="1" applyAlignment="1">
      <alignment horizontal="center" vertical="center"/>
    </xf>
    <xf numFmtId="200" fontId="32" fillId="0" borderId="0" xfId="649" applyNumberFormat="1" applyFill="1" applyAlignment="1" applyProtection="1"/>
    <xf numFmtId="0" fontId="36" fillId="0" borderId="0" xfId="999" applyFont="1" applyFill="1" applyProtection="1">
      <alignment vertical="center"/>
    </xf>
    <xf numFmtId="0" fontId="28" fillId="0" borderId="0" xfId="999" applyFont="1" applyFill="1" applyProtection="1">
      <alignment vertical="center"/>
    </xf>
    <xf numFmtId="189" fontId="28" fillId="0" borderId="0" xfId="999" applyNumberFormat="1" applyFont="1" applyFill="1" applyBorder="1" applyAlignment="1" applyProtection="1">
      <alignment horizontal="right" vertical="center"/>
    </xf>
    <xf numFmtId="200" fontId="36" fillId="0" borderId="0" xfId="649" applyNumberFormat="1" applyFont="1" applyFill="1" applyAlignment="1" applyProtection="1"/>
    <xf numFmtId="189" fontId="31" fillId="0" borderId="13" xfId="999" applyNumberFormat="1" applyFont="1" applyFill="1" applyBorder="1" applyAlignment="1" applyProtection="1">
      <alignment horizontal="center" vertical="center" wrapText="1"/>
    </xf>
    <xf numFmtId="0" fontId="31" fillId="0" borderId="1" xfId="999" applyFont="1" applyFill="1" applyBorder="1" applyAlignment="1" applyProtection="1">
      <alignment horizontal="distributed" vertical="center" wrapText="1" indent="3"/>
    </xf>
    <xf numFmtId="189" fontId="31" fillId="0" borderId="1" xfId="999" applyNumberFormat="1" applyFont="1" applyFill="1" applyBorder="1" applyAlignment="1" applyProtection="1">
      <alignment horizontal="center" vertical="center" wrapText="1"/>
    </xf>
    <xf numFmtId="0" fontId="39" fillId="0" borderId="0" xfId="999" applyFont="1" applyFill="1" applyAlignment="1" applyProtection="1">
      <alignment horizontal="center" vertical="center" wrapText="1"/>
    </xf>
    <xf numFmtId="0" fontId="39" fillId="0" borderId="0" xfId="999" applyFont="1" applyFill="1" applyAlignment="1" applyProtection="1">
      <alignment horizontal="center" vertical="center"/>
    </xf>
    <xf numFmtId="0" fontId="53" fillId="4" borderId="9" xfId="0" applyFont="1" applyFill="1" applyBorder="1" applyAlignment="1" applyProtection="1">
      <alignment horizontal="left" vertical="center"/>
    </xf>
    <xf numFmtId="49" fontId="53" fillId="4" borderId="9" xfId="0" applyNumberFormat="1" applyFont="1" applyFill="1" applyBorder="1" applyAlignment="1" applyProtection="1">
      <alignment horizontal="left" vertical="center" wrapText="1"/>
    </xf>
    <xf numFmtId="3" fontId="38" fillId="0" borderId="1" xfId="0" applyNumberFormat="1" applyFont="1" applyFill="1" applyBorder="1" applyAlignment="1" applyProtection="1">
      <alignment horizontal="right" vertical="center"/>
      <protection locked="0"/>
    </xf>
    <xf numFmtId="202" fontId="31" fillId="0" borderId="1" xfId="34" applyNumberFormat="1" applyFont="1" applyFill="1" applyBorder="1" applyAlignment="1" applyProtection="1">
      <alignment horizontal="right" vertical="center" wrapText="1" shrinkToFit="1"/>
      <protection locked="0"/>
    </xf>
    <xf numFmtId="0" fontId="36" fillId="0" borderId="0" xfId="556" applyFont="1" applyFill="1" applyProtection="1">
      <alignment vertical="center"/>
    </xf>
    <xf numFmtId="3" fontId="29" fillId="0" borderId="1" xfId="0" applyNumberFormat="1" applyFont="1" applyFill="1" applyBorder="1" applyAlignment="1" applyProtection="1">
      <alignment horizontal="right" vertical="center"/>
      <protection locked="0"/>
    </xf>
    <xf numFmtId="202" fontId="28" fillId="0" borderId="1" xfId="34" applyNumberFormat="1" applyFont="1" applyFill="1" applyBorder="1" applyAlignment="1" applyProtection="1">
      <alignment horizontal="right" vertical="center" wrapText="1" shrinkToFit="1"/>
      <protection locked="0"/>
    </xf>
    <xf numFmtId="3" fontId="29" fillId="3" borderId="1" xfId="0" applyNumberFormat="1" applyFont="1" applyFill="1" applyBorder="1" applyAlignment="1" applyProtection="1">
      <alignment horizontal="right" vertical="center"/>
      <protection locked="0"/>
    </xf>
    <xf numFmtId="49" fontId="53" fillId="4" borderId="9" xfId="0" applyNumberFormat="1" applyFont="1" applyFill="1" applyBorder="1" applyAlignment="1" applyProtection="1">
      <alignment vertical="center" wrapText="1"/>
    </xf>
    <xf numFmtId="0" fontId="54" fillId="5" borderId="9" xfId="0" applyFont="1" applyFill="1" applyBorder="1" applyAlignment="1" applyProtection="1">
      <alignment horizontal="left" vertical="center"/>
    </xf>
    <xf numFmtId="0" fontId="54" fillId="5" borderId="9" xfId="0" applyFont="1" applyFill="1" applyBorder="1" applyAlignment="1" applyProtection="1">
      <alignment vertical="center" wrapText="1"/>
    </xf>
    <xf numFmtId="0" fontId="54" fillId="6" borderId="9" xfId="0" applyFont="1" applyFill="1" applyBorder="1" applyAlignment="1" applyProtection="1">
      <alignment horizontal="left" vertical="center"/>
    </xf>
    <xf numFmtId="0" fontId="54" fillId="6" borderId="9" xfId="0" applyFont="1" applyFill="1" applyBorder="1" applyAlignment="1" applyProtection="1">
      <alignment vertical="center" wrapText="1"/>
    </xf>
    <xf numFmtId="0" fontId="54" fillId="5" borderId="9" xfId="0" applyFont="1" applyFill="1" applyBorder="1" applyAlignment="1" applyProtection="1">
      <alignment horizontal="left" vertical="center" wrapText="1"/>
    </xf>
    <xf numFmtId="4" fontId="55" fillId="0" borderId="1" xfId="0" applyNumberFormat="1" applyFont="1" applyFill="1" applyBorder="1" applyAlignment="1" applyProtection="1">
      <alignment horizontal="right" vertical="center"/>
    </xf>
    <xf numFmtId="3" fontId="29" fillId="0" borderId="1" xfId="0" applyNumberFormat="1" applyFont="1" applyFill="1" applyBorder="1" applyAlignment="1" applyProtection="1">
      <alignment horizontal="right" vertical="center"/>
    </xf>
    <xf numFmtId="202" fontId="28" fillId="0" borderId="1" xfId="34" applyNumberFormat="1" applyFont="1" applyFill="1" applyBorder="1" applyAlignment="1" applyProtection="1">
      <alignment horizontal="right" vertical="center" wrapText="1" shrinkToFit="1"/>
    </xf>
    <xf numFmtId="0" fontId="54" fillId="6" borderId="9" xfId="0" applyFont="1" applyFill="1" applyBorder="1" applyAlignment="1" applyProtection="1">
      <alignment horizontal="left" vertical="center" wrapText="1"/>
    </xf>
    <xf numFmtId="0" fontId="53" fillId="6" borderId="9" xfId="0" applyFont="1" applyFill="1" applyBorder="1" applyAlignment="1" applyProtection="1">
      <alignment horizontal="left" vertical="center"/>
    </xf>
    <xf numFmtId="0" fontId="53" fillId="6" borderId="9" xfId="0" applyFont="1" applyFill="1" applyBorder="1" applyAlignment="1" applyProtection="1">
      <alignment horizontal="left" vertical="center" wrapText="1"/>
    </xf>
    <xf numFmtId="202" fontId="28" fillId="0" borderId="1" xfId="34" applyNumberFormat="1" applyFont="1" applyFill="1" applyBorder="1" applyAlignment="1" applyProtection="1">
      <alignment horizontal="right" vertical="center" wrapText="1"/>
      <protection locked="0"/>
    </xf>
    <xf numFmtId="3" fontId="28" fillId="0" borderId="1" xfId="0" applyNumberFormat="1" applyFont="1" applyFill="1" applyBorder="1" applyAlignment="1" applyProtection="1">
      <alignment horizontal="right" vertical="center"/>
    </xf>
    <xf numFmtId="3" fontId="31" fillId="0" borderId="1" xfId="0" applyNumberFormat="1" applyFont="1" applyFill="1" applyBorder="1" applyAlignment="1" applyProtection="1">
      <alignment horizontal="right" vertical="center"/>
    </xf>
    <xf numFmtId="202" fontId="31" fillId="0" borderId="1" xfId="34" applyNumberFormat="1" applyFont="1" applyFill="1" applyBorder="1" applyAlignment="1" applyProtection="1">
      <alignment horizontal="right" vertical="center" wrapText="1"/>
      <protection locked="0"/>
    </xf>
    <xf numFmtId="3" fontId="28" fillId="2" borderId="1" xfId="0" applyNumberFormat="1" applyFont="1" applyFill="1" applyBorder="1" applyAlignment="1" applyProtection="1">
      <alignment horizontal="right" vertical="center"/>
    </xf>
    <xf numFmtId="3" fontId="28" fillId="2" borderId="1" xfId="0" applyNumberFormat="1" applyFont="1" applyFill="1" applyBorder="1" applyAlignment="1" applyProtection="1">
      <alignment horizontal="right" vertical="center"/>
      <protection locked="0"/>
    </xf>
    <xf numFmtId="202" fontId="28" fillId="2" borderId="1" xfId="34" applyNumberFormat="1" applyFont="1" applyFill="1" applyBorder="1" applyAlignment="1" applyProtection="1">
      <alignment horizontal="right" vertical="center" wrapText="1"/>
      <protection locked="0"/>
    </xf>
    <xf numFmtId="3" fontId="28" fillId="0" borderId="1" xfId="0" applyNumberFormat="1" applyFont="1" applyFill="1" applyBorder="1" applyAlignment="1" applyProtection="1">
      <alignment horizontal="right" vertical="center"/>
      <protection locked="0"/>
    </xf>
    <xf numFmtId="0" fontId="54" fillId="5" borderId="12" xfId="0" applyFont="1" applyFill="1" applyBorder="1" applyAlignment="1" applyProtection="1">
      <alignment horizontal="left" vertical="center"/>
    </xf>
    <xf numFmtId="0" fontId="54" fillId="5" borderId="12" xfId="0" applyFont="1" applyFill="1" applyBorder="1" applyAlignment="1" applyProtection="1">
      <alignment horizontal="left" vertical="center" wrapText="1"/>
    </xf>
    <xf numFmtId="3" fontId="28" fillId="0" borderId="7" xfId="0" applyNumberFormat="1" applyFont="1" applyFill="1" applyBorder="1" applyAlignment="1" applyProtection="1">
      <alignment horizontal="right" vertical="center"/>
    </xf>
    <xf numFmtId="202" fontId="28" fillId="0" borderId="7" xfId="34" applyNumberFormat="1" applyFont="1" applyFill="1" applyBorder="1" applyAlignment="1" applyProtection="1">
      <alignment horizontal="right" vertical="center" wrapText="1" shrinkToFit="1"/>
      <protection locked="0"/>
    </xf>
    <xf numFmtId="0" fontId="54" fillId="5" borderId="1" xfId="0" applyFont="1" applyFill="1" applyBorder="1" applyAlignment="1" applyProtection="1">
      <alignment horizontal="left" vertical="center"/>
    </xf>
    <xf numFmtId="0" fontId="54" fillId="5" borderId="1" xfId="0" applyFont="1" applyFill="1" applyBorder="1" applyAlignment="1" applyProtection="1">
      <alignment horizontal="left" vertical="center" wrapText="1"/>
    </xf>
    <xf numFmtId="3" fontId="32" fillId="0" borderId="1" xfId="999" applyNumberFormat="1" applyFill="1" applyBorder="1" applyProtection="1">
      <alignment vertical="center"/>
    </xf>
    <xf numFmtId="0" fontId="32" fillId="0" borderId="1" xfId="999" applyFill="1" applyBorder="1" applyProtection="1">
      <alignment vertical="center"/>
    </xf>
    <xf numFmtId="0" fontId="38" fillId="3" borderId="16" xfId="0" applyFont="1" applyFill="1" applyBorder="1" applyAlignment="1" applyProtection="1">
      <alignment horizontal="left" vertical="center"/>
    </xf>
    <xf numFmtId="49" fontId="38" fillId="0" borderId="1" xfId="0" applyNumberFormat="1" applyFont="1" applyFill="1" applyBorder="1" applyAlignment="1" applyProtection="1">
      <alignment horizontal="left" vertical="center" wrapText="1"/>
    </xf>
    <xf numFmtId="49" fontId="56" fillId="3" borderId="16" xfId="0" applyNumberFormat="1" applyFont="1" applyFill="1" applyBorder="1" applyAlignment="1" applyProtection="1">
      <alignment horizontal="distributed" vertical="center"/>
    </xf>
    <xf numFmtId="49" fontId="56" fillId="0" borderId="1" xfId="0" applyNumberFormat="1" applyFont="1" applyFill="1" applyBorder="1" applyAlignment="1" applyProtection="1">
      <alignment horizontal="distributed" vertical="center" wrapText="1"/>
    </xf>
    <xf numFmtId="49" fontId="38" fillId="0" borderId="13" xfId="1061" applyNumberFormat="1" applyFont="1" applyFill="1" applyBorder="1" applyAlignment="1" applyProtection="1">
      <alignment horizontal="left" vertical="center"/>
    </xf>
    <xf numFmtId="0" fontId="31" fillId="0" borderId="1" xfId="999" applyFont="1" applyFill="1" applyBorder="1" applyAlignment="1" applyProtection="1">
      <alignment horizontal="left" vertical="center" wrapText="1"/>
    </xf>
    <xf numFmtId="0" fontId="31" fillId="2" borderId="1" xfId="999" applyFont="1" applyFill="1" applyBorder="1" applyAlignment="1" applyProtection="1">
      <alignment horizontal="left" vertical="center" wrapText="1"/>
    </xf>
    <xf numFmtId="49" fontId="29" fillId="0" borderId="13" xfId="1061" applyNumberFormat="1" applyFont="1" applyBorder="1" applyAlignment="1" applyProtection="1">
      <alignment horizontal="left" vertical="center"/>
    </xf>
    <xf numFmtId="0" fontId="28" fillId="2" borderId="1" xfId="999" applyFont="1" applyFill="1" applyBorder="1" applyAlignment="1" applyProtection="1">
      <alignment horizontal="left" vertical="center" wrapText="1"/>
    </xf>
    <xf numFmtId="49" fontId="29" fillId="0" borderId="13" xfId="1061" applyNumberFormat="1" applyFont="1" applyFill="1" applyBorder="1" applyAlignment="1" applyProtection="1">
      <alignment horizontal="left" vertical="center"/>
    </xf>
    <xf numFmtId="0" fontId="28" fillId="0" borderId="1" xfId="999" applyFont="1" applyFill="1" applyBorder="1" applyAlignment="1" applyProtection="1">
      <alignment horizontal="left" vertical="center" wrapText="1"/>
    </xf>
    <xf numFmtId="0" fontId="31" fillId="0" borderId="1" xfId="556" applyFont="1" applyFill="1" applyBorder="1" applyAlignment="1" applyProtection="1">
      <alignment horizontal="left" vertical="center" wrapText="1"/>
    </xf>
    <xf numFmtId="0" fontId="32" fillId="0" borderId="13" xfId="999" applyFill="1" applyBorder="1" applyAlignment="1" applyProtection="1">
      <alignment horizontal="left" vertical="center"/>
    </xf>
    <xf numFmtId="0" fontId="31" fillId="0" borderId="1" xfId="999" applyFont="1" applyFill="1" applyBorder="1" applyAlignment="1" applyProtection="1">
      <alignment horizontal="distributed" vertical="center" wrapText="1" indent="1"/>
    </xf>
    <xf numFmtId="0" fontId="36" fillId="0" borderId="0" xfId="999" applyFont="1">
      <alignment vertical="center"/>
    </xf>
    <xf numFmtId="0" fontId="39" fillId="0" borderId="0" xfId="999" applyFont="1" applyAlignment="1">
      <alignment horizontal="center" vertical="center"/>
    </xf>
    <xf numFmtId="189" fontId="32" fillId="0" borderId="0" xfId="999" applyNumberFormat="1">
      <alignment vertical="center"/>
    </xf>
    <xf numFmtId="0" fontId="36" fillId="0" borderId="0" xfId="999" applyFont="1" applyFill="1">
      <alignment vertical="center"/>
    </xf>
    <xf numFmtId="0" fontId="28" fillId="0" borderId="0" xfId="999" applyFont="1" applyFill="1">
      <alignment vertical="center"/>
    </xf>
    <xf numFmtId="0" fontId="57" fillId="0" borderId="0" xfId="999" applyFont="1" applyFill="1">
      <alignment vertical="center"/>
    </xf>
    <xf numFmtId="189" fontId="28" fillId="0" borderId="0" xfId="999" applyNumberFormat="1" applyFont="1" applyFill="1" applyAlignment="1">
      <alignment horizontal="right" vertical="center"/>
    </xf>
    <xf numFmtId="189" fontId="31" fillId="0" borderId="13" xfId="999" applyNumberFormat="1" applyFont="1" applyFill="1" applyBorder="1" applyAlignment="1">
      <alignment horizontal="center" vertical="center" wrapText="1"/>
    </xf>
    <xf numFmtId="0" fontId="31" fillId="0" borderId="1" xfId="999" applyFont="1" applyFill="1" applyBorder="1" applyAlignment="1">
      <alignment horizontal="distributed" vertical="center" wrapText="1" indent="3"/>
    </xf>
    <xf numFmtId="0" fontId="58" fillId="0" borderId="0" xfId="1071" applyFont="1" applyFill="1" applyAlignment="1">
      <alignment vertical="center" wrapText="1"/>
    </xf>
    <xf numFmtId="0" fontId="29" fillId="3" borderId="16" xfId="0" applyFont="1" applyFill="1" applyBorder="1" applyAlignment="1" applyProtection="1">
      <alignment horizontal="left" vertical="center"/>
    </xf>
    <xf numFmtId="0" fontId="36" fillId="0" borderId="0" xfId="556" applyFont="1" applyFill="1">
      <alignment vertical="center"/>
    </xf>
    <xf numFmtId="49" fontId="29" fillId="3" borderId="1" xfId="0" applyNumberFormat="1" applyFont="1" applyFill="1" applyBorder="1" applyAlignment="1" applyProtection="1">
      <alignment horizontal="left" vertical="center" wrapText="1"/>
    </xf>
    <xf numFmtId="3" fontId="29" fillId="0" borderId="1" xfId="0" applyNumberFormat="1" applyFont="1" applyBorder="1" applyAlignment="1" applyProtection="1">
      <alignment horizontal="right" vertical="center"/>
      <protection locked="0"/>
    </xf>
    <xf numFmtId="49" fontId="29" fillId="0" borderId="1" xfId="0" applyNumberFormat="1" applyFont="1" applyFill="1" applyBorder="1" applyAlignment="1" applyProtection="1">
      <alignment horizontal="left" vertical="center" wrapText="1"/>
    </xf>
    <xf numFmtId="0" fontId="28" fillId="3" borderId="16" xfId="0" applyFont="1" applyFill="1" applyBorder="1" applyAlignment="1" applyProtection="1">
      <alignment vertical="center"/>
    </xf>
    <xf numFmtId="3" fontId="38" fillId="0" borderId="1" xfId="0" applyNumberFormat="1" applyFont="1" applyBorder="1" applyAlignment="1" applyProtection="1">
      <alignment horizontal="right" vertical="center"/>
      <protection locked="0"/>
    </xf>
    <xf numFmtId="0" fontId="31" fillId="0" borderId="13" xfId="999" applyFont="1" applyFill="1" applyBorder="1" applyAlignment="1">
      <alignment horizontal="left" vertical="center"/>
    </xf>
    <xf numFmtId="0" fontId="31" fillId="0" borderId="1" xfId="556" applyFont="1" applyFill="1" applyBorder="1" applyAlignment="1">
      <alignment horizontal="left" vertical="center"/>
    </xf>
    <xf numFmtId="3" fontId="31" fillId="0" borderId="1" xfId="0" applyNumberFormat="1" applyFont="1" applyBorder="1" applyAlignment="1">
      <alignment horizontal="right" vertical="center"/>
    </xf>
    <xf numFmtId="0" fontId="28" fillId="0" borderId="13" xfId="999" applyFont="1" applyFill="1" applyBorder="1" applyAlignment="1">
      <alignment horizontal="left" vertical="center"/>
    </xf>
    <xf numFmtId="0" fontId="28" fillId="0" borderId="1" xfId="999" applyFont="1" applyFill="1" applyBorder="1" applyAlignment="1">
      <alignment horizontal="left" vertical="center"/>
    </xf>
    <xf numFmtId="200" fontId="28" fillId="0" borderId="1" xfId="25" applyNumberFormat="1" applyFont="1" applyFill="1" applyBorder="1" applyAlignment="1" applyProtection="1">
      <alignment horizontal="right" vertical="center" wrapText="1"/>
      <protection locked="0"/>
    </xf>
    <xf numFmtId="0" fontId="28" fillId="0" borderId="13" xfId="999" applyFont="1" applyBorder="1" applyAlignment="1">
      <alignment horizontal="left" vertical="center"/>
    </xf>
    <xf numFmtId="0" fontId="28" fillId="2" borderId="1" xfId="999" applyFont="1" applyFill="1" applyBorder="1" applyAlignment="1">
      <alignment horizontal="left" vertical="center"/>
    </xf>
    <xf numFmtId="180" fontId="28" fillId="2" borderId="1" xfId="25" applyNumberFormat="1" applyFont="1" applyFill="1" applyBorder="1" applyAlignment="1">
      <alignment horizontal="right" vertical="center" wrapText="1"/>
    </xf>
    <xf numFmtId="0" fontId="28" fillId="0" borderId="13" xfId="999" applyFont="1" applyFill="1" applyBorder="1">
      <alignment vertical="center"/>
    </xf>
    <xf numFmtId="0" fontId="31" fillId="0" borderId="1" xfId="999" applyFont="1" applyFill="1" applyBorder="1" applyAlignment="1">
      <alignment horizontal="distributed" vertical="center" indent="1"/>
    </xf>
    <xf numFmtId="0" fontId="52" fillId="0" borderId="0" xfId="0" applyFont="1" applyFill="1" applyBorder="1" applyAlignment="1">
      <alignment horizontal="center" vertical="center"/>
    </xf>
    <xf numFmtId="3" fontId="52" fillId="0" borderId="0" xfId="0" applyNumberFormat="1" applyFont="1" applyFill="1" applyAlignment="1">
      <alignment horizontal="center" vertical="center"/>
    </xf>
    <xf numFmtId="3" fontId="28" fillId="0" borderId="0" xfId="999" applyNumberFormat="1" applyFont="1" applyFill="1" applyProtection="1">
      <alignment vertical="center"/>
    </xf>
    <xf numFmtId="3" fontId="31" fillId="0" borderId="1" xfId="999" applyNumberFormat="1" applyFont="1" applyFill="1" applyBorder="1" applyAlignment="1" applyProtection="1">
      <alignment horizontal="center" vertical="center" wrapText="1"/>
    </xf>
    <xf numFmtId="189" fontId="32" fillId="0" borderId="1" xfId="999" applyNumberFormat="1" applyFill="1" applyBorder="1" applyProtection="1">
      <alignment vertical="center"/>
    </xf>
    <xf numFmtId="0" fontId="32" fillId="0" borderId="0" xfId="999" applyFont="1">
      <alignment vertical="center"/>
    </xf>
    <xf numFmtId="189" fontId="32" fillId="0" borderId="0" xfId="999" applyNumberFormat="1" applyFont="1">
      <alignment vertical="center"/>
    </xf>
    <xf numFmtId="180" fontId="29" fillId="0" borderId="1" xfId="0" applyNumberFormat="1" applyFont="1" applyFill="1" applyBorder="1" applyAlignment="1" applyProtection="1">
      <alignment horizontal="right" vertical="center"/>
      <protection locked="0"/>
    </xf>
    <xf numFmtId="0" fontId="31" fillId="0" borderId="13" xfId="999" applyFont="1" applyFill="1" applyBorder="1" applyAlignment="1" applyProtection="1">
      <alignment horizontal="left" vertical="center"/>
    </xf>
    <xf numFmtId="0" fontId="31" fillId="0" borderId="1" xfId="556" applyFont="1" applyFill="1" applyBorder="1" applyAlignment="1" applyProtection="1">
      <alignment horizontal="left" vertical="center"/>
    </xf>
    <xf numFmtId="0" fontId="28" fillId="0" borderId="13" xfId="999" applyFont="1" applyFill="1" applyBorder="1" applyAlignment="1" applyProtection="1">
      <alignment horizontal="left" vertical="center"/>
    </xf>
    <xf numFmtId="0" fontId="28" fillId="0" borderId="1" xfId="999" applyFont="1" applyFill="1" applyBorder="1" applyAlignment="1" applyProtection="1">
      <alignment horizontal="left" vertical="center"/>
    </xf>
    <xf numFmtId="3" fontId="32" fillId="0" borderId="0" xfId="999" applyNumberFormat="1" applyFont="1">
      <alignment vertical="center"/>
    </xf>
    <xf numFmtId="0" fontId="59" fillId="0" borderId="0" xfId="0" applyFont="1" applyFill="1" applyBorder="1" applyAlignment="1">
      <alignment horizontal="center" vertical="center"/>
    </xf>
    <xf numFmtId="0" fontId="59" fillId="0" borderId="5" xfId="0" applyFont="1" applyFill="1" applyBorder="1" applyAlignment="1">
      <alignment horizontal="center" vertical="center"/>
    </xf>
    <xf numFmtId="0" fontId="29" fillId="0" borderId="0" xfId="0" applyFont="1" applyAlignment="1">
      <alignment horizontal="right"/>
    </xf>
    <xf numFmtId="0" fontId="60" fillId="0" borderId="7" xfId="1074" applyFont="1" applyBorder="1" applyAlignment="1">
      <alignment horizontal="center" vertical="center"/>
    </xf>
    <xf numFmtId="0" fontId="60" fillId="0" borderId="13" xfId="1074" applyFont="1" applyBorder="1" applyAlignment="1">
      <alignment horizontal="center" vertical="center"/>
    </xf>
    <xf numFmtId="0" fontId="60" fillId="0" borderId="10" xfId="1074" applyFont="1" applyBorder="1" applyAlignment="1">
      <alignment horizontal="center" vertical="center"/>
    </xf>
    <xf numFmtId="0" fontId="60" fillId="0" borderId="6" xfId="1074" applyFont="1" applyBorder="1" applyAlignment="1">
      <alignment horizontal="center" vertical="center"/>
    </xf>
    <xf numFmtId="0" fontId="60" fillId="0" borderId="1" xfId="1074" applyFont="1" applyBorder="1" applyAlignment="1">
      <alignment horizontal="center" vertical="center"/>
    </xf>
    <xf numFmtId="49" fontId="60" fillId="0" borderId="1" xfId="921" applyNumberFormat="1" applyFont="1" applyFill="1" applyBorder="1" applyAlignment="1" applyProtection="1">
      <alignment horizontal="center" vertical="center"/>
    </xf>
    <xf numFmtId="0" fontId="61" fillId="0" borderId="1" xfId="0" applyFont="1" applyFill="1" applyBorder="1" applyAlignment="1">
      <alignment horizontal="right" vertical="center"/>
    </xf>
    <xf numFmtId="0" fontId="61" fillId="0" borderId="1" xfId="0" applyFont="1" applyFill="1" applyBorder="1" applyAlignment="1"/>
    <xf numFmtId="10" fontId="61" fillId="0" borderId="1" xfId="0" applyNumberFormat="1" applyFont="1" applyFill="1" applyBorder="1" applyAlignment="1"/>
    <xf numFmtId="49" fontId="60" fillId="0" borderId="1" xfId="921" applyNumberFormat="1" applyFont="1" applyFill="1" applyBorder="1" applyAlignment="1" applyProtection="1">
      <alignment vertical="center"/>
    </xf>
    <xf numFmtId="49" fontId="34" fillId="0" borderId="1" xfId="921" applyNumberFormat="1" applyFont="1" applyFill="1" applyBorder="1" applyAlignment="1" applyProtection="1">
      <alignment vertical="center"/>
    </xf>
    <xf numFmtId="0" fontId="32" fillId="0" borderId="0" xfId="0" applyFont="1" applyFill="1" applyBorder="1" applyAlignment="1">
      <alignment horizontal="left" vertical="top" wrapText="1"/>
    </xf>
    <xf numFmtId="0" fontId="62" fillId="0" borderId="0" xfId="0" applyFont="1" applyFill="1" applyBorder="1" applyAlignment="1">
      <alignment horizontal="left" vertical="top" wrapText="1"/>
    </xf>
    <xf numFmtId="0" fontId="63" fillId="0" borderId="0" xfId="1010" applyFont="1" applyAlignment="1"/>
    <xf numFmtId="0" fontId="29" fillId="0" borderId="0" xfId="0" applyFont="1" applyAlignment="1">
      <alignment horizontal="right" vertical="center"/>
    </xf>
    <xf numFmtId="0" fontId="31" fillId="0" borderId="1" xfId="1074" applyFont="1" applyBorder="1" applyAlignment="1">
      <alignment horizontal="center" vertical="center" wrapText="1"/>
    </xf>
    <xf numFmtId="0" fontId="31" fillId="0" borderId="1" xfId="0" applyFont="1" applyBorder="1" applyAlignment="1">
      <alignment horizontal="left" vertical="center"/>
    </xf>
    <xf numFmtId="200" fontId="31" fillId="0" borderId="1" xfId="25" applyNumberFormat="1" applyFont="1" applyBorder="1" applyAlignment="1">
      <alignment horizontal="right" vertical="center" wrapText="1"/>
    </xf>
    <xf numFmtId="0" fontId="29" fillId="0" borderId="1" xfId="0" applyFont="1" applyBorder="1" applyAlignment="1">
      <alignment horizontal="left" vertical="center"/>
    </xf>
    <xf numFmtId="200" fontId="29" fillId="0" borderId="1" xfId="0" applyNumberFormat="1" applyFont="1" applyBorder="1" applyAlignment="1">
      <alignment horizontal="right" vertical="center" wrapText="1"/>
    </xf>
    <xf numFmtId="189" fontId="32" fillId="0" borderId="0" xfId="999" applyNumberFormat="1" applyFont="1" applyFill="1" applyAlignment="1">
      <alignment vertical="center"/>
    </xf>
    <xf numFmtId="200" fontId="32" fillId="0" borderId="0" xfId="999" applyNumberFormat="1">
      <alignment vertical="center"/>
    </xf>
    <xf numFmtId="0" fontId="64" fillId="0" borderId="0" xfId="905" applyFont="1" applyAlignment="1">
      <alignment horizontal="center" vertical="center"/>
    </xf>
    <xf numFmtId="0" fontId="0" fillId="0" borderId="0" xfId="905" applyFont="1" applyAlignment="1">
      <alignment horizontal="right"/>
    </xf>
    <xf numFmtId="189" fontId="31" fillId="0" borderId="17" xfId="999" applyNumberFormat="1" applyFont="1" applyBorder="1" applyAlignment="1">
      <alignment horizontal="center" vertical="center" wrapText="1"/>
    </xf>
    <xf numFmtId="200" fontId="32" fillId="2" borderId="0" xfId="649" applyNumberFormat="1" applyFont="1" applyFill="1" applyAlignment="1">
      <alignment horizontal="center" vertical="center" wrapText="1"/>
    </xf>
    <xf numFmtId="0" fontId="38" fillId="0" borderId="1" xfId="0" applyFont="1" applyFill="1" applyBorder="1" applyAlignment="1">
      <alignment horizontal="left" vertical="center" wrapText="1"/>
    </xf>
    <xf numFmtId="200" fontId="38" fillId="0" borderId="10" xfId="0" applyNumberFormat="1" applyFont="1" applyFill="1" applyBorder="1" applyAlignment="1">
      <alignment vertical="center" wrapText="1"/>
    </xf>
    <xf numFmtId="200" fontId="38" fillId="0" borderId="1" xfId="0" applyNumberFormat="1" applyFont="1" applyFill="1" applyBorder="1" applyAlignment="1">
      <alignment vertical="center" wrapText="1"/>
    </xf>
    <xf numFmtId="0" fontId="65" fillId="0" borderId="1" xfId="1014" applyFont="1" applyFill="1" applyBorder="1" applyAlignment="1">
      <alignment horizontal="left" vertical="center" wrapText="1"/>
    </xf>
    <xf numFmtId="200" fontId="29" fillId="0" borderId="10" xfId="0" applyNumberFormat="1" applyFont="1" applyFill="1" applyBorder="1" applyAlignment="1">
      <alignment vertical="center" wrapText="1"/>
    </xf>
    <xf numFmtId="200" fontId="29" fillId="0" borderId="1" xfId="0" applyNumberFormat="1" applyFont="1" applyFill="1" applyBorder="1" applyAlignment="1">
      <alignment vertical="center" wrapText="1"/>
    </xf>
    <xf numFmtId="191" fontId="66" fillId="0" borderId="1" xfId="0" applyNumberFormat="1" applyFont="1" applyFill="1" applyBorder="1" applyAlignment="1">
      <alignment horizontal="center" vertical="center" wrapText="1"/>
    </xf>
    <xf numFmtId="191" fontId="31" fillId="0" borderId="3" xfId="1014" applyNumberFormat="1" applyFont="1" applyFill="1" applyBorder="1" applyAlignment="1">
      <alignment horizontal="left" vertical="center"/>
    </xf>
    <xf numFmtId="0" fontId="10" fillId="0" borderId="0" xfId="905" applyFont="1" applyFill="1" applyBorder="1" applyAlignment="1">
      <alignment horizontal="center" vertical="center"/>
    </xf>
    <xf numFmtId="0" fontId="29" fillId="0" borderId="0" xfId="905" applyFont="1" applyBorder="1" applyAlignment="1">
      <alignment horizontal="left" vertical="center"/>
    </xf>
    <xf numFmtId="0" fontId="29" fillId="0" borderId="0" xfId="905" applyFont="1" applyBorder="1" applyAlignment="1">
      <alignment horizontal="right" vertical="center"/>
    </xf>
    <xf numFmtId="0" fontId="31" fillId="0" borderId="1" xfId="0" applyFont="1" applyBorder="1" applyAlignment="1">
      <alignment horizontal="center" vertical="center" wrapText="1"/>
    </xf>
    <xf numFmtId="204" fontId="38" fillId="0" borderId="1" xfId="652" applyNumberFormat="1" applyFont="1" applyFill="1" applyBorder="1" applyAlignment="1">
      <alignment horizontal="left" vertical="center"/>
    </xf>
    <xf numFmtId="200" fontId="38" fillId="0" borderId="1" xfId="652" applyNumberFormat="1" applyFont="1" applyFill="1" applyBorder="1" applyAlignment="1">
      <alignment horizontal="right" vertical="center" wrapText="1"/>
    </xf>
    <xf numFmtId="204" fontId="29" fillId="0" borderId="1" xfId="652" applyNumberFormat="1" applyFont="1" applyFill="1" applyBorder="1" applyAlignment="1">
      <alignment horizontal="left" vertical="center"/>
    </xf>
    <xf numFmtId="180" fontId="67" fillId="0" borderId="1" xfId="25" applyNumberFormat="1" applyFont="1" applyBorder="1">
      <alignment vertical="center"/>
    </xf>
    <xf numFmtId="200" fontId="29" fillId="0" borderId="1" xfId="652" applyNumberFormat="1" applyFont="1" applyFill="1" applyBorder="1" applyAlignment="1">
      <alignment horizontal="right" vertical="center" wrapText="1"/>
    </xf>
    <xf numFmtId="0" fontId="38" fillId="0" borderId="1" xfId="652" applyFont="1" applyFill="1" applyBorder="1" applyAlignment="1">
      <alignment horizontal="center" vertical="center"/>
    </xf>
    <xf numFmtId="0" fontId="0" fillId="0" borderId="0" xfId="0" applyAlignment="1" applyProtection="1"/>
    <xf numFmtId="0" fontId="30" fillId="0" borderId="0" xfId="999" applyFont="1">
      <alignment vertical="center"/>
    </xf>
    <xf numFmtId="180" fontId="32" fillId="0" borderId="0" xfId="0" applyNumberFormat="1" applyFont="1" applyFill="1" applyAlignment="1">
      <alignment vertical="center"/>
    </xf>
    <xf numFmtId="0" fontId="2" fillId="0" borderId="0" xfId="999" applyFont="1" applyFill="1" applyAlignment="1" applyProtection="1">
      <alignment horizontal="center" vertical="center"/>
    </xf>
    <xf numFmtId="0" fontId="36" fillId="2" borderId="0" xfId="999" applyFont="1" applyFill="1">
      <alignment vertical="center"/>
    </xf>
    <xf numFmtId="0" fontId="29" fillId="0" borderId="0" xfId="999" applyFont="1">
      <alignment vertical="center"/>
    </xf>
    <xf numFmtId="0" fontId="57" fillId="2" borderId="0" xfId="999" applyFont="1" applyFill="1">
      <alignment vertical="center"/>
    </xf>
    <xf numFmtId="189" fontId="28" fillId="2" borderId="0" xfId="999" applyNumberFormat="1" applyFont="1" applyFill="1" applyBorder="1" applyAlignment="1">
      <alignment horizontal="right" vertical="center"/>
    </xf>
    <xf numFmtId="189" fontId="31" fillId="2" borderId="1" xfId="999" applyNumberFormat="1" applyFont="1" applyFill="1" applyBorder="1" applyAlignment="1">
      <alignment horizontal="center" vertical="center" wrapText="1"/>
    </xf>
    <xf numFmtId="0" fontId="31" fillId="2" borderId="1" xfId="999" applyFont="1" applyFill="1" applyBorder="1" applyAlignment="1">
      <alignment horizontal="distributed" vertical="center" wrapText="1" indent="3"/>
    </xf>
    <xf numFmtId="49" fontId="53" fillId="7" borderId="18" xfId="0" applyNumberFormat="1" applyFont="1" applyFill="1" applyBorder="1" applyAlignment="1" applyProtection="1">
      <alignment horizontal="left" vertical="center" wrapText="1"/>
    </xf>
    <xf numFmtId="49" fontId="53" fillId="7" borderId="19" xfId="0" applyNumberFormat="1" applyFont="1" applyFill="1" applyBorder="1" applyAlignment="1" applyProtection="1">
      <alignment vertical="center" wrapText="1"/>
    </xf>
    <xf numFmtId="4" fontId="53" fillId="8" borderId="19" xfId="0" applyNumberFormat="1" applyFont="1" applyFill="1" applyBorder="1" applyAlignment="1" applyProtection="1">
      <alignment vertical="center"/>
    </xf>
    <xf numFmtId="49" fontId="53" fillId="7" borderId="19" xfId="0" applyNumberFormat="1" applyFont="1" applyFill="1" applyBorder="1" applyAlignment="1" applyProtection="1">
      <alignment horizontal="left" vertical="center" wrapText="1"/>
    </xf>
    <xf numFmtId="4" fontId="53" fillId="9" borderId="19" xfId="0" applyNumberFormat="1" applyFont="1" applyFill="1" applyBorder="1" applyAlignment="1" applyProtection="1">
      <alignment vertical="center"/>
    </xf>
    <xf numFmtId="0" fontId="53" fillId="7" borderId="9" xfId="0" applyFont="1" applyFill="1" applyBorder="1" applyAlignment="1" applyProtection="1">
      <alignment horizontal="left" vertical="center"/>
    </xf>
    <xf numFmtId="0" fontId="53" fillId="7" borderId="9" xfId="0" applyFont="1" applyFill="1" applyBorder="1" applyAlignment="1" applyProtection="1">
      <alignment vertical="center"/>
    </xf>
    <xf numFmtId="4" fontId="53" fillId="9" borderId="9" xfId="0" applyNumberFormat="1" applyFont="1" applyFill="1" applyBorder="1" applyAlignment="1" applyProtection="1">
      <alignment vertical="center"/>
    </xf>
    <xf numFmtId="0" fontId="53" fillId="7" borderId="18" xfId="0" applyFont="1" applyFill="1" applyBorder="1" applyAlignment="1" applyProtection="1">
      <alignment horizontal="left" vertical="center" wrapText="1"/>
    </xf>
    <xf numFmtId="0" fontId="53" fillId="7" borderId="19" xfId="0" applyFont="1" applyFill="1" applyBorder="1" applyAlignment="1" applyProtection="1">
      <alignment horizontal="left" vertical="center" wrapText="1"/>
    </xf>
    <xf numFmtId="4" fontId="53" fillId="10" borderId="19" xfId="0" applyNumberFormat="1" applyFont="1" applyFill="1" applyBorder="1" applyAlignment="1" applyProtection="1">
      <alignment vertical="center"/>
    </xf>
    <xf numFmtId="0" fontId="53" fillId="7" borderId="19" xfId="0" applyFont="1" applyFill="1" applyBorder="1" applyAlignment="1" applyProtection="1">
      <alignment vertical="center" wrapText="1"/>
    </xf>
    <xf numFmtId="0" fontId="38" fillId="3" borderId="1" xfId="0" applyFont="1" applyFill="1" applyBorder="1" applyAlignment="1" applyProtection="1">
      <alignment horizontal="left" vertical="center"/>
    </xf>
    <xf numFmtId="49" fontId="31" fillId="0" borderId="7" xfId="0" applyNumberFormat="1" applyFont="1" applyFill="1" applyBorder="1" applyAlignment="1">
      <alignment vertical="center" wrapText="1"/>
    </xf>
    <xf numFmtId="4" fontId="53" fillId="6" borderId="20" xfId="0" applyNumberFormat="1" applyFont="1" applyFill="1" applyBorder="1" applyAlignment="1" applyProtection="1">
      <alignment vertical="center"/>
    </xf>
    <xf numFmtId="0" fontId="28" fillId="0" borderId="1" xfId="0" applyFont="1" applyFill="1" applyBorder="1" applyAlignment="1">
      <alignment horizontal="left" vertical="center"/>
    </xf>
    <xf numFmtId="49" fontId="31" fillId="0" borderId="1" xfId="0" applyNumberFormat="1" applyFont="1" applyFill="1" applyBorder="1" applyAlignment="1">
      <alignment vertical="center" wrapText="1"/>
    </xf>
    <xf numFmtId="180" fontId="32" fillId="0" borderId="1" xfId="0" applyNumberFormat="1" applyFont="1" applyFill="1" applyBorder="1" applyAlignment="1">
      <alignment vertical="center"/>
    </xf>
    <xf numFmtId="49" fontId="31" fillId="2" borderId="1" xfId="132" applyNumberFormat="1" applyFont="1" applyFill="1" applyBorder="1" applyAlignment="1" applyProtection="1">
      <alignment horizontal="left" vertical="center"/>
    </xf>
    <xf numFmtId="0" fontId="31" fillId="0" borderId="6" xfId="999" applyFont="1" applyFill="1" applyBorder="1" applyAlignment="1">
      <alignment horizontal="center" vertical="center" wrapText="1"/>
    </xf>
    <xf numFmtId="4" fontId="68" fillId="8" borderId="19" xfId="0" applyNumberFormat="1" applyFont="1" applyFill="1" applyBorder="1" applyAlignment="1" applyProtection="1">
      <alignment vertical="center"/>
    </xf>
    <xf numFmtId="200" fontId="32" fillId="0" borderId="0" xfId="999" applyNumberFormat="1" applyFont="1">
      <alignment vertical="center"/>
    </xf>
    <xf numFmtId="0" fontId="31" fillId="0" borderId="0" xfId="999" applyFont="1" applyFill="1" applyAlignment="1">
      <alignment horizontal="center" vertical="center" wrapText="1"/>
    </xf>
    <xf numFmtId="0" fontId="32" fillId="0" borderId="0" xfId="556" applyFill="1">
      <alignment vertical="center"/>
    </xf>
    <xf numFmtId="0" fontId="0" fillId="0" borderId="0" xfId="999" applyFont="1" applyFill="1">
      <alignment vertical="center"/>
    </xf>
    <xf numFmtId="0" fontId="28" fillId="0" borderId="0" xfId="999" applyFont="1" applyFill="1" applyAlignment="1">
      <alignment horizontal="left" vertical="center"/>
    </xf>
    <xf numFmtId="189" fontId="28" fillId="0" borderId="0" xfId="999" applyNumberFormat="1" applyFont="1" applyFill="1" applyBorder="1" applyAlignment="1">
      <alignment horizontal="right" vertical="center"/>
    </xf>
    <xf numFmtId="189" fontId="31" fillId="0" borderId="2" xfId="999" applyNumberFormat="1" applyFont="1" applyFill="1" applyBorder="1" applyAlignment="1">
      <alignment horizontal="center" vertical="center" wrapText="1"/>
    </xf>
    <xf numFmtId="0" fontId="31" fillId="0" borderId="1" xfId="999" applyFont="1" applyFill="1" applyBorder="1" applyAlignment="1">
      <alignment horizontal="center" vertical="center" wrapText="1"/>
    </xf>
    <xf numFmtId="200" fontId="28" fillId="0" borderId="1" xfId="313" applyNumberFormat="1" applyFont="1" applyFill="1" applyBorder="1" applyAlignment="1" applyProtection="1">
      <alignment vertical="center" wrapText="1"/>
    </xf>
    <xf numFmtId="202" fontId="28" fillId="0" borderId="1" xfId="34" applyNumberFormat="1" applyFont="1" applyFill="1" applyBorder="1" applyAlignment="1" applyProtection="1">
      <alignment vertical="center" wrapText="1"/>
      <protection locked="0"/>
    </xf>
    <xf numFmtId="49" fontId="28" fillId="0" borderId="1" xfId="313" applyNumberFormat="1" applyFont="1" applyFill="1" applyBorder="1" applyAlignment="1" applyProtection="1">
      <alignment horizontal="left" vertical="center" wrapText="1"/>
    </xf>
    <xf numFmtId="0" fontId="31" fillId="0" borderId="13" xfId="999" applyFont="1" applyFill="1" applyBorder="1" applyAlignment="1">
      <alignment horizontal="distributed" vertical="center"/>
    </xf>
    <xf numFmtId="49" fontId="31" fillId="0" borderId="1" xfId="0" applyNumberFormat="1" applyFont="1" applyFill="1" applyBorder="1" applyAlignment="1" applyProtection="1">
      <alignment horizontal="distributed" vertical="center" wrapText="1"/>
    </xf>
    <xf numFmtId="200" fontId="31" fillId="0" borderId="1" xfId="25" applyNumberFormat="1" applyFont="1" applyFill="1" applyBorder="1" applyAlignment="1" applyProtection="1">
      <alignment horizontal="right" vertical="center" wrapText="1"/>
      <protection locked="0"/>
    </xf>
    <xf numFmtId="0" fontId="31" fillId="0" borderId="1" xfId="999" applyFont="1" applyFill="1" applyBorder="1" applyAlignment="1">
      <alignment vertical="center" wrapText="1"/>
    </xf>
    <xf numFmtId="0" fontId="28" fillId="0" borderId="13" xfId="999" applyNumberFormat="1" applyFont="1" applyFill="1" applyBorder="1" applyAlignment="1">
      <alignment horizontal="left" vertical="center"/>
    </xf>
    <xf numFmtId="0" fontId="28" fillId="0" borderId="1" xfId="999" applyNumberFormat="1" applyFont="1" applyFill="1" applyBorder="1" applyAlignment="1">
      <alignment horizontal="left" vertical="center" wrapText="1"/>
    </xf>
    <xf numFmtId="0" fontId="28" fillId="0" borderId="13" xfId="556" applyFont="1" applyFill="1" applyBorder="1" applyAlignment="1">
      <alignment horizontal="left" vertical="center"/>
    </xf>
    <xf numFmtId="0" fontId="28" fillId="0" borderId="1" xfId="999" applyNumberFormat="1" applyFont="1" applyFill="1" applyBorder="1" applyAlignment="1">
      <alignment vertical="center" wrapText="1"/>
    </xf>
    <xf numFmtId="0" fontId="31" fillId="0" borderId="1" xfId="999" applyNumberFormat="1" applyFont="1" applyFill="1" applyBorder="1" applyAlignment="1">
      <alignment horizontal="left" vertical="center" wrapText="1"/>
    </xf>
    <xf numFmtId="0" fontId="31" fillId="0" borderId="1" xfId="999" applyFont="1" applyFill="1" applyBorder="1" applyAlignment="1">
      <alignment horizontal="distributed" vertical="center" wrapText="1" indent="2"/>
    </xf>
    <xf numFmtId="0" fontId="69" fillId="0" borderId="0" xfId="999" applyFont="1" applyFill="1">
      <alignment vertical="center"/>
    </xf>
    <xf numFmtId="3" fontId="32" fillId="0" borderId="0" xfId="999" applyNumberFormat="1" applyFill="1">
      <alignment vertical="center"/>
    </xf>
    <xf numFmtId="0" fontId="32" fillId="2" borderId="0" xfId="556" applyFill="1">
      <alignment vertical="center"/>
    </xf>
    <xf numFmtId="189" fontId="31" fillId="0" borderId="13" xfId="999" applyNumberFormat="1" applyFont="1" applyFill="1" applyBorder="1" applyAlignment="1">
      <alignment vertical="center" wrapText="1"/>
    </xf>
    <xf numFmtId="0" fontId="31" fillId="0" borderId="13" xfId="999" applyNumberFormat="1" applyFont="1" applyFill="1" applyBorder="1" applyAlignment="1">
      <alignment horizontal="left" vertical="center"/>
    </xf>
    <xf numFmtId="0" fontId="31" fillId="0" borderId="1" xfId="999" applyNumberFormat="1" applyFont="1" applyFill="1" applyBorder="1" applyAlignment="1">
      <alignment vertical="center" wrapText="1"/>
    </xf>
    <xf numFmtId="0" fontId="28" fillId="0" borderId="1" xfId="999" applyFont="1" applyFill="1" applyBorder="1" applyAlignment="1">
      <alignment horizontal="left" vertical="center" wrapText="1"/>
    </xf>
    <xf numFmtId="0" fontId="28" fillId="2" borderId="13" xfId="999" applyFont="1" applyFill="1" applyBorder="1" applyAlignment="1">
      <alignment horizontal="left" vertical="center"/>
    </xf>
    <xf numFmtId="0" fontId="28" fillId="0" borderId="13" xfId="999" applyFont="1" applyFill="1" applyBorder="1" applyAlignment="1">
      <alignment horizontal="left" vertical="top" wrapText="1"/>
    </xf>
    <xf numFmtId="0" fontId="28" fillId="2" borderId="1" xfId="999" applyFont="1" applyFill="1" applyBorder="1" applyAlignment="1">
      <alignment horizontal="left" vertical="center" wrapText="1"/>
    </xf>
    <xf numFmtId="200" fontId="28" fillId="2" borderId="1" xfId="25" applyNumberFormat="1" applyFont="1" applyFill="1" applyBorder="1" applyAlignment="1">
      <alignment horizontal="right" vertical="center" wrapText="1"/>
    </xf>
    <xf numFmtId="200" fontId="28" fillId="2" borderId="1" xfId="25" applyNumberFormat="1" applyFont="1" applyFill="1" applyBorder="1" applyAlignment="1" applyProtection="1">
      <alignment horizontal="right" vertical="center" wrapText="1"/>
      <protection locked="0"/>
    </xf>
    <xf numFmtId="0" fontId="31" fillId="0" borderId="13" xfId="999" applyNumberFormat="1" applyFont="1" applyFill="1" applyBorder="1" applyAlignment="1" applyProtection="1">
      <alignment horizontal="left" vertical="center"/>
    </xf>
    <xf numFmtId="0" fontId="31" fillId="0" borderId="1" xfId="999" applyNumberFormat="1" applyFont="1" applyFill="1" applyBorder="1" applyAlignment="1" applyProtection="1">
      <alignment vertical="center" wrapText="1"/>
    </xf>
    <xf numFmtId="0" fontId="28" fillId="2" borderId="13" xfId="556" applyFont="1" applyFill="1" applyBorder="1" applyAlignment="1" applyProtection="1">
      <alignment horizontal="left" vertical="center"/>
    </xf>
    <xf numFmtId="0" fontId="28" fillId="2" borderId="1" xfId="556" applyFont="1" applyFill="1" applyBorder="1" applyAlignment="1" applyProtection="1">
      <alignment horizontal="left" vertical="center" wrapText="1"/>
    </xf>
    <xf numFmtId="189" fontId="28" fillId="2" borderId="1" xfId="999" applyNumberFormat="1" applyFont="1" applyFill="1" applyBorder="1" applyAlignment="1" applyProtection="1">
      <alignment horizontal="right" vertical="center" wrapText="1"/>
      <protection locked="0"/>
    </xf>
    <xf numFmtId="0" fontId="28" fillId="0" borderId="1" xfId="556" applyFont="1" applyFill="1" applyBorder="1" applyAlignment="1" applyProtection="1">
      <alignment horizontal="left" vertical="center" wrapText="1"/>
    </xf>
    <xf numFmtId="0" fontId="47" fillId="0" borderId="13" xfId="999" applyFont="1" applyFill="1" applyBorder="1" applyAlignment="1">
      <alignment horizontal="distributed" vertical="center"/>
    </xf>
    <xf numFmtId="200" fontId="32" fillId="0" borderId="0" xfId="999" applyNumberFormat="1" applyFill="1">
      <alignment vertical="center"/>
    </xf>
    <xf numFmtId="0" fontId="31" fillId="2" borderId="0" xfId="999" applyFont="1" applyFill="1" applyAlignment="1" applyProtection="1">
      <alignment horizontal="center" vertical="center" wrapText="1"/>
    </xf>
    <xf numFmtId="0" fontId="28" fillId="2" borderId="0" xfId="999" applyFont="1" applyFill="1" applyProtection="1">
      <alignment vertical="center"/>
    </xf>
    <xf numFmtId="0" fontId="32" fillId="2" borderId="0" xfId="556" applyFill="1" applyProtection="1">
      <alignment vertical="center"/>
    </xf>
    <xf numFmtId="0" fontId="32" fillId="2" borderId="0" xfId="999" applyFill="1" applyProtection="1">
      <alignment vertical="center"/>
    </xf>
    <xf numFmtId="189" fontId="32" fillId="2" borderId="0" xfId="999" applyNumberFormat="1" applyFill="1" applyProtection="1">
      <alignment vertical="center"/>
    </xf>
    <xf numFmtId="0" fontId="70" fillId="2" borderId="0" xfId="999" applyFont="1" applyFill="1" applyProtection="1">
      <alignment vertical="center"/>
    </xf>
    <xf numFmtId="0" fontId="28" fillId="0" borderId="0" xfId="999" applyFont="1" applyFill="1" applyAlignment="1" applyProtection="1">
      <alignment horizontal="left" vertical="center"/>
    </xf>
    <xf numFmtId="0" fontId="57" fillId="0" borderId="0" xfId="999" applyFont="1" applyFill="1" applyProtection="1">
      <alignment vertical="center"/>
    </xf>
    <xf numFmtId="0" fontId="31" fillId="0" borderId="1" xfId="999" applyFont="1" applyFill="1" applyBorder="1" applyAlignment="1" applyProtection="1">
      <alignment horizontal="center" vertical="center" wrapText="1"/>
    </xf>
    <xf numFmtId="3" fontId="31" fillId="0" borderId="1" xfId="0" applyNumberFormat="1" applyFont="1" applyFill="1" applyBorder="1" applyAlignment="1" applyProtection="1">
      <alignment horizontal="right" vertical="center"/>
      <protection locked="0"/>
    </xf>
    <xf numFmtId="0" fontId="28" fillId="0" borderId="13" xfId="999" applyFont="1" applyFill="1" applyBorder="1" applyAlignment="1" applyProtection="1">
      <alignment horizontal="left" vertical="top" wrapText="1"/>
    </xf>
    <xf numFmtId="0" fontId="28" fillId="0" borderId="1" xfId="999" applyNumberFormat="1" applyFont="1" applyFill="1" applyBorder="1" applyAlignment="1" applyProtection="1">
      <alignment vertical="center" wrapText="1"/>
    </xf>
    <xf numFmtId="0" fontId="31" fillId="0" borderId="13" xfId="999" applyFont="1" applyFill="1" applyBorder="1" applyAlignment="1" applyProtection="1">
      <alignment horizontal="distributed" vertical="center"/>
    </xf>
    <xf numFmtId="0" fontId="28" fillId="0" borderId="13" xfId="556" applyFont="1" applyFill="1" applyBorder="1" applyAlignment="1" applyProtection="1">
      <alignment horizontal="left" vertical="center"/>
    </xf>
    <xf numFmtId="0" fontId="47" fillId="0" borderId="13" xfId="999" applyFont="1" applyFill="1" applyBorder="1" applyAlignment="1" applyProtection="1">
      <alignment horizontal="distributed" vertical="center"/>
    </xf>
    <xf numFmtId="0" fontId="31" fillId="0" borderId="1" xfId="999" applyNumberFormat="1" applyFont="1" applyFill="1" applyBorder="1" applyAlignment="1" applyProtection="1">
      <alignment horizontal="distributed" vertical="center"/>
    </xf>
    <xf numFmtId="3" fontId="32" fillId="2" borderId="0" xfId="999" applyNumberFormat="1" applyFill="1" applyProtection="1">
      <alignment vertical="center"/>
    </xf>
    <xf numFmtId="0" fontId="0" fillId="0" borderId="0" xfId="0" applyAlignment="1">
      <alignment horizontal="left"/>
    </xf>
    <xf numFmtId="0" fontId="71" fillId="0" borderId="0" xfId="0" applyFont="1" applyAlignment="1">
      <alignment horizontal="center"/>
    </xf>
    <xf numFmtId="0" fontId="0" fillId="0" borderId="0" xfId="0" applyFont="1" applyAlignment="1">
      <alignment horizontal="left"/>
    </xf>
    <xf numFmtId="0" fontId="71" fillId="0" borderId="0" xfId="0" applyFont="1" applyAlignment="1">
      <alignment horizontal="left"/>
    </xf>
    <xf numFmtId="0" fontId="28" fillId="0" borderId="13" xfId="999" applyFont="1" applyFill="1" applyBorder="1" applyAlignment="1" applyProtection="1" quotePrefix="1">
      <alignment horizontal="left" vertical="center"/>
    </xf>
    <xf numFmtId="0" fontId="28" fillId="2" borderId="13" xfId="999" applyFont="1" applyFill="1" applyBorder="1" applyAlignment="1" quotePrefix="1">
      <alignment horizontal="left" vertical="center"/>
    </xf>
  </cellXfs>
  <cellStyles count="1335">
    <cellStyle name="常规" xfId="0" builtinId="0"/>
    <cellStyle name="货币[0]" xfId="1" builtinId="7"/>
    <cellStyle name="链接单元格 5" xfId="2"/>
    <cellStyle name="常规 440" xfId="3"/>
    <cellStyle name="常规 435" xfId="4"/>
    <cellStyle name="20% - 强调文字颜色 3" xfId="5" builtinId="38"/>
    <cellStyle name="输入" xfId="6" builtinId="20"/>
    <cellStyle name="强调文字颜色 2 3 2" xfId="7"/>
    <cellStyle name="汇总 6" xfId="8"/>
    <cellStyle name="Accent5 9" xfId="9"/>
    <cellStyle name="货币" xfId="10" builtinId="4"/>
    <cellStyle name="部门 4" xfId="11"/>
    <cellStyle name="_ET_STYLE_NoName_00__Book1_1 2 2 2" xfId="12"/>
    <cellStyle name="常规 2 2 4" xfId="13"/>
    <cellStyle name="百分比 2 8 2" xfId="14"/>
    <cellStyle name="Accent1 5" xfId="15"/>
    <cellStyle name="好 3 2 2" xfId="16"/>
    <cellStyle name="args.style" xfId="17"/>
    <cellStyle name="千位分隔[0]" xfId="18" builtinId="6"/>
    <cellStyle name="常规 3 4 3" xfId="19"/>
    <cellStyle name="Accent2 - 40%" xfId="20"/>
    <cellStyle name="常规 26 2" xfId="21"/>
    <cellStyle name="40% - 强调文字颜色 3" xfId="22" builtinId="39"/>
    <cellStyle name="差" xfId="23" builtinId="27"/>
    <cellStyle name="常规 7 3" xfId="24"/>
    <cellStyle name="千位分隔" xfId="25" builtinId="3"/>
    <cellStyle name="60% - 强调文字颜色 3" xfId="26" builtinId="40"/>
    <cellStyle name="Accent6 4" xfId="27"/>
    <cellStyle name="超链接" xfId="28" builtinId="8"/>
    <cellStyle name="好_0605石屏县 2 2" xfId="29"/>
    <cellStyle name="Input [yellow] 4" xfId="30"/>
    <cellStyle name="Accent2 - 60%" xfId="31"/>
    <cellStyle name="日期" xfId="32"/>
    <cellStyle name="60% - 强调文字颜色 6 3 2" xfId="33"/>
    <cellStyle name="百分比" xfId="34" builtinId="5"/>
    <cellStyle name="已访问的超链接" xfId="35" builtinId="9"/>
    <cellStyle name="差_Book1 2" xfId="36"/>
    <cellStyle name="Accent4 5" xfId="37"/>
    <cellStyle name="60% - 强调文字颜色 4 2 2 2" xfId="38"/>
    <cellStyle name="好_2007年地州资金往来对账表 3" xfId="39"/>
    <cellStyle name="60% - 强调文字颜色 2 3" xfId="40"/>
    <cellStyle name="注释" xfId="41" builtinId="10"/>
    <cellStyle name="常规 6" xfId="42"/>
    <cellStyle name="_ET_STYLE_NoName_00__Sheet3" xfId="43"/>
    <cellStyle name="60% - 强调文字颜色 2" xfId="44" builtinId="36"/>
    <cellStyle name="Accent6 3" xfId="45"/>
    <cellStyle name="Accent5 - 60% 2 2" xfId="46"/>
    <cellStyle name="标题 4" xfId="47" builtinId="19"/>
    <cellStyle name="Accent3 4 2" xfId="48"/>
    <cellStyle name="百分比 7" xfId="49"/>
    <cellStyle name="解释性文本 2 2" xfId="50"/>
    <cellStyle name="常规 6 5" xfId="51"/>
    <cellStyle name="常规 4 2 2 3" xfId="52"/>
    <cellStyle name="警告文本" xfId="53" builtinId="11"/>
    <cellStyle name="常规 5 2" xfId="54"/>
    <cellStyle name="60% - 强调文字颜色 2 2 2" xfId="55"/>
    <cellStyle name="标题" xfId="56" builtinId="15"/>
    <cellStyle name="标题 1 5 2" xfId="57"/>
    <cellStyle name="Accent1 - 60% 2 2" xfId="58"/>
    <cellStyle name="解释性文本" xfId="59" builtinId="53"/>
    <cellStyle name="标题 1" xfId="60" builtinId="16"/>
    <cellStyle name="百分比 4" xfId="61"/>
    <cellStyle name="标题 2" xfId="62" builtinId="17"/>
    <cellStyle name="百分比 5" xfId="63"/>
    <cellStyle name="常规 5 2 2" xfId="64"/>
    <cellStyle name="差 7" xfId="65"/>
    <cellStyle name="0,0_x000d__x000a_NA_x000d__x000a_" xfId="66"/>
    <cellStyle name="60% - 强调文字颜色 2 2 2 2" xfId="67"/>
    <cellStyle name="Accent4 2 2" xfId="68"/>
    <cellStyle name="60% - 强调文字颜色 1" xfId="69" builtinId="32"/>
    <cellStyle name="Accent6 2" xfId="70"/>
    <cellStyle name="标题 3" xfId="71" builtinId="18"/>
    <cellStyle name="百分比 6" xfId="72"/>
    <cellStyle name="60% - 强调文字颜色 4" xfId="73" builtinId="44"/>
    <cellStyle name="Accent6 5" xfId="74"/>
    <cellStyle name="输出" xfId="75" builtinId="21"/>
    <cellStyle name="计算" xfId="76" builtinId="22"/>
    <cellStyle name="40% - 强调文字颜色 4 2" xfId="77"/>
    <cellStyle name="检查单元格" xfId="78" builtinId="23"/>
    <cellStyle name="20% - 强调文字颜色 6" xfId="79" builtinId="50"/>
    <cellStyle name="常规 443" xfId="80"/>
    <cellStyle name="常规 8 3" xfId="81"/>
    <cellStyle name="常规 2 2 2 5" xfId="82"/>
    <cellStyle name="强调文字颜色 2" xfId="83" builtinId="33"/>
    <cellStyle name="标题 4 5 3" xfId="84"/>
    <cellStyle name="PSHeading 4" xfId="85"/>
    <cellStyle name="链接单元格" xfId="86" builtinId="24"/>
    <cellStyle name="差_0605石屏" xfId="87"/>
    <cellStyle name="汇总" xfId="88" builtinId="25"/>
    <cellStyle name="60% - 强调文字颜色 4 2 3" xfId="89"/>
    <cellStyle name="好" xfId="90" builtinId="26"/>
    <cellStyle name="输出 3 3" xfId="91"/>
    <cellStyle name="适中" xfId="92" builtinId="28"/>
    <cellStyle name="20% - 强调文字颜色 3 3" xfId="93"/>
    <cellStyle name="适中 8" xfId="94"/>
    <cellStyle name="20% - 强调文字颜色 5" xfId="95" builtinId="46"/>
    <cellStyle name="常规 442" xfId="96"/>
    <cellStyle name="常规 8 2" xfId="97"/>
    <cellStyle name="链接单元格 7" xfId="98"/>
    <cellStyle name="常规 2 2 2 4" xfId="99"/>
    <cellStyle name="强调文字颜色 1" xfId="100" builtinId="29"/>
    <cellStyle name="标题 4 5 2" xfId="101"/>
    <cellStyle name="千位分隔 6 2" xfId="102"/>
    <cellStyle name="编号 3 2" xfId="103"/>
    <cellStyle name="20% - 强调文字颜色 1" xfId="104" builtinId="30"/>
    <cellStyle name="常规 428" xfId="105"/>
    <cellStyle name="常规 433" xfId="106"/>
    <cellStyle name="链接单元格 3" xfId="107"/>
    <cellStyle name="40% - 强调文字颜色 1" xfId="108" builtinId="31"/>
    <cellStyle name="标题 5 4" xfId="109"/>
    <cellStyle name="Accent6 - 20% 2 2" xfId="110"/>
    <cellStyle name="汇总 3 3" xfId="111"/>
    <cellStyle name="20% - 强调文字颜色 2" xfId="112" builtinId="34"/>
    <cellStyle name="常规 429" xfId="113"/>
    <cellStyle name="常规 434" xfId="114"/>
    <cellStyle name="链接单元格 4" xfId="115"/>
    <cellStyle name="40% - 强调文字颜色 2" xfId="116" builtinId="35"/>
    <cellStyle name="差_11大理 2 2" xfId="117"/>
    <cellStyle name="强调文字颜色 3" xfId="118" builtinId="37"/>
    <cellStyle name="Accent2 - 40% 2" xfId="119"/>
    <cellStyle name="检查单元格 3 4" xfId="120"/>
    <cellStyle name="PSChar" xfId="121"/>
    <cellStyle name="强调文字颜色 4" xfId="122" builtinId="41"/>
    <cellStyle name="好_2008年地州对账表(国库资金）" xfId="123"/>
    <cellStyle name="Accent2 - 40% 3" xfId="124"/>
    <cellStyle name="20% - 强调文字颜色 4" xfId="125" builtinId="42"/>
    <cellStyle name="常规 436" xfId="126"/>
    <cellStyle name="常规 441" xfId="127"/>
    <cellStyle name="链接单元格 6" xfId="128"/>
    <cellStyle name="40% - 强调文字颜色 4" xfId="129" builtinId="43"/>
    <cellStyle name="强调文字颜色 5" xfId="130" builtinId="45"/>
    <cellStyle name="计算 4" xfId="131"/>
    <cellStyle name="常规_exceltmp1 2" xfId="132"/>
    <cellStyle name="常规 2 5 3 2" xfId="133"/>
    <cellStyle name="60% - 强调文字颜色 5 2 2 2" xfId="134"/>
    <cellStyle name="40% - 强调文字颜色 5" xfId="135" builtinId="47"/>
    <cellStyle name="标题 1 4 2" xfId="136"/>
    <cellStyle name="60% - 强调文字颜色 5" xfId="137" builtinId="48"/>
    <cellStyle name="Accent6 6" xfId="138"/>
    <cellStyle name="强调文字颜色 6" xfId="139" builtinId="49"/>
    <cellStyle name="40% - 强调文字颜色 6" xfId="140" builtinId="51"/>
    <cellStyle name="_弱电系统设备配置报价清单" xfId="141"/>
    <cellStyle name="标题 1 4 3" xfId="142"/>
    <cellStyle name="60% - 强调文字颜色 6" xfId="143" builtinId="52"/>
    <cellStyle name="Accent6 7" xfId="144"/>
    <cellStyle name="_Book1_2 2" xfId="145"/>
    <cellStyle name="Accent2 - 20% 2" xfId="146"/>
    <cellStyle name="常规 3 2 3 2" xfId="147"/>
    <cellStyle name="适中 5 2" xfId="148"/>
    <cellStyle name="常规 2 12 2" xfId="149"/>
    <cellStyle name="Accent2 - 20% 3" xfId="150"/>
    <cellStyle name="适中 5 3" xfId="151"/>
    <cellStyle name="_Book1_2 3" xfId="152"/>
    <cellStyle name="_ET_STYLE_NoName_00__Book1" xfId="153"/>
    <cellStyle name="_ET_STYLE_NoName_00_" xfId="154"/>
    <cellStyle name="_Book1_1" xfId="155"/>
    <cellStyle name="_20100326高清市院遂宁检察院1080P配置清单26日改" xfId="156"/>
    <cellStyle name="Accent2 - 20% 2 2" xfId="157"/>
    <cellStyle name="百分比 2 2 4" xfId="158"/>
    <cellStyle name="_Book1_2 2 2" xfId="159"/>
    <cellStyle name="常规 2 5 4 2" xfId="160"/>
    <cellStyle name="百分比 2 2 5" xfId="161"/>
    <cellStyle name="百分比 2 10 2" xfId="162"/>
    <cellStyle name="_Book1_2 2 3" xfId="163"/>
    <cellStyle name="百分比 2 2 4 2" xfId="164"/>
    <cellStyle name="_Book1_2 2 2 2" xfId="165"/>
    <cellStyle name="_Book1_3 2" xfId="166"/>
    <cellStyle name="超级链接 2 2" xfId="167"/>
    <cellStyle name="常规 2 7 2" xfId="168"/>
    <cellStyle name="_Book1" xfId="169"/>
    <cellStyle name="常规 3 2 3" xfId="170"/>
    <cellStyle name="Accent2 - 20%" xfId="171"/>
    <cellStyle name="适中 5" xfId="172"/>
    <cellStyle name="_Book1_2" xfId="173"/>
    <cellStyle name="常规 2 16" xfId="174"/>
    <cellStyle name="百分比 2 3 4" xfId="175"/>
    <cellStyle name="差_2008年地州对账表(国库资金） 3" xfId="176"/>
    <cellStyle name="_Book1_2 3 2" xfId="177"/>
    <cellStyle name="_Book1_2 4" xfId="178"/>
    <cellStyle name="超级链接 2" xfId="179"/>
    <cellStyle name="Accent1 4 2" xfId="180"/>
    <cellStyle name="_Book1_3" xfId="181"/>
    <cellStyle name="Accent5 - 60% 3" xfId="182"/>
    <cellStyle name="常规 2 3 3 2" xfId="183"/>
    <cellStyle name="_ET_STYLE_NoName_00__Book1_1" xfId="184"/>
    <cellStyle name="常规 2 3 3 2 2" xfId="185"/>
    <cellStyle name="_ET_STYLE_NoName_00__Book1_1 2" xfId="186"/>
    <cellStyle name="_ET_STYLE_NoName_00__Book1_1 2 2" xfId="187"/>
    <cellStyle name="_ET_STYLE_NoName_00__Book1_1 2 3" xfId="188"/>
    <cellStyle name="标题 2 2 2 2" xfId="189"/>
    <cellStyle name="Percent [2]" xfId="190"/>
    <cellStyle name="百分比 2 7 2" xfId="191"/>
    <cellStyle name="_ET_STYLE_NoName_00__Book1_1 3" xfId="192"/>
    <cellStyle name="超级链接" xfId="193"/>
    <cellStyle name="Accent1 4" xfId="194"/>
    <cellStyle name="_ET_STYLE_NoName_00__Book1_1 3 2" xfId="195"/>
    <cellStyle name="_ET_STYLE_NoName_00__Book1_1 4" xfId="196"/>
    <cellStyle name="Accent5 4" xfId="197"/>
    <cellStyle name="_关闭破产企业已移交地方管理中小学校退休教师情况明细表(1)" xfId="198"/>
    <cellStyle name="0,0_x005f_x000d__x005f_x000a_NA_x005f_x000d__x005f_x000a_" xfId="199"/>
    <cellStyle name="警告文本 4 2" xfId="200"/>
    <cellStyle name="20% - 强调文字颜色 1 2" xfId="201"/>
    <cellStyle name="常规 11 4" xfId="202"/>
    <cellStyle name="链接单元格 3 2 2" xfId="203"/>
    <cellStyle name="20% - 强调文字颜色 1 2 2" xfId="204"/>
    <cellStyle name="强调文字颜色 2 2 2 2" xfId="205"/>
    <cellStyle name="20% - 强调文字颜色 1 3" xfId="206"/>
    <cellStyle name="Accent1 - 20% 2" xfId="207"/>
    <cellStyle name="20% - 强调文字颜色 2 2" xfId="208"/>
    <cellStyle name="20% - 强调文字颜色 2 2 2" xfId="209"/>
    <cellStyle name="60% - 强调文字颜色 3 2 2 2" xfId="210"/>
    <cellStyle name="20% - 强调文字颜色 2 3" xfId="211"/>
    <cellStyle name="常规 3 2 5" xfId="212"/>
    <cellStyle name="20% - 强调文字颜色 3 2" xfId="213"/>
    <cellStyle name="适中 7" xfId="214"/>
    <cellStyle name="20% - 强调文字颜色 3 2 2" xfId="215"/>
    <cellStyle name="Mon閠aire_!!!GO" xfId="216"/>
    <cellStyle name="常规 3 3 5" xfId="217"/>
    <cellStyle name="20% - 强调文字颜色 4 2" xfId="218"/>
    <cellStyle name="常规 3 3 5 2" xfId="219"/>
    <cellStyle name="20% - 强调文字颜色 4 2 2" xfId="220"/>
    <cellStyle name="Accent6 - 60% 2 2" xfId="221"/>
    <cellStyle name="常规 3 3 6" xfId="222"/>
    <cellStyle name="20% - 强调文字颜色 4 3" xfId="223"/>
    <cellStyle name="20% - 强调文字颜色 5 2" xfId="224"/>
    <cellStyle name="20% - 强调文字颜色 5 2 2" xfId="225"/>
    <cellStyle name="20% - 强调文字颜色 5 3" xfId="226"/>
    <cellStyle name="20% - 强调文字颜色 6 2" xfId="227"/>
    <cellStyle name="20% - 强调文字颜色 6 2 2" xfId="228"/>
    <cellStyle name="Accent6 - 20% 3" xfId="229"/>
    <cellStyle name="20% - 强调文字颜色 6 3" xfId="230"/>
    <cellStyle name="解释性文本 3 2 2" xfId="231"/>
    <cellStyle name="40% - 强调文字颜色 1 2" xfId="232"/>
    <cellStyle name="常规 4 3 5" xfId="233"/>
    <cellStyle name="40% - 强调文字颜色 1 2 2" xfId="234"/>
    <cellStyle name="Accent1" xfId="235"/>
    <cellStyle name="常规 9 2" xfId="236"/>
    <cellStyle name="40% - 强调文字颜色 1 3" xfId="237"/>
    <cellStyle name="常规 2 3 2 4" xfId="238"/>
    <cellStyle name="40% - 强调文字颜色 2 2" xfId="239"/>
    <cellStyle name="常规 2 3 2 4 2" xfId="240"/>
    <cellStyle name="40% - 强调文字颜色 2 2 2" xfId="241"/>
    <cellStyle name="常规 2 3 2 5" xfId="242"/>
    <cellStyle name="40% - 强调文字颜色 2 3" xfId="243"/>
    <cellStyle name="常规 2 3 3 4" xfId="244"/>
    <cellStyle name="40% - 强调文字颜色 3 2" xfId="245"/>
    <cellStyle name="40% - 强调文字颜色 3 2 2" xfId="246"/>
    <cellStyle name="40% - 强调文字颜色 3 3" xfId="247"/>
    <cellStyle name="标题 4 4" xfId="248"/>
    <cellStyle name="千位分隔 5" xfId="249"/>
    <cellStyle name="40% - 强调文字颜色 4 2 2" xfId="250"/>
    <cellStyle name="常规_2007年云南省向人大报送政府收支预算表格式编制过程表 3 2" xfId="251"/>
    <cellStyle name="计算 3 3" xfId="252"/>
    <cellStyle name="Accent6 - 20% 2" xfId="253"/>
    <cellStyle name="40% - 强调文字颜色 4 3" xfId="254"/>
    <cellStyle name="好 2 3" xfId="255"/>
    <cellStyle name="40% - 强调文字颜色 5 2" xfId="256"/>
    <cellStyle name="60% - 强调文字颜色 4 3" xfId="257"/>
    <cellStyle name="计算 4 2 2" xfId="258"/>
    <cellStyle name="40% - 强调文字颜色 5 2 2" xfId="259"/>
    <cellStyle name="好 2 4" xfId="260"/>
    <cellStyle name="40% - 强调文字颜色 5 3" xfId="261"/>
    <cellStyle name="适中 2 2" xfId="262"/>
    <cellStyle name="百分比 2 9" xfId="263"/>
    <cellStyle name="标题 2 2 4" xfId="264"/>
    <cellStyle name="好 3 3" xfId="265"/>
    <cellStyle name="40% - 强调文字颜色 6 2" xfId="266"/>
    <cellStyle name="适中 2 2 2" xfId="267"/>
    <cellStyle name="百分比 2 9 2" xfId="268"/>
    <cellStyle name="Accent2 5" xfId="269"/>
    <cellStyle name="40% - 强调文字颜色 6 2 2" xfId="270"/>
    <cellStyle name="好 3 4" xfId="271"/>
    <cellStyle name="40% - 强调文字颜色 6 3" xfId="272"/>
    <cellStyle name="输出 3 4" xfId="273"/>
    <cellStyle name="Accent6 2 2" xfId="274"/>
    <cellStyle name="60% - 强调文字颜色 1 2" xfId="275"/>
    <cellStyle name="60% - 强调文字颜色 1 2 2" xfId="276"/>
    <cellStyle name="好 7" xfId="277"/>
    <cellStyle name="标题 3 2 4" xfId="278"/>
    <cellStyle name="商品名称 2 2" xfId="279"/>
    <cellStyle name="60% - 强调文字颜色 1 2 2 2" xfId="280"/>
    <cellStyle name="百分比 2 3 4 2" xfId="281"/>
    <cellStyle name="60% - 强调文字颜色 1 2 3" xfId="282"/>
    <cellStyle name="60% - 强调文字颜色 1 3" xfId="283"/>
    <cellStyle name="60% - 强调文字颜色 1 3 2" xfId="284"/>
    <cellStyle name="千位分隔 2 3" xfId="285"/>
    <cellStyle name="输出 4 4" xfId="286"/>
    <cellStyle name="常规 5" xfId="287"/>
    <cellStyle name="Accent6 3 2" xfId="288"/>
    <cellStyle name="60% - 强调文字颜色 2 2" xfId="289"/>
    <cellStyle name="Accent6 - 60%" xfId="290"/>
    <cellStyle name="常规 5 3" xfId="291"/>
    <cellStyle name="60% - 强调文字颜色 2 2 3" xfId="292"/>
    <cellStyle name="常规 6 2" xfId="293"/>
    <cellStyle name="注释 2" xfId="294"/>
    <cellStyle name="60% - 强调文字颜色 2 3 2" xfId="295"/>
    <cellStyle name="Accent6 4 2" xfId="296"/>
    <cellStyle name="60% - 强调文字颜色 3 2" xfId="297"/>
    <cellStyle name="60% - 强调文字颜色 3 2 2" xfId="298"/>
    <cellStyle name="60% - 强调文字颜色 3 2 3" xfId="299"/>
    <cellStyle name="Accent5 - 40% 2" xfId="300"/>
    <cellStyle name="60% - 强调文字颜色 3 3" xfId="301"/>
    <cellStyle name="Accent5 - 40% 2 2" xfId="302"/>
    <cellStyle name="60% - 强调文字颜色 3 3 2" xfId="303"/>
    <cellStyle name="汇总 7" xfId="304"/>
    <cellStyle name="Accent6 5 2" xfId="305"/>
    <cellStyle name="60% - 强调文字颜色 4 2" xfId="306"/>
    <cellStyle name="60% - 强调文字颜色 4 2 2" xfId="307"/>
    <cellStyle name="常规 20" xfId="308"/>
    <cellStyle name="常规 15" xfId="309"/>
    <cellStyle name="60% - 强调文字颜色 4 3 2" xfId="310"/>
    <cellStyle name="标题 1 4 2 2" xfId="311"/>
    <cellStyle name="60% - 强调文字颜色 5 2" xfId="312"/>
    <cellStyle name="常规_exceltmp1" xfId="313"/>
    <cellStyle name="常规 2 5 3" xfId="314"/>
    <cellStyle name="60% - 强调文字颜色 5 2 2" xfId="315"/>
    <cellStyle name="常规 2 2 2 3 2" xfId="316"/>
    <cellStyle name="百分比 2 10" xfId="317"/>
    <cellStyle name="常规 2 5 4" xfId="318"/>
    <cellStyle name="60% - 强调文字颜色 5 2 3" xfId="319"/>
    <cellStyle name="60% - 强调文字颜色 5 3" xfId="320"/>
    <cellStyle name="常规 2 6 3" xfId="321"/>
    <cellStyle name="60% - 强调文字颜色 5 3 2" xfId="322"/>
    <cellStyle name="RowLevel_0" xfId="323"/>
    <cellStyle name="60% - 强调文字颜色 6 2" xfId="324"/>
    <cellStyle name="强调文字颜色 5 2 3" xfId="325"/>
    <cellStyle name="Header2" xfId="326"/>
    <cellStyle name="60% - 强调文字颜色 6 2 2" xfId="327"/>
    <cellStyle name="Header2 2" xfId="328"/>
    <cellStyle name="60% - 强调文字颜色 6 2 2 2" xfId="329"/>
    <cellStyle name="60% - 强调文字颜色 6 2 3" xfId="330"/>
    <cellStyle name="60% - 强调文字颜色 6 3" xfId="331"/>
    <cellStyle name="6mal" xfId="332"/>
    <cellStyle name="Accent4 9" xfId="333"/>
    <cellStyle name="强调文字颜色 2 2 2" xfId="334"/>
    <cellStyle name="Accent1 - 20%" xfId="335"/>
    <cellStyle name="常规 2 3 3 3" xfId="336"/>
    <cellStyle name="Accent5 - 20%" xfId="337"/>
    <cellStyle name="Accent1 - 20% 2 2" xfId="338"/>
    <cellStyle name="Accent1 - 20% 3" xfId="339"/>
    <cellStyle name="标题 6 2 2" xfId="340"/>
    <cellStyle name="Accent6 9" xfId="341"/>
    <cellStyle name="Accent1 - 40%" xfId="342"/>
    <cellStyle name="Accent1 - 40% 2" xfId="343"/>
    <cellStyle name="Accent1 - 40% 2 2" xfId="344"/>
    <cellStyle name="PSHeading 3 2" xfId="345"/>
    <cellStyle name="Accent1 - 40% 3" xfId="346"/>
    <cellStyle name="Accent1 - 60%" xfId="347"/>
    <cellStyle name="标题 1 5" xfId="348"/>
    <cellStyle name="Accent1 - 60% 2" xfId="349"/>
    <cellStyle name="常规 17 2" xfId="350"/>
    <cellStyle name="注释 4 2 2" xfId="351"/>
    <cellStyle name="标题 1 6" xfId="352"/>
    <cellStyle name="Accent1 - 60% 3" xfId="353"/>
    <cellStyle name="Accent1 2" xfId="354"/>
    <cellStyle name="Date 3" xfId="355"/>
    <cellStyle name="Accent1 2 2" xfId="356"/>
    <cellStyle name="Currency [0]_!!!GO" xfId="357"/>
    <cellStyle name="Accent1 3" xfId="358"/>
    <cellStyle name="Accent1 3 2" xfId="359"/>
    <cellStyle name="常规 2" xfId="360"/>
    <cellStyle name="Accent1 5 2" xfId="361"/>
    <cellStyle name="sstot" xfId="362"/>
    <cellStyle name="部门 3 2" xfId="363"/>
    <cellStyle name="常规 2 2 3 2" xfId="364"/>
    <cellStyle name="Accent1 6" xfId="365"/>
    <cellStyle name="常规 2 2 3 3" xfId="366"/>
    <cellStyle name="Accent1 7" xfId="367"/>
    <cellStyle name="常规 2 2 3 4" xfId="368"/>
    <cellStyle name="差_1110洱源 2" xfId="369"/>
    <cellStyle name="Accent1 8" xfId="370"/>
    <cellStyle name="差_1110洱源 3" xfId="371"/>
    <cellStyle name="Accent1 9" xfId="372"/>
    <cellStyle name="常规 9 3" xfId="373"/>
    <cellStyle name="强调文字颜色 5 2 2 2" xfId="374"/>
    <cellStyle name="Header1 2" xfId="375"/>
    <cellStyle name="Accent2" xfId="376"/>
    <cellStyle name="输入 2 4" xfId="377"/>
    <cellStyle name="Accent2 - 40% 2 2" xfId="378"/>
    <cellStyle name="Accent2 - 60% 2" xfId="379"/>
    <cellStyle name="日期 2" xfId="380"/>
    <cellStyle name="Accent5 - 40% 3" xfId="381"/>
    <cellStyle name="Accent2 - 60% 2 2" xfId="382"/>
    <cellStyle name="日期 2 2" xfId="383"/>
    <cellStyle name="Accent2 - 60% 3" xfId="384"/>
    <cellStyle name="日期 3" xfId="385"/>
    <cellStyle name="Accent2 2" xfId="386"/>
    <cellStyle name="t" xfId="387"/>
    <cellStyle name="强调文字颜色 4 3" xfId="388"/>
    <cellStyle name="Accent2 2 2" xfId="389"/>
    <cellStyle name="Accent2 3" xfId="390"/>
    <cellStyle name="Accent2 3 2" xfId="391"/>
    <cellStyle name="Accent2 4" xfId="392"/>
    <cellStyle name="Accent2 4 2" xfId="393"/>
    <cellStyle name="百分比 2 9 2 2" xfId="394"/>
    <cellStyle name="Accent2 5 2" xfId="395"/>
    <cellStyle name="常规 2 2 11" xfId="396"/>
    <cellStyle name="百分比 2 9 3" xfId="397"/>
    <cellStyle name="Date" xfId="398"/>
    <cellStyle name="常规 2 2 4 2" xfId="399"/>
    <cellStyle name="Accent2 6" xfId="400"/>
    <cellStyle name="Accent2 7" xfId="401"/>
    <cellStyle name="Accent2 8" xfId="402"/>
    <cellStyle name="Accent2 9" xfId="403"/>
    <cellStyle name="Accent3" xfId="404"/>
    <cellStyle name="Milliers_!!!GO" xfId="405"/>
    <cellStyle name="Accent5 2" xfId="406"/>
    <cellStyle name="Accent3 - 20%" xfId="407"/>
    <cellStyle name="标题 1 3" xfId="408"/>
    <cellStyle name="常规 2 2 7" xfId="409"/>
    <cellStyle name="百分比 4 3" xfId="410"/>
    <cellStyle name="Accent5 2 2" xfId="411"/>
    <cellStyle name="Accent3 - 20% 2" xfId="412"/>
    <cellStyle name="差_0605石屏 3" xfId="413"/>
    <cellStyle name="汇总 3" xfId="414"/>
    <cellStyle name="Accent5 6" xfId="415"/>
    <cellStyle name="标题 1 3 2" xfId="416"/>
    <cellStyle name="Accent3 - 20% 2 2" xfId="417"/>
    <cellStyle name="标题 1 4" xfId="418"/>
    <cellStyle name="Accent3 - 20% 3" xfId="419"/>
    <cellStyle name="Mon閠aire [0]_!!!GO" xfId="420"/>
    <cellStyle name="好_0502通海县" xfId="421"/>
    <cellStyle name="Accent4 3 2" xfId="422"/>
    <cellStyle name="Accent3 - 40%" xfId="423"/>
    <cellStyle name="Accent3 - 40% 2" xfId="424"/>
    <cellStyle name="Accent3 - 40% 2 2" xfId="425"/>
    <cellStyle name="Accent4 - 60%" xfId="426"/>
    <cellStyle name="捠壿 [0.00]_Region Orders (2)" xfId="427"/>
    <cellStyle name="常规 15 2 2" xfId="428"/>
    <cellStyle name="百分比 2 6 2" xfId="429"/>
    <cellStyle name="Accent3 - 40% 3" xfId="430"/>
    <cellStyle name="TextStyle" xfId="431"/>
    <cellStyle name="Accent4 5 2" xfId="432"/>
    <cellStyle name="Accent3 - 60%" xfId="433"/>
    <cellStyle name="好_M01-1 3" xfId="434"/>
    <cellStyle name="Accent3 - 60% 2" xfId="435"/>
    <cellStyle name="编号" xfId="436"/>
    <cellStyle name="Accent3 - 60% 2 2" xfId="437"/>
    <cellStyle name="常规 17 2 2" xfId="438"/>
    <cellStyle name="Accent3 - 60% 3" xfId="439"/>
    <cellStyle name="Accent3 2" xfId="440"/>
    <cellStyle name="comma zerodec" xfId="441"/>
    <cellStyle name="Accent3 2 2" xfId="442"/>
    <cellStyle name="Accent3 3" xfId="443"/>
    <cellStyle name="Accent3 3 2" xfId="444"/>
    <cellStyle name="Accent3 4" xfId="445"/>
    <cellStyle name="解释性文本 2" xfId="446"/>
    <cellStyle name="Accent3 5" xfId="447"/>
    <cellStyle name="解释性文本 3" xfId="448"/>
    <cellStyle name="Accent3 5 2" xfId="449"/>
    <cellStyle name="解释性文本 3 2" xfId="450"/>
    <cellStyle name="Moneda_96 Risk" xfId="451"/>
    <cellStyle name="常规 2 2 5 2" xfId="452"/>
    <cellStyle name="Accent3 6" xfId="453"/>
    <cellStyle name="解释性文本 4" xfId="454"/>
    <cellStyle name="差 2" xfId="455"/>
    <cellStyle name="解释性文本 5" xfId="456"/>
    <cellStyle name="Accent3 7" xfId="457"/>
    <cellStyle name="差 3" xfId="458"/>
    <cellStyle name="解释性文本 6" xfId="459"/>
    <cellStyle name="Accent3 8" xfId="460"/>
    <cellStyle name="百分比 2" xfId="461"/>
    <cellStyle name="常规 2 7 3 2" xfId="462"/>
    <cellStyle name="差 4" xfId="463"/>
    <cellStyle name="解释性文本 7" xfId="464"/>
    <cellStyle name="Accent3 9" xfId="465"/>
    <cellStyle name="Accent4" xfId="466"/>
    <cellStyle name="百分比 2 2 2" xfId="467"/>
    <cellStyle name="差 4 2 2" xfId="468"/>
    <cellStyle name="Accent4 - 20%" xfId="469"/>
    <cellStyle name="百分比 2 2 2 2" xfId="470"/>
    <cellStyle name="常规 2 4 2 4" xfId="471"/>
    <cellStyle name="Accent4 - 20% 2" xfId="472"/>
    <cellStyle name="百分比 2 2 2 2 2" xfId="473"/>
    <cellStyle name="Accent4 - 20% 2 2" xfId="474"/>
    <cellStyle name="强调 2 2" xfId="475"/>
    <cellStyle name="百分比 2 2 2 3" xfId="476"/>
    <cellStyle name="Accent4 - 20% 3" xfId="477"/>
    <cellStyle name="百分比 2 4 2" xfId="478"/>
    <cellStyle name="Accent4 - 40%" xfId="479"/>
    <cellStyle name="输入 4" xfId="480"/>
    <cellStyle name="百分比 2 4 2 2" xfId="481"/>
    <cellStyle name="Accent6 - 40%" xfId="482"/>
    <cellStyle name="常规 3 3" xfId="483"/>
    <cellStyle name="Accent4 - 40% 2" xfId="484"/>
    <cellStyle name="输入 4 2" xfId="485"/>
    <cellStyle name="商品名称 4" xfId="486"/>
    <cellStyle name="Accent6 - 40% 2" xfId="487"/>
    <cellStyle name="常规 3 3 2" xfId="488"/>
    <cellStyle name="Accent4 - 40% 2 2" xfId="489"/>
    <cellStyle name="输入 4 2 2" xfId="490"/>
    <cellStyle name="常规 3 4" xfId="491"/>
    <cellStyle name="Accent4 - 40% 3" xfId="492"/>
    <cellStyle name="输入 4 3" xfId="493"/>
    <cellStyle name="Accent4 - 60% 2" xfId="494"/>
    <cellStyle name="标题 7 4" xfId="495"/>
    <cellStyle name="Accent4 - 60% 2 2" xfId="496"/>
    <cellStyle name="Accent4 - 60% 3" xfId="497"/>
    <cellStyle name="PSSpacer" xfId="498"/>
    <cellStyle name="Accent6" xfId="499"/>
    <cellStyle name="Accent4 2" xfId="500"/>
    <cellStyle name="New Times Roman" xfId="501"/>
    <cellStyle name="Accent4 3" xfId="502"/>
    <cellStyle name="Accent4 4" xfId="503"/>
    <cellStyle name="Accent4 4 2" xfId="504"/>
    <cellStyle name="PSHeading 5" xfId="505"/>
    <cellStyle name="借出原因" xfId="506"/>
    <cellStyle name="标题 1 2 2" xfId="507"/>
    <cellStyle name="常规 2 2 6 2" xfId="508"/>
    <cellStyle name="Accent4 6" xfId="509"/>
    <cellStyle name="百分比 4 2 2" xfId="510"/>
    <cellStyle name="Accent4 7" xfId="511"/>
    <cellStyle name="标题 1 2 3" xfId="512"/>
    <cellStyle name="Accent4 8" xfId="513"/>
    <cellStyle name="标题 1 2 4" xfId="514"/>
    <cellStyle name="Accent5" xfId="515"/>
    <cellStyle name="Accent5 - 20% 2" xfId="516"/>
    <cellStyle name="常规 2 3 3 3 2" xfId="517"/>
    <cellStyle name="Accent5 - 20% 2 2" xfId="518"/>
    <cellStyle name="Accent5 - 20% 3" xfId="519"/>
    <cellStyle name="Input [yellow] 2 2 2" xfId="520"/>
    <cellStyle name="Accent5 - 40%" xfId="521"/>
    <cellStyle name="Accent5 - 60%" xfId="522"/>
    <cellStyle name="标题 2 3 3" xfId="523"/>
    <cellStyle name="好 4 2" xfId="524"/>
    <cellStyle name="常规 12" xfId="525"/>
    <cellStyle name="Accent5 - 60% 2" xfId="526"/>
    <cellStyle name="好 4 2 2" xfId="527"/>
    <cellStyle name="常规 12 2" xfId="528"/>
    <cellStyle name="Accent5 3" xfId="529"/>
    <cellStyle name="Category" xfId="530"/>
    <cellStyle name="Accent5 3 2" xfId="531"/>
    <cellStyle name="Category 2" xfId="532"/>
    <cellStyle name="标题 2 3" xfId="533"/>
    <cellStyle name="Accent5 4 2" xfId="534"/>
    <cellStyle name="Comma [0]_!!!GO" xfId="535"/>
    <cellStyle name="标题 3 3" xfId="536"/>
    <cellStyle name="Accent5 5" xfId="537"/>
    <cellStyle name="汇总 2" xfId="538"/>
    <cellStyle name="差_0605石屏 2" xfId="539"/>
    <cellStyle name="Accent5 5 2" xfId="540"/>
    <cellStyle name="汇总 2 2" xfId="541"/>
    <cellStyle name="差_0605石屏 2 2" xfId="542"/>
    <cellStyle name="Accent5 7" xfId="543"/>
    <cellStyle name="汇总 4" xfId="544"/>
    <cellStyle name="标题 1 3 3" xfId="545"/>
    <cellStyle name="Accent5 8" xfId="546"/>
    <cellStyle name="汇总 5" xfId="547"/>
    <cellStyle name="百分比 2 3 2 2 2" xfId="548"/>
    <cellStyle name="标题 1 3 4" xfId="549"/>
    <cellStyle name="Accent6 - 20%" xfId="550"/>
    <cellStyle name="Accent6 - 40% 2 2" xfId="551"/>
    <cellStyle name="标题 3 4 4" xfId="552"/>
    <cellStyle name="Accent6 - 40% 3" xfId="553"/>
    <cellStyle name="ColLevel_0" xfId="554"/>
    <cellStyle name="常规 3 3 3" xfId="555"/>
    <cellStyle name="常规_2007年云南省向人大报送政府收支预算表格式编制过程表" xfId="556"/>
    <cellStyle name="Accent6 - 60% 2" xfId="557"/>
    <cellStyle name="Accent6 - 60% 3" xfId="558"/>
    <cellStyle name="Accent6 8" xfId="559"/>
    <cellStyle name="标题 1 4 4" xfId="560"/>
    <cellStyle name="Comma_!!!GO" xfId="561"/>
    <cellStyle name="百分比 2 4 3" xfId="562"/>
    <cellStyle name="Currency_!!!GO" xfId="563"/>
    <cellStyle name="标题 3 3 2" xfId="564"/>
    <cellStyle name="分级显示列_1_Book1" xfId="565"/>
    <cellStyle name="Currency1" xfId="566"/>
    <cellStyle name="标题 2 3 4" xfId="567"/>
    <cellStyle name="好 4 3" xfId="568"/>
    <cellStyle name="常规 13" xfId="569"/>
    <cellStyle name="Date 2" xfId="570"/>
    <cellStyle name="常规 2 2 11 2" xfId="571"/>
    <cellStyle name="Date 2 2" xfId="572"/>
    <cellStyle name="Dollar (zero dec)" xfId="573"/>
    <cellStyle name="差_0502通海县 3" xfId="574"/>
    <cellStyle name="Grey" xfId="575"/>
    <cellStyle name="常规 5 2 2 2" xfId="576"/>
    <cellStyle name="百分比 5 2" xfId="577"/>
    <cellStyle name="常规 2 3 6" xfId="578"/>
    <cellStyle name="标题 2 2" xfId="579"/>
    <cellStyle name="Header1" xfId="580"/>
    <cellStyle name="强调文字颜色 5 2 2" xfId="581"/>
    <cellStyle name="Header2 2 2" xfId="582"/>
    <cellStyle name="Header2 3" xfId="583"/>
    <cellStyle name="Input [yellow]" xfId="584"/>
    <cellStyle name="千位分隔 2 4" xfId="585"/>
    <cellStyle name="Input [yellow] 2" xfId="586"/>
    <cellStyle name="千位分隔 2 4 2" xfId="587"/>
    <cellStyle name="Input [yellow] 2 2" xfId="588"/>
    <cellStyle name="Input [yellow] 2 3" xfId="589"/>
    <cellStyle name="常规 4 3 4 2" xfId="590"/>
    <cellStyle name="Input [yellow] 3" xfId="591"/>
    <cellStyle name="Input [yellow] 3 2" xfId="592"/>
    <cellStyle name="Input Cells" xfId="593"/>
    <cellStyle name="强调文字颜色 3 3" xfId="594"/>
    <cellStyle name="常规 2 10" xfId="595"/>
    <cellStyle name="Linked Cells" xfId="596"/>
    <cellStyle name="Millares [0]_96 Risk" xfId="597"/>
    <cellStyle name="标题 6 3" xfId="598"/>
    <cellStyle name="Millares_96 Risk" xfId="599"/>
    <cellStyle name="常规 2 2 2 2" xfId="600"/>
    <cellStyle name="部门 2 2" xfId="601"/>
    <cellStyle name="常规 10 41 2" xfId="602"/>
    <cellStyle name="Milliers [0]_!!!GO" xfId="603"/>
    <cellStyle name="千位分隔 2 3 2" xfId="604"/>
    <cellStyle name="Moneda [0]_96 Risk" xfId="605"/>
    <cellStyle name="Month" xfId="606"/>
    <cellStyle name="标题 1 2 2 2" xfId="607"/>
    <cellStyle name="数量 3" xfId="608"/>
    <cellStyle name="数量 3 2" xfId="609"/>
    <cellStyle name="Month 2" xfId="610"/>
    <cellStyle name="no dec" xfId="611"/>
    <cellStyle name="PSHeading 2" xfId="612"/>
    <cellStyle name="百分比 10" xfId="613"/>
    <cellStyle name="no dec 2" xfId="614"/>
    <cellStyle name="PSHeading 2 2" xfId="615"/>
    <cellStyle name="no dec 2 2" xfId="616"/>
    <cellStyle name="PSHeading 2 2 2" xfId="617"/>
    <cellStyle name="常规 450" xfId="618"/>
    <cellStyle name="no dec 3" xfId="619"/>
    <cellStyle name="PSHeading 2 3" xfId="620"/>
    <cellStyle name="百分比 3 3 2" xfId="621"/>
    <cellStyle name="Normal - Style1" xfId="622"/>
    <cellStyle name="Normal_!!!GO" xfId="623"/>
    <cellStyle name="百分比 2 5 2" xfId="624"/>
    <cellStyle name="per.style" xfId="625"/>
    <cellStyle name="PSInt" xfId="626"/>
    <cellStyle name="常规 2 4" xfId="627"/>
    <cellStyle name="输入 3 3" xfId="628"/>
    <cellStyle name="常规 2 9 3" xfId="629"/>
    <cellStyle name="Percent [2] 2" xfId="630"/>
    <cellStyle name="常规 94" xfId="631"/>
    <cellStyle name="t_HVAC Equipment (3)" xfId="632"/>
    <cellStyle name="常规 2 3 4" xfId="633"/>
    <cellStyle name="Percent_!!!GO" xfId="634"/>
    <cellStyle name="Pourcentage_pldt" xfId="635"/>
    <cellStyle name="常规 2 3 2 3 2" xfId="636"/>
    <cellStyle name="解释性文本 2 3" xfId="637"/>
    <cellStyle name="百分比 8" xfId="638"/>
    <cellStyle name="标题 5" xfId="639"/>
    <cellStyle name="强调文字颜色 4 2" xfId="640"/>
    <cellStyle name="PSChar 2" xfId="641"/>
    <cellStyle name="PSDate" xfId="642"/>
    <cellStyle name="PSHeading 3 3" xfId="643"/>
    <cellStyle name="编号 2 2" xfId="644"/>
    <cellStyle name="PSDate 2" xfId="645"/>
    <cellStyle name="编号 2 2 2" xfId="646"/>
    <cellStyle name="PSDec" xfId="647"/>
    <cellStyle name="标题 4 4 2 2" xfId="648"/>
    <cellStyle name="常规 10" xfId="649"/>
    <cellStyle name="PSDec 2" xfId="650"/>
    <cellStyle name="编号 4" xfId="651"/>
    <cellStyle name="常规 16 2" xfId="652"/>
    <cellStyle name="PSHeading" xfId="653"/>
    <cellStyle name="PSHeading 2 2 3" xfId="654"/>
    <cellStyle name="常规 451" xfId="655"/>
    <cellStyle name="PSHeading 2 4" xfId="656"/>
    <cellStyle name="PSHeading 3" xfId="657"/>
    <cellStyle name="PSInt 2" xfId="658"/>
    <cellStyle name="常规 2 4 2" xfId="659"/>
    <cellStyle name="常规 2 9 3 2" xfId="660"/>
    <cellStyle name="PSSpacer 2" xfId="661"/>
    <cellStyle name="输入 3" xfId="662"/>
    <cellStyle name="常规 2 9" xfId="663"/>
    <cellStyle name="sstot 2" xfId="664"/>
    <cellStyle name="Standard_AREAS" xfId="665"/>
    <cellStyle name="强调文字颜色 4 3 2" xfId="666"/>
    <cellStyle name="t 2" xfId="667"/>
    <cellStyle name="常规 2 3 4 2" xfId="668"/>
    <cellStyle name="t_HVAC Equipment (3) 2" xfId="669"/>
    <cellStyle name="百分比 2 11" xfId="670"/>
    <cellStyle name="千位分隔 2 2" xfId="671"/>
    <cellStyle name="百分比 2 3 5" xfId="672"/>
    <cellStyle name="百分比 2 11 2" xfId="673"/>
    <cellStyle name="解释性文本 2 2 2" xfId="674"/>
    <cellStyle name="百分比 7 2" xfId="675"/>
    <cellStyle name="千位分隔 3" xfId="676"/>
    <cellStyle name="标题 4 2" xfId="677"/>
    <cellStyle name="百分比 2 12" xfId="678"/>
    <cellStyle name="标题 10" xfId="679"/>
    <cellStyle name="差 4 2" xfId="680"/>
    <cellStyle name="百分比 2 2" xfId="681"/>
    <cellStyle name="百分比 2 2 3" xfId="682"/>
    <cellStyle name="百分比 2 2 3 2" xfId="683"/>
    <cellStyle name="百分比 2 3" xfId="684"/>
    <cellStyle name="常规_Sheet3" xfId="685"/>
    <cellStyle name="百分比 2 3 2" xfId="686"/>
    <cellStyle name="常规 2 14" xfId="687"/>
    <cellStyle name="百分比 2 3 2 2" xfId="688"/>
    <cellStyle name="常规 2 14 2" xfId="689"/>
    <cellStyle name="百分比 2 3 2 3" xfId="690"/>
    <cellStyle name="百分比 2 3 3" xfId="691"/>
    <cellStyle name="常规 2 15" xfId="692"/>
    <cellStyle name="百分比 2 3 3 2" xfId="693"/>
    <cellStyle name="百分比 2 4" xfId="694"/>
    <cellStyle name="百分比 2 4 3 2" xfId="695"/>
    <cellStyle name="百分比 2 4 4" xfId="696"/>
    <cellStyle name="百分比 2 5" xfId="697"/>
    <cellStyle name="常规 15 2" xfId="698"/>
    <cellStyle name="百分比 2 6" xfId="699"/>
    <cellStyle name="标题 2 2 2" xfId="700"/>
    <cellStyle name="常规 15 3" xfId="701"/>
    <cellStyle name="百分比 2 7" xfId="702"/>
    <cellStyle name="标题 2 2 3" xfId="703"/>
    <cellStyle name="百分比 2 8" xfId="704"/>
    <cellStyle name="百分比 3" xfId="705"/>
    <cellStyle name="百分比 3 2" xfId="706"/>
    <cellStyle name="百分比 3 2 2" xfId="707"/>
    <cellStyle name="百分比 3 3" xfId="708"/>
    <cellStyle name="编号 2" xfId="709"/>
    <cellStyle name="百分比 3 4" xfId="710"/>
    <cellStyle name="标题 1 2" xfId="711"/>
    <cellStyle name="常规 2 2 6" xfId="712"/>
    <cellStyle name="百分比 4 2" xfId="713"/>
    <cellStyle name="标题 3 2" xfId="714"/>
    <cellStyle name="百分比 6 2" xfId="715"/>
    <cellStyle name="百分比 8 2" xfId="716"/>
    <cellStyle name="标题 5 2" xfId="717"/>
    <cellStyle name="解释性文本 2 4" xfId="718"/>
    <cellStyle name="百分比 9" xfId="719"/>
    <cellStyle name="标题 6" xfId="720"/>
    <cellStyle name="百分比 9 2" xfId="721"/>
    <cellStyle name="标题 6 2" xfId="722"/>
    <cellStyle name="捠壿_Region Orders (2)" xfId="723"/>
    <cellStyle name="标题1 4" xfId="724"/>
    <cellStyle name="编号 2 3" xfId="725"/>
    <cellStyle name="编号 3" xfId="726"/>
    <cellStyle name="标题 1 3 2 2" xfId="727"/>
    <cellStyle name="标题 1 5 3" xfId="728"/>
    <cellStyle name="标题 2 4 2" xfId="729"/>
    <cellStyle name="标题 1 7" xfId="730"/>
    <cellStyle name="常规 17 3" xfId="731"/>
    <cellStyle name="标题 2 3 2" xfId="732"/>
    <cellStyle name="常规 11" xfId="733"/>
    <cellStyle name="标题 2 3 2 2" xfId="734"/>
    <cellStyle name="常规 11 2" xfId="735"/>
    <cellStyle name="标题 2 4" xfId="736"/>
    <cellStyle name="标题 2 4 2 2" xfId="737"/>
    <cellStyle name="好 5 2" xfId="738"/>
    <cellStyle name="标题 3 2 2 2" xfId="739"/>
    <cellStyle name="标题 2 4 3" xfId="740"/>
    <cellStyle name="标题 2 4 4" xfId="741"/>
    <cellStyle name="标题 2 5" xfId="742"/>
    <cellStyle name="标题 2 7" xfId="743"/>
    <cellStyle name="常规 18 3" xfId="744"/>
    <cellStyle name="标题 2 5 2" xfId="745"/>
    <cellStyle name="标题 2 5 3" xfId="746"/>
    <cellStyle name="标题 2 6" xfId="747"/>
    <cellStyle name="常规 5 42" xfId="748"/>
    <cellStyle name="常规 18 2" xfId="749"/>
    <cellStyle name="好 5" xfId="750"/>
    <cellStyle name="标题 3 2 2" xfId="751"/>
    <cellStyle name="好 6" xfId="752"/>
    <cellStyle name="标题 3 2 3" xfId="753"/>
    <cellStyle name="标题 3 3 2 2" xfId="754"/>
    <cellStyle name="标题 3 4 3" xfId="755"/>
    <cellStyle name="标题 3 3 3" xfId="756"/>
    <cellStyle name="商品名称 3 2" xfId="757"/>
    <cellStyle name="标题 3 3 4" xfId="758"/>
    <cellStyle name="标题 3 4" xfId="759"/>
    <cellStyle name="标题 3 4 2" xfId="760"/>
    <cellStyle name="标题 3 4 2 2" xfId="761"/>
    <cellStyle name="标题 4 4 3" xfId="762"/>
    <cellStyle name="标题 3 5" xfId="763"/>
    <cellStyle name="标题 3 5 2" xfId="764"/>
    <cellStyle name="常规 9" xfId="765"/>
    <cellStyle name="标题 3 5 3" xfId="766"/>
    <cellStyle name="标题 3 6" xfId="767"/>
    <cellStyle name="常规 19 2" xfId="768"/>
    <cellStyle name="数量 2 2 2" xfId="769"/>
    <cellStyle name="标题 3 7" xfId="770"/>
    <cellStyle name="常规 19 3" xfId="771"/>
    <cellStyle name="千位分隔 3 2" xfId="772"/>
    <cellStyle name="标题 4 2 2" xfId="773"/>
    <cellStyle name="千位分隔 3 2 2" xfId="774"/>
    <cellStyle name="标题 4 2 2 2" xfId="775"/>
    <cellStyle name="千位分隔 3 3" xfId="776"/>
    <cellStyle name="标题 4 2 3" xfId="777"/>
    <cellStyle name="标题 4 2 4" xfId="778"/>
    <cellStyle name="千位分隔 4" xfId="779"/>
    <cellStyle name="标题 4 3" xfId="780"/>
    <cellStyle name="千位分隔 4 2" xfId="781"/>
    <cellStyle name="标题 4 3 2" xfId="782"/>
    <cellStyle name="标题 4 3 2 2" xfId="783"/>
    <cellStyle name="标题 4 3 3" xfId="784"/>
    <cellStyle name="标题 4 3 4" xfId="785"/>
    <cellStyle name="千位分隔 5 2" xfId="786"/>
    <cellStyle name="标题 4 4 2" xfId="787"/>
    <cellStyle name="标题 4 4 4" xfId="788"/>
    <cellStyle name="千位分隔 6" xfId="789"/>
    <cellStyle name="标题 4 5" xfId="790"/>
    <cellStyle name="千位分隔 7" xfId="791"/>
    <cellStyle name="标题 4 6" xfId="792"/>
    <cellStyle name="差_1110洱源" xfId="793"/>
    <cellStyle name="常规 25 2" xfId="794"/>
    <cellStyle name="千位分隔 8" xfId="795"/>
    <cellStyle name="标题 4 7" xfId="796"/>
    <cellStyle name="标题 5 2 2" xfId="797"/>
    <cellStyle name="标题 5 3" xfId="798"/>
    <cellStyle name="标题 6 4" xfId="799"/>
    <cellStyle name="标题 7" xfId="800"/>
    <cellStyle name="标题 7 2" xfId="801"/>
    <cellStyle name="标题 7 2 2" xfId="802"/>
    <cellStyle name="标题 7 3" xfId="803"/>
    <cellStyle name="标题 8" xfId="804"/>
    <cellStyle name="常规 2 7" xfId="805"/>
    <cellStyle name="标题 8 2" xfId="806"/>
    <cellStyle name="输入 2" xfId="807"/>
    <cellStyle name="常规 2 8" xfId="808"/>
    <cellStyle name="标题 8 3" xfId="809"/>
    <cellStyle name="标题 9" xfId="810"/>
    <cellStyle name="标题1" xfId="811"/>
    <cellStyle name="常规 2 2 2 2 2 2" xfId="812"/>
    <cellStyle name="标题1 2" xfId="813"/>
    <cellStyle name="好_0605石屏 3" xfId="814"/>
    <cellStyle name="标题1 2 2" xfId="815"/>
    <cellStyle name="标题1 2 2 2" xfId="816"/>
    <cellStyle name="差 5 2" xfId="817"/>
    <cellStyle name="标题1 2 3" xfId="818"/>
    <cellStyle name="标题1 3" xfId="819"/>
    <cellStyle name="标题1 3 2" xfId="820"/>
    <cellStyle name="表标题" xfId="821"/>
    <cellStyle name="表标题 2" xfId="822"/>
    <cellStyle name="部门" xfId="823"/>
    <cellStyle name="常规 2 2" xfId="824"/>
    <cellStyle name="部门 2" xfId="825"/>
    <cellStyle name="常规 10 41" xfId="826"/>
    <cellStyle name="常规 2 2 2" xfId="827"/>
    <cellStyle name="部门 2 2 2" xfId="828"/>
    <cellStyle name="常规 2 2 2 2 2" xfId="829"/>
    <cellStyle name="部门 2 3" xfId="830"/>
    <cellStyle name="常规 2 2 2 3" xfId="831"/>
    <cellStyle name="部门 3" xfId="832"/>
    <cellStyle name="常规 2 2 3" xfId="833"/>
    <cellStyle name="解释性文本 5 2" xfId="834"/>
    <cellStyle name="差 2 2" xfId="835"/>
    <cellStyle name="差 2 2 2" xfId="836"/>
    <cellStyle name="解释性文本 5 3" xfId="837"/>
    <cellStyle name="差 2 3" xfId="838"/>
    <cellStyle name="差 2 4" xfId="839"/>
    <cellStyle name="差 3 2" xfId="840"/>
    <cellStyle name="警告文本 6" xfId="841"/>
    <cellStyle name="差 3 2 2" xfId="842"/>
    <cellStyle name="差_0605石屏县" xfId="843"/>
    <cellStyle name="差 3 3" xfId="844"/>
    <cellStyle name="差 3 4" xfId="845"/>
    <cellStyle name="差 4 3" xfId="846"/>
    <cellStyle name="差 4 4" xfId="847"/>
    <cellStyle name="差 5" xfId="848"/>
    <cellStyle name="差 5 3" xfId="849"/>
    <cellStyle name="差_0502通海县 2 2" xfId="850"/>
    <cellStyle name="差 6" xfId="851"/>
    <cellStyle name="差 8" xfId="852"/>
    <cellStyle name="常规 5 2 3" xfId="853"/>
    <cellStyle name="差_0502通海县" xfId="854"/>
    <cellStyle name="差_0502通海县 2" xfId="855"/>
    <cellStyle name="差_0605石屏县 2" xfId="856"/>
    <cellStyle name="差_0605石屏县 2 2" xfId="857"/>
    <cellStyle name="差_0605石屏县 3" xfId="858"/>
    <cellStyle name="差_1110洱源 2 2" xfId="859"/>
    <cellStyle name="差_11大理" xfId="860"/>
    <cellStyle name="差_11大理 2" xfId="861"/>
    <cellStyle name="差_11大理 3" xfId="862"/>
    <cellStyle name="常规 2 2 3 2 2" xfId="863"/>
    <cellStyle name="差_2007年地州资金往来对账表" xfId="864"/>
    <cellStyle name="差_2007年地州资金往来对账表 2" xfId="865"/>
    <cellStyle name="差_2007年地州资金往来对账表 2 2" xfId="866"/>
    <cellStyle name="差_2007年地州资金往来对账表 3" xfId="867"/>
    <cellStyle name="常规 28" xfId="868"/>
    <cellStyle name="差_2008年地州对账表(国库资金）" xfId="869"/>
    <cellStyle name="差_2008年地州对账表(国库资金） 2" xfId="870"/>
    <cellStyle name="适中 3" xfId="871"/>
    <cellStyle name="差_2008年地州对账表(国库资金） 2 2" xfId="872"/>
    <cellStyle name="差_Book1" xfId="873"/>
    <cellStyle name="常规 2 3" xfId="874"/>
    <cellStyle name="差_M01-1" xfId="875"/>
    <cellStyle name="输入 3 2" xfId="876"/>
    <cellStyle name="常规 2 9 2" xfId="877"/>
    <cellStyle name="常规 2 3 2" xfId="878"/>
    <cellStyle name="昗弨_Pacific Region P&amp;L" xfId="879"/>
    <cellStyle name="差_M01-1 2" xfId="880"/>
    <cellStyle name="输入 3 2 2" xfId="881"/>
    <cellStyle name="常规 2 9 2 2" xfId="882"/>
    <cellStyle name="差_M01-1 2 2" xfId="883"/>
    <cellStyle name="常规 2 3 2 2" xfId="884"/>
    <cellStyle name="差_M01-1 3" xfId="885"/>
    <cellStyle name="常规 2 3 3" xfId="886"/>
    <cellStyle name="常规 10 2" xfId="887"/>
    <cellStyle name="常规 10 2 2" xfId="888"/>
    <cellStyle name="常规 10 2 2 2" xfId="889"/>
    <cellStyle name="常规 3 3 2 3" xfId="890"/>
    <cellStyle name="汇总 6 2" xfId="891"/>
    <cellStyle name="常规 10 2 3" xfId="892"/>
    <cellStyle name="常规 10 2_报预算局：2016年云南省及省本级1-7月社保基金预算执行情况表（0823）" xfId="893"/>
    <cellStyle name="常规 10 3" xfId="894"/>
    <cellStyle name="常规 11 2 2" xfId="895"/>
    <cellStyle name="常规 11 3" xfId="896"/>
    <cellStyle name="常规 11 3 2" xfId="897"/>
    <cellStyle name="常规 430" xfId="898"/>
    <cellStyle name="常规 13 2" xfId="899"/>
    <cellStyle name="好 4 4" xfId="900"/>
    <cellStyle name="常规 14" xfId="901"/>
    <cellStyle name="常规 14 2" xfId="902"/>
    <cellStyle name="检查单元格 2 2 2" xfId="903"/>
    <cellStyle name="常规 21" xfId="904"/>
    <cellStyle name="常规 16" xfId="905"/>
    <cellStyle name="注释 4 2" xfId="906"/>
    <cellStyle name="常规 22" xfId="907"/>
    <cellStyle name="常规 17" xfId="908"/>
    <cellStyle name="分级显示行_1_Book1" xfId="909"/>
    <cellStyle name="常规 6 4 2" xfId="910"/>
    <cellStyle name="常规 4 2 2 2 2" xfId="911"/>
    <cellStyle name="注释 4 3" xfId="912"/>
    <cellStyle name="常规 23" xfId="913"/>
    <cellStyle name="常规 18" xfId="914"/>
    <cellStyle name="常规 5 42 2" xfId="915"/>
    <cellStyle name="常规 18 2 2" xfId="916"/>
    <cellStyle name="注释 4 4" xfId="917"/>
    <cellStyle name="常规 24" xfId="918"/>
    <cellStyle name="常规 19" xfId="919"/>
    <cellStyle name="常规 19 10" xfId="920"/>
    <cellStyle name="常规 19 2 2" xfId="921"/>
    <cellStyle name="适中 3 3" xfId="922"/>
    <cellStyle name="强调文字颜色 3 3 2" xfId="923"/>
    <cellStyle name="常规 2 10 2" xfId="924"/>
    <cellStyle name="常规 2 11" xfId="925"/>
    <cellStyle name="适中 4 3" xfId="926"/>
    <cellStyle name="常规 2 11 2" xfId="927"/>
    <cellStyle name="常规 2 12" xfId="928"/>
    <cellStyle name="常规 2 13" xfId="929"/>
    <cellStyle name="常规 2 13 2" xfId="930"/>
    <cellStyle name="常规 2 2 2 2 3" xfId="931"/>
    <cellStyle name="强调文字颜色 1 2" xfId="932"/>
    <cellStyle name="常规 2 2 2 4 2" xfId="933"/>
    <cellStyle name="常规 2 2 3 3 2" xfId="934"/>
    <cellStyle name="常规 2 2 5" xfId="935"/>
    <cellStyle name="数量" xfId="936"/>
    <cellStyle name="常规 2 3 2 2 2" xfId="937"/>
    <cellStyle name="数量 2" xfId="938"/>
    <cellStyle name="常规 2 3 2 2 2 2" xfId="939"/>
    <cellStyle name="常规 2 3 2 2 3" xfId="940"/>
    <cellStyle name="常规 2 3 2 3" xfId="941"/>
    <cellStyle name="常规 2 3 5" xfId="942"/>
    <cellStyle name="常规 2 3 5 2" xfId="943"/>
    <cellStyle name="常规 2 4 2 2" xfId="944"/>
    <cellStyle name="常规 2 4 2 2 2" xfId="945"/>
    <cellStyle name="输出 2 2 2" xfId="946"/>
    <cellStyle name="常规 2 4 2 3" xfId="947"/>
    <cellStyle name="常规 2 4 2 3 2" xfId="948"/>
    <cellStyle name="常规 2 4 3" xfId="949"/>
    <cellStyle name="常规 2 4 3 2" xfId="950"/>
    <cellStyle name="常规 2 4 4" xfId="951"/>
    <cellStyle name="常规 2 4 4 2" xfId="952"/>
    <cellStyle name="常规 2 4 5" xfId="953"/>
    <cellStyle name="常规 7 2 2" xfId="954"/>
    <cellStyle name="常规 2 5" xfId="955"/>
    <cellStyle name="输入 3 4" xfId="956"/>
    <cellStyle name="好_2008年地州对账表(国库资金） 2" xfId="957"/>
    <cellStyle name="常规 2 9 4" xfId="958"/>
    <cellStyle name="常规 2 5 2" xfId="959"/>
    <cellStyle name="检查单元格 6" xfId="960"/>
    <cellStyle name="常规 2 5 2 2" xfId="961"/>
    <cellStyle name="常规 2 5 2 2 2" xfId="962"/>
    <cellStyle name="输出 3 2 2" xfId="963"/>
    <cellStyle name="检查单元格 7" xfId="964"/>
    <cellStyle name="常规 2 5 2 3" xfId="965"/>
    <cellStyle name="常规 2 5 5" xfId="966"/>
    <cellStyle name="千位分隔 2" xfId="967"/>
    <cellStyle name="常规 7 3 2" xfId="968"/>
    <cellStyle name="常规 2 6" xfId="969"/>
    <cellStyle name="常规 2 6 2" xfId="970"/>
    <cellStyle name="常规 2 6 2 2" xfId="971"/>
    <cellStyle name="常规 2 6 2 2 2" xfId="972"/>
    <cellStyle name="常规 2 6 3 2" xfId="973"/>
    <cellStyle name="检查单元格 3 2 2" xfId="974"/>
    <cellStyle name="常规 2 6 4" xfId="975"/>
    <cellStyle name="常规 2 6 4 2" xfId="976"/>
    <cellStyle name="常规 2 7 3" xfId="977"/>
    <cellStyle name="输入 2 2" xfId="978"/>
    <cellStyle name="常规 2 8 2" xfId="979"/>
    <cellStyle name="常规 30" xfId="980"/>
    <cellStyle name="常规 25" xfId="981"/>
    <cellStyle name="常规 26" xfId="982"/>
    <cellStyle name="常规 27" xfId="983"/>
    <cellStyle name="常规 29" xfId="984"/>
    <cellStyle name="输出 4 2" xfId="985"/>
    <cellStyle name="常规 3" xfId="986"/>
    <cellStyle name="输出 4 2 2" xfId="987"/>
    <cellStyle name="常规 3 2" xfId="988"/>
    <cellStyle name="适中 4" xfId="989"/>
    <cellStyle name="常规 3 2 2" xfId="990"/>
    <cellStyle name="适中 4 2" xfId="991"/>
    <cellStyle name="常规 3 2 2 2" xfId="992"/>
    <cellStyle name="适中 6" xfId="993"/>
    <cellStyle name="常规 3 2 4" xfId="994"/>
    <cellStyle name="常规 3 2 4 2" xfId="995"/>
    <cellStyle name="常规 3 3 2 2" xfId="996"/>
    <cellStyle name="常规 3 3 2 2 2" xfId="997"/>
    <cellStyle name="常规 3 3 3 2" xfId="998"/>
    <cellStyle name="常规_2007年云南省向人大报送政府收支预算表格式编制过程表 2" xfId="999"/>
    <cellStyle name="常规 3 3 4" xfId="1000"/>
    <cellStyle name="强调 3" xfId="1001"/>
    <cellStyle name="常规 3 3 4 2" xfId="1002"/>
    <cellStyle name="常规 3 4 2" xfId="1003"/>
    <cellStyle name="检查单元格 2 4" xfId="1004"/>
    <cellStyle name="常规 3 4 2 2" xfId="1005"/>
    <cellStyle name="常规 3 5" xfId="1006"/>
    <cellStyle name="常规 3 5 2" xfId="1007"/>
    <cellStyle name="常规 3 6" xfId="1008"/>
    <cellStyle name="常规 3 6 2" xfId="1009"/>
    <cellStyle name="常规 3 7" xfId="1010"/>
    <cellStyle name="常规 3 8" xfId="1011"/>
    <cellStyle name="常规 3_Book1" xfId="1012"/>
    <cellStyle name="输出 4 3" xfId="1013"/>
    <cellStyle name="常规 4" xfId="1014"/>
    <cellStyle name="常规 4 2" xfId="1015"/>
    <cellStyle name="常规 4 4" xfId="1016"/>
    <cellStyle name="常规 4 2 2" xfId="1017"/>
    <cellStyle name="常规 6 4" xfId="1018"/>
    <cellStyle name="常规 4 2 2 2" xfId="1019"/>
    <cellStyle name="常规 4 5" xfId="1020"/>
    <cellStyle name="常规 4 2 3" xfId="1021"/>
    <cellStyle name="常规 7 4" xfId="1022"/>
    <cellStyle name="常规 4 2 3 2" xfId="1023"/>
    <cellStyle name="常规 4 2 4" xfId="1024"/>
    <cellStyle name="常规 4 6" xfId="1025"/>
    <cellStyle name="常规 4 2 4 2" xfId="1026"/>
    <cellStyle name="常规 4 6 2" xfId="1027"/>
    <cellStyle name="常规 439" xfId="1028"/>
    <cellStyle name="常规 444" xfId="1029"/>
    <cellStyle name="常规 8 4" xfId="1030"/>
    <cellStyle name="常规 4 2 5" xfId="1031"/>
    <cellStyle name="常规 4 7" xfId="1032"/>
    <cellStyle name="常规 4 3" xfId="1033"/>
    <cellStyle name="常规 4 3 2" xfId="1034"/>
    <cellStyle name="常规 5 4" xfId="1035"/>
    <cellStyle name="常规 4 3 2 2" xfId="1036"/>
    <cellStyle name="常规 5 4 2" xfId="1037"/>
    <cellStyle name="常规 4 3 2 2 2" xfId="1038"/>
    <cellStyle name="常规 4 3 2 3" xfId="1039"/>
    <cellStyle name="常规 4 3 3" xfId="1040"/>
    <cellStyle name="常规 5 5" xfId="1041"/>
    <cellStyle name="常规 4 3 3 2" xfId="1042"/>
    <cellStyle name="常规 4 3 4" xfId="1043"/>
    <cellStyle name="常规 431" xfId="1044"/>
    <cellStyle name="常规 432" xfId="1045"/>
    <cellStyle name="链接单元格 2" xfId="1046"/>
    <cellStyle name="常规 448" xfId="1047"/>
    <cellStyle name="好_1110洱源 2 2" xfId="1048"/>
    <cellStyle name="常规 449" xfId="1049"/>
    <cellStyle name="常规 452" xfId="1050"/>
    <cellStyle name="常规 5 2 3 2" xfId="1051"/>
    <cellStyle name="常规 5 2 4" xfId="1052"/>
    <cellStyle name="常规 5 3 2" xfId="1053"/>
    <cellStyle name="常规 6 2 2" xfId="1054"/>
    <cellStyle name="常规 6 3" xfId="1055"/>
    <cellStyle name="常规 6 3 2" xfId="1056"/>
    <cellStyle name="常规 6 3 2 2" xfId="1057"/>
    <cellStyle name="常规 6 3 3" xfId="1058"/>
    <cellStyle name="常规 7" xfId="1059"/>
    <cellStyle name="常规 7 2" xfId="1060"/>
    <cellStyle name="常规 8" xfId="1061"/>
    <cellStyle name="常规 9 2 2" xfId="1062"/>
    <cellStyle name="注释 7" xfId="1063"/>
    <cellStyle name="常规 9 2 2 2" xfId="1064"/>
    <cellStyle name="常规 9 2 3" xfId="1065"/>
    <cellStyle name="注释 8" xfId="1066"/>
    <cellStyle name="常规 9 3 2" xfId="1067"/>
    <cellStyle name="常规 9 4" xfId="1068"/>
    <cellStyle name="常规 9 5" xfId="1069"/>
    <cellStyle name="常规 95" xfId="1070"/>
    <cellStyle name="常规_2004年基金预算(二稿)" xfId="1071"/>
    <cellStyle name="常规_2007年云南省向人大报送政府收支预算表格式编制过程表 2 2" xfId="1072"/>
    <cellStyle name="计算 2 3" xfId="1073"/>
    <cellStyle name="常规_2007年云南省向人大报送政府收支预算表格式编制过程表 2 2 2" xfId="1074"/>
    <cellStyle name="数量 4" xfId="1075"/>
    <cellStyle name="常规_2007年云南省向人大报送政府收支预算表格式编制过程表 2 3" xfId="1076"/>
    <cellStyle name="计算 2 4" xfId="1077"/>
    <cellStyle name="常规_2007年云南省向人大报送政府收支预算表格式编制过程表 2 4 2" xfId="1078"/>
    <cellStyle name="超级链接 3" xfId="1079"/>
    <cellStyle name="超链接 2" xfId="1080"/>
    <cellStyle name="超链接 2 2" xfId="1081"/>
    <cellStyle name="超链接 2 2 2" xfId="1082"/>
    <cellStyle name="超链接 3" xfId="1083"/>
    <cellStyle name="超链接 3 2" xfId="1084"/>
    <cellStyle name="超链接 4" xfId="1085"/>
    <cellStyle name="超链接 4 2" xfId="1086"/>
    <cellStyle name="好 2" xfId="1087"/>
    <cellStyle name="好 2 2" xfId="1088"/>
    <cellStyle name="好 2 2 2" xfId="1089"/>
    <cellStyle name="好 3" xfId="1090"/>
    <cellStyle name="好 3 2" xfId="1091"/>
    <cellStyle name="好 4" xfId="1092"/>
    <cellStyle name="好 5 3" xfId="1093"/>
    <cellStyle name="好 8" xfId="1094"/>
    <cellStyle name="商品名称 2 3" xfId="1095"/>
    <cellStyle name="好_2008年地州对账表(国库资金） 2 2" xfId="1096"/>
    <cellStyle name="好_0502通海县 2" xfId="1097"/>
    <cellStyle name="好_0502通海县 2 2" xfId="1098"/>
    <cellStyle name="好_0502通海县 3" xfId="1099"/>
    <cellStyle name="好_0605石屏" xfId="1100"/>
    <cellStyle name="好_0605石屏 2" xfId="1101"/>
    <cellStyle name="好_0605石屏 2 2" xfId="1102"/>
    <cellStyle name="好_0605石屏县" xfId="1103"/>
    <cellStyle name="好_0605石屏县 2" xfId="1104"/>
    <cellStyle name="好_0605石屏县 3" xfId="1105"/>
    <cellStyle name="好_1110洱源" xfId="1106"/>
    <cellStyle name="解释性文本 4 3" xfId="1107"/>
    <cellStyle name="好_1110洱源 2" xfId="1108"/>
    <cellStyle name="解释性文本 4 4" xfId="1109"/>
    <cellStyle name="好_1110洱源 3" xfId="1110"/>
    <cellStyle name="好_11大理" xfId="1111"/>
    <cellStyle name="好_11大理 2" xfId="1112"/>
    <cellStyle name="好_11大理 2 2" xfId="1113"/>
    <cellStyle name="好_11大理 3" xfId="1114"/>
    <cellStyle name="好_M01-1 2" xfId="1115"/>
    <cellStyle name="好_2007年地州资金往来对账表" xfId="1116"/>
    <cellStyle name="好_2007年地州资金往来对账表 2" xfId="1117"/>
    <cellStyle name="好_2007年地州资金往来对账表 2 2" xfId="1118"/>
    <cellStyle name="好_2008年地州对账表(国库资金） 3" xfId="1119"/>
    <cellStyle name="好_Book1" xfId="1120"/>
    <cellStyle name="好_Book1 2" xfId="1121"/>
    <cellStyle name="好_M01-1" xfId="1122"/>
    <cellStyle name="好_M01-1 2 2" xfId="1123"/>
    <cellStyle name="后继超级链接" xfId="1124"/>
    <cellStyle name="后继超级链接 2" xfId="1125"/>
    <cellStyle name="后继超级链接 2 2" xfId="1126"/>
    <cellStyle name="后继超级链接 3" xfId="1127"/>
    <cellStyle name="汇总 2 2 2" xfId="1128"/>
    <cellStyle name="汇总 8" xfId="1129"/>
    <cellStyle name="汇总 2 2 2 2" xfId="1130"/>
    <cellStyle name="警告文本 2 2 2" xfId="1131"/>
    <cellStyle name="汇总 2 2 3" xfId="1132"/>
    <cellStyle name="汇总 2 3" xfId="1133"/>
    <cellStyle name="检查单元格 2" xfId="1134"/>
    <cellStyle name="汇总 2 3 2" xfId="1135"/>
    <cellStyle name="检查单元格 2 2" xfId="1136"/>
    <cellStyle name="汇总 2 4" xfId="1137"/>
    <cellStyle name="检查单元格 3" xfId="1138"/>
    <cellStyle name="汇总 2 4 2" xfId="1139"/>
    <cellStyle name="检查单元格 3 2" xfId="1140"/>
    <cellStyle name="汇总 2 5" xfId="1141"/>
    <cellStyle name="检查单元格 4" xfId="1142"/>
    <cellStyle name="汇总 3 2" xfId="1143"/>
    <cellStyle name="汇总 3 2 2" xfId="1144"/>
    <cellStyle name="汇总 3 2 2 2" xfId="1145"/>
    <cellStyle name="警告文本 3 2 2" xfId="1146"/>
    <cellStyle name="汇总 3 2 3" xfId="1147"/>
    <cellStyle name="汇总 3 3 2" xfId="1148"/>
    <cellStyle name="汇总 3 4" xfId="1149"/>
    <cellStyle name="汇总 3 4 2" xfId="1150"/>
    <cellStyle name="汇总 3 5" xfId="1151"/>
    <cellStyle name="汇总 4 2" xfId="1152"/>
    <cellStyle name="汇总 4 2 2" xfId="1153"/>
    <cellStyle name="汇总 4 2 2 2" xfId="1154"/>
    <cellStyle name="警告文本 4 2 2" xfId="1155"/>
    <cellStyle name="汇总 4 2 3" xfId="1156"/>
    <cellStyle name="汇总 4 3" xfId="1157"/>
    <cellStyle name="汇总 4 3 2" xfId="1158"/>
    <cellStyle name="汇总 4 4" xfId="1159"/>
    <cellStyle name="汇总 4 4 2" xfId="1160"/>
    <cellStyle name="汇总 4 5" xfId="1161"/>
    <cellStyle name="汇总 5 2" xfId="1162"/>
    <cellStyle name="汇总 5 2 2" xfId="1163"/>
    <cellStyle name="汇总 5 3" xfId="1164"/>
    <cellStyle name="汇总 5 3 2" xfId="1165"/>
    <cellStyle name="千分位_97-917" xfId="1166"/>
    <cellStyle name="汇总 5 4" xfId="1167"/>
    <cellStyle name="汇总 7 2" xfId="1168"/>
    <cellStyle name="汇总 8 2" xfId="1169"/>
    <cellStyle name="计算 2" xfId="1170"/>
    <cellStyle name="计算 2 2" xfId="1171"/>
    <cellStyle name="计算 2 2 2" xfId="1172"/>
    <cellStyle name="计算 3" xfId="1173"/>
    <cellStyle name="计算 3 2" xfId="1174"/>
    <cellStyle name="计算 3 2 2" xfId="1175"/>
    <cellStyle name="计算 3 4" xfId="1176"/>
    <cellStyle name="计算 4 2" xfId="1177"/>
    <cellStyle name="计算 4 3" xfId="1178"/>
    <cellStyle name="计算 4 4" xfId="1179"/>
    <cellStyle name="计算 5" xfId="1180"/>
    <cellStyle name="计算 5 2" xfId="1181"/>
    <cellStyle name="计算 5 3" xfId="1182"/>
    <cellStyle name="计算 6" xfId="1183"/>
    <cellStyle name="计算 7" xfId="1184"/>
    <cellStyle name="计算 8" xfId="1185"/>
    <cellStyle name="检查单元格 2 3" xfId="1186"/>
    <cellStyle name="检查单元格 3 3" xfId="1187"/>
    <cellStyle name="检查单元格 4 2" xfId="1188"/>
    <cellStyle name="检查单元格 4 2 2" xfId="1189"/>
    <cellStyle name="检查单元格 4 3" xfId="1190"/>
    <cellStyle name="检查单元格 4 4" xfId="1191"/>
    <cellStyle name="检查单元格 5" xfId="1192"/>
    <cellStyle name="检查单元格 5 2" xfId="1193"/>
    <cellStyle name="检查单元格 5 3" xfId="1194"/>
    <cellStyle name="检查单元格 8" xfId="1195"/>
    <cellStyle name="解释性文本 3 3" xfId="1196"/>
    <cellStyle name="解释性文本 3 4" xfId="1197"/>
    <cellStyle name="解释性文本 4 2" xfId="1198"/>
    <cellStyle name="解释性文本 4 2 2" xfId="1199"/>
    <cellStyle name="借出原因 2" xfId="1200"/>
    <cellStyle name="借出原因 2 2" xfId="1201"/>
    <cellStyle name="借出原因 2 2 2" xfId="1202"/>
    <cellStyle name="借出原因 2 3" xfId="1203"/>
    <cellStyle name="借出原因 3" xfId="1204"/>
    <cellStyle name="借出原因 3 2" xfId="1205"/>
    <cellStyle name="借出原因 4" xfId="1206"/>
    <cellStyle name="警告文本 2" xfId="1207"/>
    <cellStyle name="警告文本 2 2" xfId="1208"/>
    <cellStyle name="警告文本 2 3" xfId="1209"/>
    <cellStyle name="警告文本 2 4" xfId="1210"/>
    <cellStyle name="警告文本 3" xfId="1211"/>
    <cellStyle name="警告文本 3 2" xfId="1212"/>
    <cellStyle name="警告文本 3 3" xfId="1213"/>
    <cellStyle name="警告文本 3 4" xfId="1214"/>
    <cellStyle name="警告文本 4" xfId="1215"/>
    <cellStyle name="警告文本 4 3" xfId="1216"/>
    <cellStyle name="警告文本 4 4" xfId="1217"/>
    <cellStyle name="警告文本 5" xfId="1218"/>
    <cellStyle name="警告文本 5 2" xfId="1219"/>
    <cellStyle name="警告文本 5 3" xfId="1220"/>
    <cellStyle name="警告文本 7" xfId="1221"/>
    <cellStyle name="链接单元格 2 2" xfId="1222"/>
    <cellStyle name="链接单元格 2 2 2" xfId="1223"/>
    <cellStyle name="链接单元格 2 3" xfId="1224"/>
    <cellStyle name="链接单元格 2 4" xfId="1225"/>
    <cellStyle name="链接单元格 3 2" xfId="1226"/>
    <cellStyle name="链接单元格 3 3" xfId="1227"/>
    <cellStyle name="链接单元格 3 4" xfId="1228"/>
    <cellStyle name="链接单元格 4 2" xfId="1229"/>
    <cellStyle name="链接单元格 4 2 2" xfId="1230"/>
    <cellStyle name="链接单元格 4 3" xfId="1231"/>
    <cellStyle name="链接单元格 4 4" xfId="1232"/>
    <cellStyle name="链接单元格 5 2" xfId="1233"/>
    <cellStyle name="链接单元格 5 3" xfId="1234"/>
    <cellStyle name="普通_97-917" xfId="1235"/>
    <cellStyle name="输入 8" xfId="1236"/>
    <cellStyle name="千分位[0]_laroux" xfId="1237"/>
    <cellStyle name="千位分隔 11" xfId="1238"/>
    <cellStyle name="千位[0]_ 方正PC" xfId="1239"/>
    <cellStyle name="常规_表样--2016年1至7月云南省及省本级地方财政收支执行情况（国资预算）全省数据与国库一致send预算局826" xfId="1240"/>
    <cellStyle name="千位_ 方正PC" xfId="1241"/>
    <cellStyle name="千位分隔 11 2" xfId="1242"/>
    <cellStyle name="千位分隔 2 2 2" xfId="1243"/>
    <cellStyle name="千位分隔 4 6" xfId="1244"/>
    <cellStyle name="千位分隔 4 6 2" xfId="1245"/>
    <cellStyle name="千位分隔 7 2" xfId="1246"/>
    <cellStyle name="千位分隔 8 2" xfId="1247"/>
    <cellStyle name="千位分隔 9" xfId="1248"/>
    <cellStyle name="强调文字颜色 4 2 2 2" xfId="1249"/>
    <cellStyle name="强调 1" xfId="1250"/>
    <cellStyle name="强调 1 2" xfId="1251"/>
    <cellStyle name="强调 2" xfId="1252"/>
    <cellStyle name="强调 3 2" xfId="1253"/>
    <cellStyle name="强调文字颜色 1 2 2" xfId="1254"/>
    <cellStyle name="强调文字颜色 1 2 2 2" xfId="1255"/>
    <cellStyle name="强调文字颜色 1 2 3" xfId="1256"/>
    <cellStyle name="强调文字颜色 1 3" xfId="1257"/>
    <cellStyle name="强调文字颜色 6 2 2 2" xfId="1258"/>
    <cellStyle name="强调文字颜色 1 3 2" xfId="1259"/>
    <cellStyle name="强调文字颜色 2 2" xfId="1260"/>
    <cellStyle name="强调文字颜色 2 2 3" xfId="1261"/>
    <cellStyle name="强调文字颜色 2 3" xfId="1262"/>
    <cellStyle name="强调文字颜色 3 2" xfId="1263"/>
    <cellStyle name="强调文字颜色 3 2 2" xfId="1264"/>
    <cellStyle name="适中 2 3" xfId="1265"/>
    <cellStyle name="强调文字颜色 3 2 2 2" xfId="1266"/>
    <cellStyle name="强调文字颜色 3 2 3" xfId="1267"/>
    <cellStyle name="适中 2 4" xfId="1268"/>
    <cellStyle name="强调文字颜色 4 2 2" xfId="1269"/>
    <cellStyle name="强调文字颜色 4 2 3" xfId="1270"/>
    <cellStyle name="强调文字颜色 5 2" xfId="1271"/>
    <cellStyle name="强调文字颜色 5 3" xfId="1272"/>
    <cellStyle name="强调文字颜色 5 3 2" xfId="1273"/>
    <cellStyle name="强调文字颜色 6 2" xfId="1274"/>
    <cellStyle name="强调文字颜色 6 2 2" xfId="1275"/>
    <cellStyle name="强调文字颜色 6 2 3" xfId="1276"/>
    <cellStyle name="强调文字颜色 6 3" xfId="1277"/>
    <cellStyle name="强调文字颜色 6 3 2" xfId="1278"/>
    <cellStyle name="日期 2 2 2" xfId="1279"/>
    <cellStyle name="日期 2 3" xfId="1280"/>
    <cellStyle name="日期 3 2" xfId="1281"/>
    <cellStyle name="日期 4" xfId="1282"/>
    <cellStyle name="商品名称" xfId="1283"/>
    <cellStyle name="商品名称 2" xfId="1284"/>
    <cellStyle name="商品名称 2 2 2" xfId="1285"/>
    <cellStyle name="商品名称 3" xfId="1286"/>
    <cellStyle name="适中 2" xfId="1287"/>
    <cellStyle name="适中 3 2" xfId="1288"/>
    <cellStyle name="适中 3 2 2" xfId="1289"/>
    <cellStyle name="适中 3 4" xfId="1290"/>
    <cellStyle name="适中 4 2 2" xfId="1291"/>
    <cellStyle name="适中 4 4" xfId="1292"/>
    <cellStyle name="输出 2" xfId="1293"/>
    <cellStyle name="输出 2 2" xfId="1294"/>
    <cellStyle name="输出 2 3" xfId="1295"/>
    <cellStyle name="输出 2 4" xfId="1296"/>
    <cellStyle name="输出 3" xfId="1297"/>
    <cellStyle name="输出 3 2" xfId="1298"/>
    <cellStyle name="输出 4" xfId="1299"/>
    <cellStyle name="输出 5" xfId="1300"/>
    <cellStyle name="输出 5 2" xfId="1301"/>
    <cellStyle name="寘嬫愗傝_Region Orders (2)" xfId="1302"/>
    <cellStyle name="输出 5 3" xfId="1303"/>
    <cellStyle name="输出 6" xfId="1304"/>
    <cellStyle name="输出 7" xfId="1305"/>
    <cellStyle name="输出 8" xfId="1306"/>
    <cellStyle name="输入 2 2 2" xfId="1307"/>
    <cellStyle name="输入 2 3" xfId="1308"/>
    <cellStyle name="输入 4 4" xfId="1309"/>
    <cellStyle name="输入 5" xfId="1310"/>
    <cellStyle name="输入 5 2" xfId="1311"/>
    <cellStyle name="输入 5 3" xfId="1312"/>
    <cellStyle name="输入 6" xfId="1313"/>
    <cellStyle name="输入 7" xfId="1314"/>
    <cellStyle name="数量 2 2" xfId="1315"/>
    <cellStyle name="数量 2 3" xfId="1316"/>
    <cellStyle name="未定义" xfId="1317"/>
    <cellStyle name="样式 1" xfId="1318"/>
    <cellStyle name="寘嬫愗傝 [0.00]_Region Orders (2)" xfId="1319"/>
    <cellStyle name="注释 2 2" xfId="1320"/>
    <cellStyle name="注释 2 2 2" xfId="1321"/>
    <cellStyle name="注释 2 3" xfId="1322"/>
    <cellStyle name="注释 2 4" xfId="1323"/>
    <cellStyle name="注释 3" xfId="1324"/>
    <cellStyle name="注释 3 2" xfId="1325"/>
    <cellStyle name="注释 3 2 2" xfId="1326"/>
    <cellStyle name="注释 3 3" xfId="1327"/>
    <cellStyle name="注释 3 4" xfId="1328"/>
    <cellStyle name="注释 4" xfId="1329"/>
    <cellStyle name="注释 5" xfId="1330"/>
    <cellStyle name="注释 5 2" xfId="1331"/>
    <cellStyle name="注释 5 3" xfId="1332"/>
    <cellStyle name="注释 6" xfId="1333"/>
    <cellStyle name="Normal" xfId="1334"/>
  </cellStyles>
  <dxfs count="6">
    <dxf>
      <font>
        <color indexed="9"/>
      </font>
    </dxf>
    <dxf>
      <font>
        <b val="1"/>
        <i val="0"/>
      </font>
    </dxf>
    <dxf>
      <font>
        <color indexed="10"/>
      </font>
    </dxf>
    <dxf>
      <font>
        <b val="0"/>
        <color indexed="9"/>
      </font>
    </dxf>
    <dxf>
      <font>
        <b val="0"/>
        <i val="0"/>
        <color indexed="9"/>
      </font>
    </dxf>
    <dxf>
      <font>
        <b val="0"/>
        <i val="0"/>
        <color indexed="10"/>
      </font>
    </dxf>
  </dxfs>
  <tableStyles count="0" defaultTableStyle="TableStyleMedium2"/>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0" Type="http://schemas.openxmlformats.org/officeDocument/2006/relationships/sharedStrings" Target="sharedStrings.xml"/><Relationship Id="rId4" Type="http://schemas.openxmlformats.org/officeDocument/2006/relationships/worksheet" Target="worksheets/sheet4.xml"/><Relationship Id="rId39" Type="http://schemas.openxmlformats.org/officeDocument/2006/relationships/styles" Target="styles.xml"/><Relationship Id="rId38" Type="http://schemas.openxmlformats.org/officeDocument/2006/relationships/theme" Target="theme/theme1.xml"/><Relationship Id="rId37" Type="http://schemas.openxmlformats.org/officeDocument/2006/relationships/externalLink" Target="externalLinks/externalLink2.xml"/><Relationship Id="rId36" Type="http://schemas.openxmlformats.org/officeDocument/2006/relationships/externalLink" Target="externalLinks/externalLink1.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8"/>
  <sheetViews>
    <sheetView topLeftCell="A13" workbookViewId="0">
      <selection activeCell="L36" sqref="L36"/>
    </sheetView>
  </sheetViews>
  <sheetFormatPr defaultColWidth="9" defaultRowHeight="13.5" outlineLevelCol="5"/>
  <cols>
    <col min="1" max="5" width="9" style="606"/>
    <col min="6" max="6" width="26.875" style="606" customWidth="1"/>
  </cols>
  <sheetData>
    <row r="1" ht="25" customHeight="1" spans="1:6">
      <c r="A1" s="607" t="s">
        <v>0</v>
      </c>
      <c r="B1" s="607"/>
      <c r="C1" s="607"/>
      <c r="D1" s="607"/>
      <c r="E1" s="607"/>
      <c r="F1" s="607"/>
    </row>
    <row r="2" ht="20" customHeight="1" spans="1:6">
      <c r="A2" s="608" t="str">
        <f>'1-1昆明经济技术开发区一般公共预算收入情况表'!B2</f>
        <v>1-1  2026年昆明经济技术开发区一般公共预算收入情况表</v>
      </c>
      <c r="B2" s="608"/>
      <c r="C2" s="608"/>
      <c r="D2" s="608"/>
      <c r="E2" s="608"/>
      <c r="F2" s="608"/>
    </row>
    <row r="3" ht="20" customHeight="1" spans="1:6">
      <c r="A3" s="608" t="str">
        <f>'1-2昆明经济技术开发区一般公共预算支出情况表'!B1</f>
        <v>1-2 2026年昆明经济技术开发区一般公共预算支出情况表</v>
      </c>
      <c r="B3" s="608"/>
      <c r="C3" s="608"/>
      <c r="D3" s="608"/>
      <c r="E3" s="608"/>
      <c r="F3" s="608"/>
    </row>
    <row r="4" ht="20" customHeight="1" spans="1:6">
      <c r="A4" s="608" t="str">
        <f>'1-3昆明经济技术开发区本级一般公共预算收入情况表'!B1</f>
        <v>1-3  2026年昆明经济技术开发区本级一般公共预算收入情况表</v>
      </c>
      <c r="B4" s="608"/>
      <c r="C4" s="608"/>
      <c r="D4" s="608"/>
      <c r="E4" s="608"/>
      <c r="F4" s="608"/>
    </row>
    <row r="5" ht="20" customHeight="1" spans="1:6">
      <c r="A5" s="608" t="str">
        <f>'1-4昆明经济技术开发区本级一般公共预算支出情况表  '!B1</f>
        <v>1-4  2026年昆明经济技术开发区本级一般公共预算支出情况表</v>
      </c>
      <c r="B5" s="608"/>
      <c r="C5" s="608"/>
      <c r="D5" s="608"/>
      <c r="E5" s="608"/>
      <c r="F5" s="608"/>
    </row>
    <row r="6" ht="20" customHeight="1" spans="1:6">
      <c r="A6" s="608" t="str">
        <f>'1-5昆明经济技术开发区一般公共预算支出情况表（公开到项级）'!B1</f>
        <v>1-5 2026年昆明经济技术开发区一般公共预算支出情况表（公开到项级）</v>
      </c>
      <c r="B6" s="608"/>
      <c r="C6" s="608"/>
      <c r="D6" s="608"/>
      <c r="E6" s="608"/>
      <c r="F6" s="608"/>
    </row>
    <row r="7" ht="20" customHeight="1" spans="1:6">
      <c r="A7" s="608" t="str">
        <f>'1-6一般公共预算基本支出情况表（公开到款级）'!A1</f>
        <v>1-6  2026年昆明经济技术开发区一般公共预算基本支出情况表（公开到款级）</v>
      </c>
      <c r="B7" s="608"/>
      <c r="C7" s="608"/>
      <c r="D7" s="608"/>
      <c r="E7" s="608"/>
      <c r="F7" s="608"/>
    </row>
    <row r="8" ht="20" customHeight="1" spans="1:6">
      <c r="A8" s="608" t="str">
        <f>'1-7一般公共预算支出表(区对下转移支付项目)'!A1</f>
        <v>1-7  2026年昆明经济技术开发区一般公共预算支出表（区对下转移支付项目）</v>
      </c>
      <c r="B8" s="608"/>
      <c r="C8" s="608"/>
      <c r="D8" s="608"/>
      <c r="E8" s="608"/>
      <c r="F8" s="608"/>
    </row>
    <row r="9" ht="20" customHeight="1" spans="1:6">
      <c r="A9" s="608" t="str">
        <f>'1-8昆明经济技术开发区分地区税收返还和转移支付预算表'!A1</f>
        <v>1-8  2026年昆明经济技术开发区分地区税收返还和转移支付预算表</v>
      </c>
      <c r="B9" s="608"/>
      <c r="C9" s="608"/>
      <c r="D9" s="608"/>
      <c r="E9" s="608"/>
      <c r="F9" s="608"/>
    </row>
    <row r="10" ht="20" customHeight="1" spans="1:6">
      <c r="A10" s="608" t="str">
        <f>'1-9昆明经济技术开发区“三公”经费预算财政拨款情况统计表'!A1</f>
        <v>1-9  2026年昆明经济技术开发区“三公”经费预算财政拨款情况统计表</v>
      </c>
      <c r="B10" s="608"/>
      <c r="C10" s="608"/>
      <c r="D10" s="608"/>
      <c r="E10" s="608"/>
      <c r="F10" s="608"/>
    </row>
    <row r="11" ht="20" customHeight="1" spans="1:6">
      <c r="A11" s="608" t="str">
        <f>'2-1昆明经济技术开发区政府性基金预算收入情况表'!A1</f>
        <v>2-1 2026年昆明经济技术开发区政府性基金预算收入情况表</v>
      </c>
      <c r="B11" s="608"/>
      <c r="C11" s="608"/>
      <c r="D11" s="608"/>
      <c r="E11" s="608"/>
      <c r="F11" s="608"/>
    </row>
    <row r="12" ht="20" customHeight="1" spans="1:6">
      <c r="A12" s="608" t="str">
        <f>'2-2昆明经济技术开发区政府性基金预算支出情况表'!B1</f>
        <v>2-2 2026年昆明经济技术开发区政府性基金预算支出情况表</v>
      </c>
      <c r="B12" s="608"/>
      <c r="C12" s="608"/>
      <c r="D12" s="608"/>
      <c r="E12" s="608"/>
      <c r="F12" s="608"/>
    </row>
    <row r="13" ht="20" customHeight="1" spans="1:6">
      <c r="A13" s="608" t="str">
        <f>'2-3本级政府性基金预算收入情况表'!B1</f>
        <v>2-3 2026年昆明经济技术开发区本级政府性基金预算收入情况表</v>
      </c>
      <c r="B13" s="608"/>
      <c r="C13" s="608"/>
      <c r="D13" s="608"/>
      <c r="E13" s="608"/>
      <c r="F13" s="608"/>
    </row>
    <row r="14" ht="20" customHeight="1" spans="1:6">
      <c r="A14" s="608" t="str">
        <f>'2-4本级政府性基金预算支出情况表（公开到项级）'!B1</f>
        <v>2-4 2026年昆明经济技术开发区本级政府性基金预算支出情况表（公开到项级）</v>
      </c>
      <c r="B14" s="608"/>
      <c r="C14" s="608"/>
      <c r="D14" s="608"/>
      <c r="E14" s="608"/>
      <c r="F14" s="608"/>
    </row>
    <row r="15" ht="20" customHeight="1" spans="1:6">
      <c r="A15" s="608" t="str">
        <f>'2-5 本级政府性基金支出表(区对下转移支付)'!A1</f>
        <v>2-5  2026年昆明经济技术开发区本级政府性基金支出表（区对下转移支付）</v>
      </c>
      <c r="B15" s="608"/>
      <c r="C15" s="608"/>
      <c r="D15" s="608"/>
      <c r="E15" s="608"/>
      <c r="F15" s="608"/>
    </row>
    <row r="16" ht="20" customHeight="1" spans="1:6">
      <c r="A16" s="608" t="str">
        <f>'3-1昆明经济技术开发区国有资本经营收入预算情况表'!A1</f>
        <v>3-1  2026年昆明经济技术开发区国有资本经营收入预算情况表</v>
      </c>
      <c r="B16" s="608"/>
      <c r="C16" s="608"/>
      <c r="D16" s="608"/>
      <c r="E16" s="608"/>
      <c r="F16" s="608"/>
    </row>
    <row r="17" ht="20" customHeight="1" spans="1:6">
      <c r="A17" s="608" t="str">
        <f>'3-2昆明经济技术开发区国有资本经营支出预算情况表'!A1</f>
        <v>3-2  2026年昆明经济技术开发区国有资本经营支出预算情况表</v>
      </c>
      <c r="B17" s="608"/>
      <c r="C17" s="608"/>
      <c r="D17" s="608"/>
      <c r="E17" s="608"/>
      <c r="F17" s="608"/>
    </row>
    <row r="18" ht="20" customHeight="1" spans="1:6">
      <c r="A18" s="608" t="str">
        <f>'3-3本级国有资本经营收入预算情况表'!A1</f>
        <v>3-3  2026年昆明经济技术开发区本级国有资本经营收入预算情况表</v>
      </c>
      <c r="B18" s="608"/>
      <c r="C18" s="608"/>
      <c r="D18" s="608"/>
      <c r="E18" s="608"/>
      <c r="F18" s="608"/>
    </row>
    <row r="19" ht="20" customHeight="1" spans="1:6">
      <c r="A19" s="608" t="str">
        <f>'3-4本级国有资本经营支出预算情况表（公开到项级）'!A1</f>
        <v>3-4  2026年昆明经济技术开发区本级国有资本经营支出预算情况表（公开到项级）</v>
      </c>
      <c r="B19" s="608"/>
      <c r="C19" s="608"/>
      <c r="D19" s="608"/>
      <c r="E19" s="608"/>
      <c r="F19" s="608"/>
    </row>
    <row r="20" ht="20" customHeight="1" spans="1:6">
      <c r="A20" s="608" t="str">
        <f>'3-5 昆明经济技术开发国有资本经营预算转移支付表 （分地区）'!A1</f>
        <v>3-5  2026年昆明经济技术开发区本级国有资本经营预算转移支付表（分地区）</v>
      </c>
      <c r="B20" s="608"/>
      <c r="C20" s="608"/>
      <c r="D20" s="608"/>
      <c r="E20" s="608"/>
      <c r="F20" s="608"/>
    </row>
    <row r="21" ht="20" customHeight="1" spans="1:6">
      <c r="A21" s="608" t="str">
        <f>'3-6 国有资本经营预算转移支付表（分项目）'!A1</f>
        <v>3-6  2026年昆明经济技术开发区本级国有资本经营预算转移支付表（分项目）</v>
      </c>
      <c r="B21" s="608"/>
      <c r="C21" s="608"/>
      <c r="D21" s="608"/>
      <c r="E21" s="608"/>
      <c r="F21" s="608"/>
    </row>
    <row r="22" ht="20" customHeight="1" spans="1:6">
      <c r="A22" s="608" t="str">
        <f>'4-1昆明经济技术开发区本级社会保险基金收入预算情况表'!A1</f>
        <v>4-1  2026年昆明经济技术开发区社会保险基金收入预算情况表</v>
      </c>
      <c r="B22" s="608"/>
      <c r="C22" s="608"/>
      <c r="D22" s="608"/>
      <c r="E22" s="608"/>
      <c r="F22" s="608"/>
    </row>
    <row r="23" ht="20" customHeight="1" spans="1:6">
      <c r="A23" s="608" t="str">
        <f>'4-2昆明经济技术开发区社会保险基金支出预算情况表'!A1</f>
        <v>4-2  2026年昆明经济技术开发区社会保险基金支出预算情况表</v>
      </c>
      <c r="B23" s="608"/>
      <c r="C23" s="608"/>
      <c r="D23" s="608"/>
      <c r="E23" s="608"/>
      <c r="F23" s="608"/>
    </row>
    <row r="24" ht="20" customHeight="1" spans="1:6">
      <c r="A24" s="608" t="str">
        <f>'4-3昆明经济技术开发区社会保险基金收入预算情况表'!A1</f>
        <v>4-3  2026年昆明经济技术开发区社会保险基金收入预算情况表</v>
      </c>
      <c r="B24" s="608"/>
      <c r="C24" s="608"/>
      <c r="D24" s="608"/>
      <c r="E24" s="608"/>
      <c r="F24" s="608"/>
    </row>
    <row r="25" ht="20" customHeight="1" spans="1:6">
      <c r="A25" s="608" t="str">
        <f>'4-4昆明经济技术开发区社会保险基金支出预算情况表'!A1</f>
        <v>4-4  2026年昆明经济技术开发区本级社会保险基金支出预算情况表</v>
      </c>
      <c r="B25" s="608"/>
      <c r="C25" s="608"/>
      <c r="D25" s="608"/>
      <c r="E25" s="608"/>
      <c r="F25" s="608"/>
    </row>
    <row r="26" ht="20" customHeight="1" spans="1:6">
      <c r="A26" s="608" t="str">
        <f>'5-1   2025年地方政府债务限额及余额预算情况表'!A2</f>
        <v>5-1  昆明经济技术开发区2025年地方政府债务限额及余额预算情况表</v>
      </c>
      <c r="B26" s="608"/>
      <c r="C26" s="608"/>
      <c r="D26" s="608"/>
      <c r="E26" s="608"/>
      <c r="F26" s="608"/>
    </row>
    <row r="27" ht="20" customHeight="1" spans="1:6">
      <c r="A27" s="608" t="str">
        <f>'5-2  2025年地方政府一般债务余额情况表'!A3</f>
        <v>5-2  昆明经济技术开发区2025年地方政府一般债务余额情况表</v>
      </c>
      <c r="B27" s="608"/>
      <c r="C27" s="608"/>
      <c r="D27" s="608"/>
      <c r="E27" s="608"/>
      <c r="F27" s="608"/>
    </row>
    <row r="28" ht="20" customHeight="1" spans="1:6">
      <c r="A28" s="608" t="str">
        <f>'5-3  本级2025年地方政府一般债务余额情况表'!A3</f>
        <v>5-3  昆明经济技术开发区本级2025年地方政府一般债务余额情况表</v>
      </c>
      <c r="B28" s="608"/>
      <c r="C28" s="608"/>
      <c r="D28" s="608"/>
      <c r="E28" s="608"/>
      <c r="F28" s="608"/>
    </row>
    <row r="29" ht="20" customHeight="1" spans="1:6">
      <c r="A29" s="608" t="str">
        <f>'5-4 2025年地方政府专项债务余额情况表'!A3</f>
        <v>5-4昆明经济技术开发区2025年地方政府专项债务余额情况表</v>
      </c>
      <c r="B29" s="608"/>
      <c r="C29" s="608"/>
      <c r="D29" s="608"/>
      <c r="E29" s="608"/>
      <c r="F29" s="608"/>
    </row>
    <row r="30" ht="20" customHeight="1" spans="1:6">
      <c r="A30" s="608" t="str">
        <f>'5-5 本级2025年地方政府专项债务余额情况表（本级）'!A3</f>
        <v>5-5 昆明经济技术开发区本级2025年地方政府专项债务余额情况表</v>
      </c>
      <c r="B30" s="608"/>
      <c r="C30" s="608"/>
      <c r="D30" s="608"/>
      <c r="E30" s="608"/>
      <c r="F30" s="608"/>
    </row>
    <row r="31" ht="20" customHeight="1" spans="1:6">
      <c r="A31" s="608" t="str">
        <f>'5-6 地方政府债券发行及还本付息情况表'!A3</f>
        <v>5-6  昆明经济技术开发区地方政府债券发行及还本
付息情况表</v>
      </c>
      <c r="B31" s="608"/>
      <c r="C31" s="608"/>
      <c r="D31" s="608"/>
      <c r="E31" s="608"/>
      <c r="F31" s="608"/>
    </row>
    <row r="32" ht="20" customHeight="1" spans="1:6">
      <c r="A32" s="608" t="str">
        <f>'5-7 2025年政府专项债务限额和余额情况表'!A2</f>
        <v>5-7  昆明经济技术开发区2026年地方政府债务限额提前下达情况表</v>
      </c>
      <c r="B32" s="608"/>
      <c r="C32" s="608"/>
      <c r="D32" s="608"/>
      <c r="E32" s="608"/>
      <c r="F32" s="608"/>
    </row>
    <row r="33" ht="20" customHeight="1" spans="1:6">
      <c r="A33" s="608" t="str">
        <f>'5-8 2025年年初新增地方政府债券资金安排表'!A2</f>
        <v>5-8  昆明经济技术开发区2026年年初新增地方政府债券资金安排表</v>
      </c>
      <c r="B33" s="608"/>
      <c r="C33" s="608"/>
      <c r="D33" s="608"/>
      <c r="E33" s="608"/>
      <c r="F33" s="608"/>
    </row>
    <row r="34" ht="20" customHeight="1" spans="1:6">
      <c r="A34" s="608" t="str">
        <f>'6-1重大政策和重点项目绩效目标表'!A2</f>
        <v>6-1   2026年昆明经济技术开发区重大政策和重点项目绩效目标表</v>
      </c>
      <c r="B34" s="608"/>
      <c r="C34" s="608"/>
      <c r="D34" s="608"/>
      <c r="E34" s="608"/>
      <c r="F34" s="608"/>
    </row>
    <row r="35" ht="20" customHeight="1" spans="1:6">
      <c r="A35" s="608" t="str">
        <f>'6-2重点工作情况解释说明汇总表'!A1</f>
        <v>6-2  重点工作情况解释说明汇总表</v>
      </c>
      <c r="B35" s="608"/>
      <c r="C35" s="608"/>
      <c r="D35" s="608"/>
      <c r="E35" s="608"/>
      <c r="F35" s="608"/>
    </row>
    <row r="36" spans="1:6">
      <c r="A36" s="609"/>
      <c r="B36" s="609"/>
      <c r="C36" s="609"/>
      <c r="D36" s="609"/>
      <c r="E36" s="609"/>
      <c r="F36" s="609"/>
    </row>
    <row r="37" spans="1:6">
      <c r="A37" s="609"/>
      <c r="B37" s="609"/>
      <c r="C37" s="609"/>
      <c r="D37" s="609"/>
      <c r="E37" s="609"/>
      <c r="F37" s="609"/>
    </row>
    <row r="38" spans="1:6">
      <c r="A38" s="609"/>
      <c r="B38" s="609"/>
      <c r="C38" s="609"/>
      <c r="D38" s="609"/>
      <c r="E38" s="609"/>
      <c r="F38" s="609"/>
    </row>
  </sheetData>
  <mergeCells count="38">
    <mergeCell ref="A1:F1"/>
    <mergeCell ref="A2:F2"/>
    <mergeCell ref="A3:F3"/>
    <mergeCell ref="A4:F4"/>
    <mergeCell ref="A5:F5"/>
    <mergeCell ref="A6:F6"/>
    <mergeCell ref="A7:F7"/>
    <mergeCell ref="A8:F8"/>
    <mergeCell ref="A9:F9"/>
    <mergeCell ref="A10:F10"/>
    <mergeCell ref="A11:F11"/>
    <mergeCell ref="A12:F12"/>
    <mergeCell ref="A13:F13"/>
    <mergeCell ref="A14:F14"/>
    <mergeCell ref="A15:F15"/>
    <mergeCell ref="A16:F16"/>
    <mergeCell ref="A17:F17"/>
    <mergeCell ref="A18:F18"/>
    <mergeCell ref="A19:F19"/>
    <mergeCell ref="A20:F20"/>
    <mergeCell ref="A21:F21"/>
    <mergeCell ref="A22:F22"/>
    <mergeCell ref="A23:F23"/>
    <mergeCell ref="A24:F24"/>
    <mergeCell ref="A25:F25"/>
    <mergeCell ref="A26:F26"/>
    <mergeCell ref="A27:F27"/>
    <mergeCell ref="A28:F28"/>
    <mergeCell ref="A29:F29"/>
    <mergeCell ref="A30:F30"/>
    <mergeCell ref="A31:F31"/>
    <mergeCell ref="A32:F32"/>
    <mergeCell ref="A33:F33"/>
    <mergeCell ref="A34:F34"/>
    <mergeCell ref="A35:F35"/>
    <mergeCell ref="A36:F36"/>
    <mergeCell ref="A37:F37"/>
    <mergeCell ref="A38:F38"/>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E11"/>
  <sheetViews>
    <sheetView workbookViewId="0">
      <selection activeCell="K8" sqref="K8"/>
    </sheetView>
  </sheetViews>
  <sheetFormatPr defaultColWidth="9" defaultRowHeight="13.5" outlineLevelCol="4"/>
  <cols>
    <col min="1" max="1" width="37.75" style="85" customWidth="1"/>
    <col min="2" max="2" width="22" style="85" customWidth="1"/>
    <col min="3" max="4" width="23.8833333333333" style="85" customWidth="1"/>
    <col min="5" max="5" width="24.5083333333333" style="85" customWidth="1"/>
    <col min="6" max="248" width="9" style="85"/>
    <col min="249" max="16384" width="9" style="1"/>
  </cols>
  <sheetData>
    <row r="1" s="85" customFormat="1" ht="40.5" customHeight="1" spans="1:5">
      <c r="A1" s="457" t="s">
        <v>1223</v>
      </c>
      <c r="B1" s="457"/>
      <c r="C1" s="457"/>
      <c r="D1" s="457"/>
      <c r="E1" s="457"/>
    </row>
    <row r="2" s="85" customFormat="1" ht="17" customHeight="1" spans="1:5">
      <c r="A2" s="470"/>
      <c r="B2" s="470"/>
      <c r="C2" s="470"/>
      <c r="D2" s="471"/>
      <c r="E2" s="472" t="s">
        <v>3</v>
      </c>
    </row>
    <row r="3" s="1" customFormat="1" ht="24.95" customHeight="1" spans="1:5">
      <c r="A3" s="473" t="s">
        <v>1224</v>
      </c>
      <c r="B3" s="473" t="s">
        <v>1225</v>
      </c>
      <c r="C3" s="473" t="s">
        <v>1226</v>
      </c>
      <c r="D3" s="474" t="s">
        <v>1227</v>
      </c>
      <c r="E3" s="475"/>
    </row>
    <row r="4" s="1" customFormat="1" ht="24.95" customHeight="1" spans="1:5">
      <c r="A4" s="476"/>
      <c r="B4" s="476"/>
      <c r="C4" s="476"/>
      <c r="D4" s="477" t="s">
        <v>1228</v>
      </c>
      <c r="E4" s="477" t="s">
        <v>1229</v>
      </c>
    </row>
    <row r="5" s="85" customFormat="1" ht="35" customHeight="1" spans="1:5">
      <c r="A5" s="478" t="s">
        <v>1230</v>
      </c>
      <c r="B5" s="479">
        <f>B6+B7+B8</f>
        <v>420</v>
      </c>
      <c r="C5" s="479">
        <f>C6+C7+C8</f>
        <v>419</v>
      </c>
      <c r="D5" s="480">
        <f t="shared" ref="D5:D10" si="0">C5-B5</f>
        <v>-1</v>
      </c>
      <c r="E5" s="481">
        <f t="shared" ref="E5:E10" si="1">C5/B5-1</f>
        <v>-0.0024</v>
      </c>
    </row>
    <row r="6" s="85" customFormat="1" ht="35" customHeight="1" spans="1:5">
      <c r="A6" s="482" t="s">
        <v>1231</v>
      </c>
      <c r="B6" s="480">
        <v>75</v>
      </c>
      <c r="C6" s="480">
        <v>75</v>
      </c>
      <c r="D6" s="480">
        <f t="shared" si="0"/>
        <v>0</v>
      </c>
      <c r="E6" s="481">
        <f t="shared" si="1"/>
        <v>0</v>
      </c>
    </row>
    <row r="7" s="85" customFormat="1" ht="35" customHeight="1" spans="1:5">
      <c r="A7" s="482" t="s">
        <v>1232</v>
      </c>
      <c r="B7" s="480">
        <v>26</v>
      </c>
      <c r="C7" s="480">
        <v>25</v>
      </c>
      <c r="D7" s="480">
        <f t="shared" si="0"/>
        <v>-1</v>
      </c>
      <c r="E7" s="481">
        <f t="shared" si="1"/>
        <v>-0.0385</v>
      </c>
    </row>
    <row r="8" s="85" customFormat="1" ht="35" customHeight="1" spans="1:5">
      <c r="A8" s="482" t="s">
        <v>1233</v>
      </c>
      <c r="B8" s="480">
        <f>B9+B10</f>
        <v>319</v>
      </c>
      <c r="C8" s="480">
        <f>C9+C10</f>
        <v>319</v>
      </c>
      <c r="D8" s="480">
        <f t="shared" si="0"/>
        <v>0</v>
      </c>
      <c r="E8" s="481">
        <f t="shared" si="1"/>
        <v>0</v>
      </c>
    </row>
    <row r="9" s="85" customFormat="1" ht="35" customHeight="1" spans="1:5">
      <c r="A9" s="483" t="s">
        <v>1234</v>
      </c>
      <c r="B9" s="480">
        <v>97</v>
      </c>
      <c r="C9" s="480">
        <v>97</v>
      </c>
      <c r="D9" s="480">
        <f t="shared" si="0"/>
        <v>0</v>
      </c>
      <c r="E9" s="481">
        <f t="shared" si="1"/>
        <v>0</v>
      </c>
    </row>
    <row r="10" s="85" customFormat="1" ht="35" customHeight="1" spans="1:5">
      <c r="A10" s="483" t="s">
        <v>1235</v>
      </c>
      <c r="B10" s="480">
        <v>222</v>
      </c>
      <c r="C10" s="480">
        <v>222</v>
      </c>
      <c r="D10" s="480">
        <f t="shared" si="0"/>
        <v>0</v>
      </c>
      <c r="E10" s="481">
        <f t="shared" si="1"/>
        <v>0</v>
      </c>
    </row>
    <row r="11" s="85" customFormat="1" ht="204" customHeight="1" spans="1:5">
      <c r="A11" s="484" t="s">
        <v>1236</v>
      </c>
      <c r="B11" s="485"/>
      <c r="C11" s="485"/>
      <c r="D11" s="485"/>
      <c r="E11" s="485"/>
    </row>
  </sheetData>
  <mergeCells count="6">
    <mergeCell ref="A1:E1"/>
    <mergeCell ref="D3:E3"/>
    <mergeCell ref="A11:E11"/>
    <mergeCell ref="A3:A4"/>
    <mergeCell ref="B3:B4"/>
    <mergeCell ref="C3:C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00B0F0"/>
  </sheetPr>
  <dimension ref="A1:F50"/>
  <sheetViews>
    <sheetView showGridLines="0" showZeros="0" view="pageBreakPreview" zoomScaleNormal="115" topLeftCell="B1" workbookViewId="0">
      <selection activeCell="N35" sqref="N35"/>
    </sheetView>
  </sheetViews>
  <sheetFormatPr defaultColWidth="9" defaultRowHeight="14.25" outlineLevelCol="5"/>
  <cols>
    <col min="1" max="1" width="20.6333333333333" style="228" hidden="1" customWidth="1"/>
    <col min="2" max="2" width="50.75" style="228" customWidth="1"/>
    <col min="3" max="4" width="20.6333333333333" style="462" customWidth="1"/>
    <col min="5" max="5" width="20.6333333333333" style="463" customWidth="1"/>
    <col min="6" max="6" width="3.75" style="228" hidden="1" customWidth="1"/>
    <col min="7" max="16357" width="9" style="228"/>
    <col min="16358" max="16358" width="45.6333333333333" style="228"/>
    <col min="16359" max="16384" width="9" style="228"/>
  </cols>
  <sheetData>
    <row r="1" s="85" customFormat="1" ht="40.5" customHeight="1" spans="1:5">
      <c r="A1" s="457" t="s">
        <v>1237</v>
      </c>
      <c r="B1" s="457"/>
      <c r="C1" s="457"/>
      <c r="D1" s="457"/>
      <c r="E1" s="457"/>
    </row>
    <row r="2" s="429" customFormat="1" ht="20.1" customHeight="1" spans="1:6">
      <c r="A2" s="432"/>
      <c r="B2" s="433"/>
      <c r="C2" s="434"/>
      <c r="D2" s="433"/>
      <c r="E2" s="435" t="s">
        <v>3</v>
      </c>
      <c r="F2" s="432"/>
    </row>
    <row r="3" s="430" customFormat="1" ht="45" customHeight="1" spans="1:6">
      <c r="A3" s="436" t="s">
        <v>4</v>
      </c>
      <c r="B3" s="437" t="s">
        <v>5</v>
      </c>
      <c r="C3" s="250" t="s">
        <v>6</v>
      </c>
      <c r="D3" s="250" t="s">
        <v>7</v>
      </c>
      <c r="E3" s="250" t="s">
        <v>8</v>
      </c>
      <c r="F3" s="438" t="s">
        <v>1192</v>
      </c>
    </row>
    <row r="4" s="430" customFormat="1" ht="36" customHeight="1" spans="1:6">
      <c r="A4" s="439" t="s">
        <v>1238</v>
      </c>
      <c r="B4" s="416" t="s">
        <v>1239</v>
      </c>
      <c r="C4" s="384"/>
      <c r="D4" s="384"/>
      <c r="E4" s="385"/>
      <c r="F4" s="440" t="str">
        <f t="shared" ref="F4:F37" si="0">IF(LEN(A4)=7,"是",IF(B4&lt;&gt;"",IF(SUM(C4:D4)&lt;&gt;0,"是","否"),"是"))</f>
        <v>是</v>
      </c>
    </row>
    <row r="5" ht="36" customHeight="1" spans="1:6">
      <c r="A5" s="439" t="s">
        <v>1240</v>
      </c>
      <c r="B5" s="416" t="s">
        <v>1241</v>
      </c>
      <c r="C5" s="384"/>
      <c r="D5" s="384"/>
      <c r="E5" s="399"/>
      <c r="F5" s="440" t="str">
        <f t="shared" si="0"/>
        <v>是</v>
      </c>
    </row>
    <row r="6" ht="36" customHeight="1" spans="1:6">
      <c r="A6" s="439" t="s">
        <v>1242</v>
      </c>
      <c r="B6" s="416" t="s">
        <v>1243</v>
      </c>
      <c r="C6" s="384"/>
      <c r="D6" s="384"/>
      <c r="E6" s="399"/>
      <c r="F6" s="440" t="str">
        <f t="shared" si="0"/>
        <v>是</v>
      </c>
    </row>
    <row r="7" ht="36" customHeight="1" spans="1:6">
      <c r="A7" s="439" t="s">
        <v>1244</v>
      </c>
      <c r="B7" s="416" t="s">
        <v>1245</v>
      </c>
      <c r="C7" s="384"/>
      <c r="D7" s="384"/>
      <c r="E7" s="399"/>
      <c r="F7" s="440" t="str">
        <f t="shared" si="0"/>
        <v>是</v>
      </c>
    </row>
    <row r="8" ht="36" customHeight="1" spans="1:6">
      <c r="A8" s="439" t="s">
        <v>1246</v>
      </c>
      <c r="B8" s="416" t="s">
        <v>1247</v>
      </c>
      <c r="C8" s="384">
        <v>0</v>
      </c>
      <c r="D8" s="384"/>
      <c r="E8" s="399"/>
      <c r="F8" s="440" t="str">
        <f t="shared" si="0"/>
        <v>是</v>
      </c>
    </row>
    <row r="9" ht="36" customHeight="1" spans="1:6">
      <c r="A9" s="439" t="s">
        <v>1248</v>
      </c>
      <c r="B9" s="416" t="s">
        <v>1249</v>
      </c>
      <c r="C9" s="384">
        <v>0</v>
      </c>
      <c r="D9" s="384"/>
      <c r="E9" s="399"/>
      <c r="F9" s="440" t="str">
        <f t="shared" si="0"/>
        <v>是</v>
      </c>
    </row>
    <row r="10" ht="36" customHeight="1" spans="1:6">
      <c r="A10" s="439" t="s">
        <v>1250</v>
      </c>
      <c r="B10" s="416" t="s">
        <v>1251</v>
      </c>
      <c r="C10" s="384">
        <f>SUM(C11:C15)</f>
        <v>98863</v>
      </c>
      <c r="D10" s="384">
        <f>SUM(D11:D15)</f>
        <v>92955</v>
      </c>
      <c r="E10" s="399">
        <f t="shared" ref="E8:E12" si="1">(D10-C10)/C10</f>
        <v>-0.06</v>
      </c>
      <c r="F10" s="440" t="str">
        <f t="shared" si="0"/>
        <v>是</v>
      </c>
    </row>
    <row r="11" ht="28" customHeight="1" spans="1:6">
      <c r="A11" s="439" t="s">
        <v>1252</v>
      </c>
      <c r="B11" s="443" t="s">
        <v>1253</v>
      </c>
      <c r="C11" s="384">
        <v>84894</v>
      </c>
      <c r="D11" s="384">
        <v>92955</v>
      </c>
      <c r="E11" s="399">
        <f t="shared" si="1"/>
        <v>0.095</v>
      </c>
      <c r="F11" s="440" t="str">
        <f t="shared" si="0"/>
        <v>是</v>
      </c>
    </row>
    <row r="12" ht="32" customHeight="1" spans="1:6">
      <c r="A12" s="439" t="s">
        <v>1254</v>
      </c>
      <c r="B12" s="443" t="s">
        <v>1255</v>
      </c>
      <c r="C12" s="384">
        <v>124</v>
      </c>
      <c r="D12" s="384"/>
      <c r="E12" s="399">
        <f t="shared" si="1"/>
        <v>-1</v>
      </c>
      <c r="F12" s="440" t="str">
        <f t="shared" si="0"/>
        <v>是</v>
      </c>
    </row>
    <row r="13" ht="33" customHeight="1" spans="1:6">
      <c r="A13" s="439" t="s">
        <v>1256</v>
      </c>
      <c r="B13" s="443" t="s">
        <v>1257</v>
      </c>
      <c r="C13" s="384">
        <v>13845</v>
      </c>
      <c r="D13" s="384"/>
      <c r="E13" s="399"/>
      <c r="F13" s="440" t="str">
        <f t="shared" si="0"/>
        <v>是</v>
      </c>
    </row>
    <row r="14" ht="30" customHeight="1" spans="1:6">
      <c r="A14" s="439" t="s">
        <v>1258</v>
      </c>
      <c r="B14" s="443" t="s">
        <v>1259</v>
      </c>
      <c r="C14" s="384"/>
      <c r="D14" s="384"/>
      <c r="E14" s="399"/>
      <c r="F14" s="440" t="str">
        <f t="shared" si="0"/>
        <v>否</v>
      </c>
    </row>
    <row r="15" ht="40" customHeight="1" spans="1:6">
      <c r="A15" s="439" t="s">
        <v>1260</v>
      </c>
      <c r="B15" s="443" t="s">
        <v>1261</v>
      </c>
      <c r="C15" s="384"/>
      <c r="D15" s="384"/>
      <c r="E15" s="399"/>
      <c r="F15" s="440" t="str">
        <f t="shared" si="0"/>
        <v>否</v>
      </c>
    </row>
    <row r="16" ht="36" customHeight="1" spans="1:6">
      <c r="A16" s="444" t="s">
        <v>1262</v>
      </c>
      <c r="B16" s="238" t="s">
        <v>1263</v>
      </c>
      <c r="C16" s="384"/>
      <c r="D16" s="384"/>
      <c r="E16" s="399"/>
      <c r="F16" s="440" t="str">
        <f t="shared" si="0"/>
        <v>是</v>
      </c>
    </row>
    <row r="17" ht="36" customHeight="1" spans="1:6">
      <c r="A17" s="444" t="s">
        <v>1264</v>
      </c>
      <c r="B17" s="238" t="s">
        <v>1265</v>
      </c>
      <c r="C17" s="384"/>
      <c r="D17" s="384"/>
      <c r="E17" s="399"/>
      <c r="F17" s="440" t="str">
        <f t="shared" si="0"/>
        <v>是</v>
      </c>
    </row>
    <row r="18" ht="36" hidden="1" customHeight="1" spans="1:6">
      <c r="A18" s="444" t="s">
        <v>1266</v>
      </c>
      <c r="B18" s="258" t="s">
        <v>1267</v>
      </c>
      <c r="C18" s="384"/>
      <c r="D18" s="384"/>
      <c r="E18" s="399"/>
      <c r="F18" s="440" t="str">
        <f t="shared" si="0"/>
        <v>否</v>
      </c>
    </row>
    <row r="19" ht="36" hidden="1" customHeight="1" spans="1:6">
      <c r="A19" s="444" t="s">
        <v>1268</v>
      </c>
      <c r="B19" s="258" t="s">
        <v>1269</v>
      </c>
      <c r="C19" s="384"/>
      <c r="D19" s="384"/>
      <c r="E19" s="399"/>
      <c r="F19" s="440" t="str">
        <f t="shared" si="0"/>
        <v>否</v>
      </c>
    </row>
    <row r="20" ht="36" customHeight="1" spans="1:6">
      <c r="A20" s="444" t="s">
        <v>1270</v>
      </c>
      <c r="B20" s="238" t="s">
        <v>1271</v>
      </c>
      <c r="C20" s="384">
        <v>620</v>
      </c>
      <c r="D20" s="464">
        <v>1854</v>
      </c>
      <c r="E20" s="399">
        <f>(D20-C20)/C20</f>
        <v>1.99</v>
      </c>
      <c r="F20" s="440" t="str">
        <f t="shared" si="0"/>
        <v>是</v>
      </c>
    </row>
    <row r="21" ht="36" customHeight="1" spans="1:6">
      <c r="A21" s="444" t="s">
        <v>1272</v>
      </c>
      <c r="B21" s="238" t="s">
        <v>1273</v>
      </c>
      <c r="C21" s="384"/>
      <c r="D21" s="384"/>
      <c r="E21" s="399"/>
      <c r="F21" s="440" t="str">
        <f t="shared" si="0"/>
        <v>是</v>
      </c>
    </row>
    <row r="22" ht="36" customHeight="1" spans="1:6">
      <c r="A22" s="444" t="s">
        <v>1274</v>
      </c>
      <c r="B22" s="238" t="s">
        <v>1275</v>
      </c>
      <c r="C22" s="384"/>
      <c r="D22" s="384"/>
      <c r="E22" s="399"/>
      <c r="F22" s="440" t="str">
        <f t="shared" si="0"/>
        <v>是</v>
      </c>
    </row>
    <row r="23" ht="36" customHeight="1" spans="1:6">
      <c r="A23" s="439" t="s">
        <v>1276</v>
      </c>
      <c r="B23" s="416" t="s">
        <v>1277</v>
      </c>
      <c r="C23" s="384"/>
      <c r="D23" s="384"/>
      <c r="E23" s="399"/>
      <c r="F23" s="440" t="str">
        <f t="shared" si="0"/>
        <v>是</v>
      </c>
    </row>
    <row r="24" ht="36" customHeight="1" spans="1:6">
      <c r="A24" s="439" t="s">
        <v>1278</v>
      </c>
      <c r="B24" s="416" t="s">
        <v>1279</v>
      </c>
      <c r="C24" s="384">
        <v>2695</v>
      </c>
      <c r="D24" s="384">
        <v>2873</v>
      </c>
      <c r="E24" s="399">
        <f t="shared" ref="E24:E33" si="2">(D24-C24)/C24</f>
        <v>0.066</v>
      </c>
      <c r="F24" s="440" t="str">
        <f t="shared" si="0"/>
        <v>是</v>
      </c>
    </row>
    <row r="25" ht="36" customHeight="1" spans="1:6">
      <c r="A25" s="439" t="s">
        <v>1280</v>
      </c>
      <c r="B25" s="416" t="s">
        <v>1281</v>
      </c>
      <c r="C25" s="384"/>
      <c r="D25" s="384"/>
      <c r="E25" s="399"/>
      <c r="F25" s="440" t="str">
        <f t="shared" si="0"/>
        <v>是</v>
      </c>
    </row>
    <row r="26" ht="36" customHeight="1" spans="1:6">
      <c r="A26" s="439" t="s">
        <v>1282</v>
      </c>
      <c r="B26" s="416" t="s">
        <v>1283</v>
      </c>
      <c r="C26" s="384"/>
      <c r="D26" s="384"/>
      <c r="E26" s="399"/>
      <c r="F26" s="440" t="str">
        <f t="shared" si="0"/>
        <v>是</v>
      </c>
    </row>
    <row r="27" ht="36" customHeight="1" spans="1:6">
      <c r="A27" s="439" t="s">
        <v>1284</v>
      </c>
      <c r="B27" s="416" t="s">
        <v>1285</v>
      </c>
      <c r="C27" s="384">
        <v>2317</v>
      </c>
      <c r="D27" s="384">
        <v>2318</v>
      </c>
      <c r="E27" s="399">
        <f t="shared" si="2"/>
        <v>0</v>
      </c>
      <c r="F27" s="440" t="str">
        <f t="shared" si="0"/>
        <v>是</v>
      </c>
    </row>
    <row r="28" ht="36" customHeight="1" spans="1:6">
      <c r="A28" s="439"/>
      <c r="B28" s="443"/>
      <c r="C28" s="384"/>
      <c r="D28" s="384"/>
      <c r="E28" s="399"/>
      <c r="F28" s="440" t="str">
        <f t="shared" si="0"/>
        <v>是</v>
      </c>
    </row>
    <row r="29" ht="36" customHeight="1" spans="1:6">
      <c r="A29" s="417"/>
      <c r="B29" s="418" t="s">
        <v>1286</v>
      </c>
      <c r="C29" s="384">
        <f>C8+C9+C10+C20+C24+C27</f>
        <v>104495</v>
      </c>
      <c r="D29" s="384">
        <f>D8+D9+D10+D20+D24+D27</f>
        <v>100000</v>
      </c>
      <c r="E29" s="399">
        <f t="shared" si="2"/>
        <v>-0.043</v>
      </c>
      <c r="F29" s="440" t="str">
        <f t="shared" si="0"/>
        <v>是</v>
      </c>
    </row>
    <row r="30" ht="36" customHeight="1" spans="1:6">
      <c r="A30" s="446">
        <v>105</v>
      </c>
      <c r="B30" s="447" t="s">
        <v>1287</v>
      </c>
      <c r="C30" s="400">
        <v>12201</v>
      </c>
      <c r="D30" s="406">
        <v>21080</v>
      </c>
      <c r="E30" s="399">
        <f t="shared" si="2"/>
        <v>0.728</v>
      </c>
      <c r="F30" s="440" t="str">
        <f t="shared" si="0"/>
        <v>是</v>
      </c>
    </row>
    <row r="31" ht="36" customHeight="1" spans="1:6">
      <c r="A31" s="465">
        <v>110</v>
      </c>
      <c r="B31" s="466" t="s">
        <v>61</v>
      </c>
      <c r="C31" s="400">
        <f>C32+C35+C36</f>
        <v>9450</v>
      </c>
      <c r="D31" s="400">
        <f>D32+D35+D36</f>
        <v>8824</v>
      </c>
      <c r="E31" s="399">
        <f t="shared" si="2"/>
        <v>-0.066</v>
      </c>
      <c r="F31" s="440" t="str">
        <f t="shared" si="0"/>
        <v>是</v>
      </c>
    </row>
    <row r="32" ht="36" customHeight="1" spans="1:6">
      <c r="A32" s="465">
        <v>11004</v>
      </c>
      <c r="B32" s="466" t="s">
        <v>1288</v>
      </c>
      <c r="C32" s="400">
        <f>C33+C34</f>
        <v>4415</v>
      </c>
      <c r="D32" s="400">
        <f>D33+D34</f>
        <v>7190</v>
      </c>
      <c r="E32" s="399">
        <f t="shared" si="2"/>
        <v>0.629</v>
      </c>
      <c r="F32" s="440" t="str">
        <f t="shared" si="0"/>
        <v>是</v>
      </c>
    </row>
    <row r="33" ht="36" customHeight="1" spans="1:6">
      <c r="A33" s="467">
        <v>1100402</v>
      </c>
      <c r="B33" s="468" t="s">
        <v>1289</v>
      </c>
      <c r="C33" s="400">
        <v>4415</v>
      </c>
      <c r="D33" s="400">
        <v>7190</v>
      </c>
      <c r="E33" s="399">
        <f t="shared" si="2"/>
        <v>0.629</v>
      </c>
      <c r="F33" s="440" t="str">
        <f t="shared" si="0"/>
        <v>是</v>
      </c>
    </row>
    <row r="34" ht="36" customHeight="1" spans="1:6">
      <c r="A34" s="467">
        <v>1100403</v>
      </c>
      <c r="B34" s="468" t="s">
        <v>1290</v>
      </c>
      <c r="C34" s="400"/>
      <c r="D34" s="406"/>
      <c r="E34" s="399"/>
      <c r="F34" s="440" t="str">
        <f t="shared" si="0"/>
        <v>是</v>
      </c>
    </row>
    <row r="35" ht="36" customHeight="1" spans="1:6">
      <c r="A35" s="467">
        <v>11008</v>
      </c>
      <c r="B35" s="468" t="s">
        <v>64</v>
      </c>
      <c r="C35" s="400">
        <v>3913</v>
      </c>
      <c r="D35" s="406">
        <v>1634</v>
      </c>
      <c r="E35" s="399">
        <f t="shared" ref="E35:E37" si="3">(D35-C35)/C35</f>
        <v>-0.582</v>
      </c>
      <c r="F35" s="440" t="str">
        <f t="shared" si="0"/>
        <v>是</v>
      </c>
    </row>
    <row r="36" ht="36" customHeight="1" spans="1:6">
      <c r="A36" s="467">
        <v>11009</v>
      </c>
      <c r="B36" s="468" t="s">
        <v>65</v>
      </c>
      <c r="C36" s="400">
        <v>1122</v>
      </c>
      <c r="D36" s="406"/>
      <c r="E36" s="399">
        <f t="shared" si="3"/>
        <v>-1</v>
      </c>
      <c r="F36" s="440" t="str">
        <f t="shared" si="0"/>
        <v>是</v>
      </c>
    </row>
    <row r="37" ht="36" customHeight="1" spans="1:6">
      <c r="A37" s="455"/>
      <c r="B37" s="456" t="s">
        <v>68</v>
      </c>
      <c r="C37" s="400">
        <f>C29+C30+C31</f>
        <v>126146</v>
      </c>
      <c r="D37" s="400">
        <f>D29+D30+D31</f>
        <v>129904</v>
      </c>
      <c r="E37" s="399">
        <f t="shared" si="3"/>
        <v>0.03</v>
      </c>
      <c r="F37" s="440" t="str">
        <f t="shared" si="0"/>
        <v>是</v>
      </c>
    </row>
    <row r="38" spans="3:4">
      <c r="C38" s="469"/>
      <c r="D38" s="469"/>
    </row>
    <row r="40" spans="3:4">
      <c r="C40" s="469"/>
      <c r="D40" s="469"/>
    </row>
    <row r="42" spans="3:4">
      <c r="C42" s="469"/>
      <c r="D42" s="469"/>
    </row>
    <row r="43" spans="3:4">
      <c r="C43" s="469"/>
      <c r="D43" s="469"/>
    </row>
    <row r="45" spans="3:4">
      <c r="C45" s="469"/>
      <c r="D45" s="469"/>
    </row>
    <row r="46" spans="3:4">
      <c r="C46" s="469"/>
      <c r="D46" s="469"/>
    </row>
    <row r="47" spans="3:4">
      <c r="C47" s="469"/>
      <c r="D47" s="469"/>
    </row>
    <row r="48" spans="3:4">
      <c r="C48" s="469"/>
      <c r="D48" s="469"/>
    </row>
    <row r="50" spans="3:4">
      <c r="C50" s="469"/>
      <c r="D50" s="469"/>
    </row>
  </sheetData>
  <mergeCells count="1">
    <mergeCell ref="A1:E1"/>
  </mergeCells>
  <conditionalFormatting sqref="B30">
    <cfRule type="expression" dxfId="1" priority="11" stopIfTrue="1">
      <formula>"len($A:$A)=3"</formula>
    </cfRule>
  </conditionalFormatting>
  <conditionalFormatting sqref="B32">
    <cfRule type="expression" dxfId="1" priority="2" stopIfTrue="1">
      <formula>"len($A:$A)=3"</formula>
    </cfRule>
  </conditionalFormatting>
  <conditionalFormatting sqref="B34">
    <cfRule type="expression" dxfId="1" priority="1" stopIfTrue="1">
      <formula>"len($A:$A)=3"</formula>
    </cfRule>
  </conditionalFormatting>
  <conditionalFormatting sqref="C30:C35 D31:D34">
    <cfRule type="expression" dxfId="1" priority="10" stopIfTrue="1">
      <formula>"len($A:$A)=3"</formula>
    </cfRule>
  </conditionalFormatting>
  <conditionalFormatting sqref="D30 D34:D35">
    <cfRule type="expression" dxfId="1" priority="7" stopIfTrue="1">
      <formula>"len($A:$A)=3"</formula>
    </cfRule>
  </conditionalFormatting>
  <conditionalFormatting sqref="B31 B33">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0" orientation="portrait"/>
  <headerFooter alignWithMargins="0">
    <oddFooter>&amp;C&amp;16- &amp;P -</oddFooter>
  </headerFooter>
  <rowBreaks count="1" manualBreakCount="1">
    <brk id="29" max="4"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0">
    <tabColor rgb="FF00B0F0"/>
  </sheetPr>
  <dimension ref="A1:XFD342"/>
  <sheetViews>
    <sheetView showGridLines="0" showZeros="0" zoomScale="115" zoomScaleNormal="115" workbookViewId="0">
      <pane ySplit="3" topLeftCell="A4" activePane="bottomLeft" state="frozen"/>
      <selection/>
      <selection pane="bottomLeft" activeCell="K10" sqref="K10"/>
    </sheetView>
  </sheetViews>
  <sheetFormatPr defaultColWidth="9" defaultRowHeight="14.25"/>
  <cols>
    <col min="1" max="1" width="12" style="364" customWidth="1"/>
    <col min="2" max="2" width="50.75" style="364" customWidth="1"/>
    <col min="3" max="3" width="20.6333333333333" style="364" customWidth="1"/>
    <col min="4" max="4" width="17.625" style="365" customWidth="1"/>
    <col min="5" max="5" width="20.6333333333333" style="366" customWidth="1"/>
    <col min="6" max="6" width="3.75" style="369" hidden="1" customWidth="1"/>
    <col min="7" max="7" width="9" style="364" hidden="1" customWidth="1"/>
    <col min="8" max="16384" width="9" style="364"/>
  </cols>
  <sheetData>
    <row r="1" s="85" customFormat="1" ht="45" customHeight="1" spans="1:16384">
      <c r="A1" s="457"/>
      <c r="B1" s="368" t="s">
        <v>1291</v>
      </c>
      <c r="C1" s="368"/>
      <c r="D1" s="458"/>
      <c r="E1" s="368"/>
      <c r="XFC1" s="364"/>
      <c r="XFD1" s="364"/>
    </row>
    <row r="2" s="370" customFormat="1" ht="20.1" customHeight="1" spans="2:6">
      <c r="B2" s="371"/>
      <c r="C2" s="371"/>
      <c r="D2" s="459"/>
      <c r="E2" s="372" t="s">
        <v>3</v>
      </c>
      <c r="F2" s="373"/>
    </row>
    <row r="3" s="378" customFormat="1" ht="45" customHeight="1" spans="1:7">
      <c r="A3" s="374" t="s">
        <v>4</v>
      </c>
      <c r="B3" s="375" t="s">
        <v>5</v>
      </c>
      <c r="C3" s="376" t="s">
        <v>6</v>
      </c>
      <c r="D3" s="460" t="s">
        <v>7</v>
      </c>
      <c r="E3" s="376" t="s">
        <v>8</v>
      </c>
      <c r="F3" s="377" t="s">
        <v>1192</v>
      </c>
      <c r="G3" s="378" t="s">
        <v>1292</v>
      </c>
    </row>
    <row r="4" ht="30" customHeight="1" spans="1:7">
      <c r="A4" s="379">
        <v>205</v>
      </c>
      <c r="B4" s="380" t="s">
        <v>1197</v>
      </c>
      <c r="C4" s="381"/>
      <c r="D4" s="381"/>
      <c r="E4" s="382"/>
      <c r="F4" s="383" t="str">
        <f t="shared" ref="F4:F67" si="0">IF(LEN(A4)=3,"是",IF(B4&lt;&gt;"",IF(SUM(C4:D4)&lt;&gt;0,"是","否"),"是"))</f>
        <v>是</v>
      </c>
      <c r="G4" s="364" t="str">
        <f t="shared" ref="G4:G67" si="1">IF(LEN(A4)=3,"类",IF(LEN(A4)=5,"款","项"))</f>
        <v>类</v>
      </c>
    </row>
    <row r="5" ht="23" customHeight="1" spans="1:7">
      <c r="A5" s="379">
        <v>20598</v>
      </c>
      <c r="B5" s="380" t="s">
        <v>1293</v>
      </c>
      <c r="C5" s="384"/>
      <c r="D5" s="384"/>
      <c r="E5" s="385"/>
      <c r="F5" s="383" t="str">
        <f t="shared" si="0"/>
        <v>否</v>
      </c>
      <c r="G5" s="364" t="str">
        <f t="shared" si="1"/>
        <v>款</v>
      </c>
    </row>
    <row r="6" ht="19" customHeight="1" spans="1:7">
      <c r="A6" s="379">
        <v>2059801</v>
      </c>
      <c r="B6" s="380" t="s">
        <v>1294</v>
      </c>
      <c r="C6" s="386"/>
      <c r="D6" s="386"/>
      <c r="E6" s="385" t="str">
        <f t="shared" ref="E4:E67" si="2">IF(C6&gt;0,D6/C6-1,IF(C6&lt;0,-(D6/C6-1),""))</f>
        <v/>
      </c>
      <c r="F6" s="383" t="str">
        <f t="shared" si="0"/>
        <v>否</v>
      </c>
      <c r="G6" s="364" t="str">
        <f t="shared" si="1"/>
        <v>项</v>
      </c>
    </row>
    <row r="7" ht="18" customHeight="1" spans="1:7">
      <c r="A7" s="379">
        <v>2059802</v>
      </c>
      <c r="B7" s="380" t="s">
        <v>381</v>
      </c>
      <c r="C7" s="386"/>
      <c r="D7" s="386"/>
      <c r="E7" s="385" t="str">
        <f t="shared" si="2"/>
        <v/>
      </c>
      <c r="F7" s="383" t="str">
        <f t="shared" si="0"/>
        <v>否</v>
      </c>
      <c r="G7" s="364" t="str">
        <f t="shared" si="1"/>
        <v>项</v>
      </c>
    </row>
    <row r="8" ht="24" customHeight="1" spans="1:7">
      <c r="A8" s="379">
        <v>2059803</v>
      </c>
      <c r="B8" s="380" t="s">
        <v>1295</v>
      </c>
      <c r="C8" s="386"/>
      <c r="D8" s="386"/>
      <c r="E8" s="385" t="str">
        <f t="shared" si="2"/>
        <v/>
      </c>
      <c r="F8" s="383" t="str">
        <f t="shared" si="0"/>
        <v>否</v>
      </c>
      <c r="G8" s="364" t="str">
        <f t="shared" si="1"/>
        <v>项</v>
      </c>
    </row>
    <row r="9" s="359" customFormat="1" ht="28" customHeight="1" spans="1:7">
      <c r="A9" s="379">
        <v>2059804</v>
      </c>
      <c r="B9" s="380" t="s">
        <v>1296</v>
      </c>
      <c r="C9" s="386"/>
      <c r="D9" s="386"/>
      <c r="E9" s="385" t="str">
        <f t="shared" si="2"/>
        <v/>
      </c>
      <c r="F9" s="383" t="str">
        <f t="shared" si="0"/>
        <v>否</v>
      </c>
      <c r="G9" s="364" t="str">
        <f t="shared" si="1"/>
        <v>项</v>
      </c>
    </row>
    <row r="10" ht="23" customHeight="1" spans="1:7">
      <c r="A10" s="379">
        <v>2059899</v>
      </c>
      <c r="B10" s="380" t="s">
        <v>421</v>
      </c>
      <c r="C10" s="386"/>
      <c r="D10" s="386"/>
      <c r="E10" s="385" t="str">
        <f t="shared" si="2"/>
        <v/>
      </c>
      <c r="F10" s="383" t="str">
        <f t="shared" si="0"/>
        <v>否</v>
      </c>
      <c r="G10" s="364" t="str">
        <f t="shared" si="1"/>
        <v>项</v>
      </c>
    </row>
    <row r="11" ht="25" customHeight="1" spans="1:7">
      <c r="A11" s="379">
        <v>206</v>
      </c>
      <c r="B11" s="380" t="s">
        <v>1198</v>
      </c>
      <c r="C11" s="384"/>
      <c r="D11" s="384"/>
      <c r="E11" s="385"/>
      <c r="F11" s="383" t="str">
        <f t="shared" si="0"/>
        <v>是</v>
      </c>
      <c r="G11" s="364" t="str">
        <f t="shared" si="1"/>
        <v>类</v>
      </c>
    </row>
    <row r="12" s="359" customFormat="1" ht="21" customHeight="1" spans="1:7">
      <c r="A12" s="379">
        <v>20698</v>
      </c>
      <c r="B12" s="380" t="s">
        <v>1293</v>
      </c>
      <c r="C12" s="386"/>
      <c r="D12" s="386"/>
      <c r="E12" s="385" t="str">
        <f t="shared" si="2"/>
        <v/>
      </c>
      <c r="F12" s="383" t="str">
        <f t="shared" si="0"/>
        <v>否</v>
      </c>
      <c r="G12" s="364" t="str">
        <f t="shared" si="1"/>
        <v>款</v>
      </c>
    </row>
    <row r="13" ht="30" customHeight="1" spans="1:7">
      <c r="A13" s="379">
        <v>2069801</v>
      </c>
      <c r="B13" s="380" t="s">
        <v>1297</v>
      </c>
      <c r="C13" s="386"/>
      <c r="D13" s="386"/>
      <c r="E13" s="385" t="str">
        <f t="shared" si="2"/>
        <v/>
      </c>
      <c r="F13" s="383" t="str">
        <f t="shared" si="0"/>
        <v>否</v>
      </c>
      <c r="G13" s="364" t="str">
        <f t="shared" si="1"/>
        <v>项</v>
      </c>
    </row>
    <row r="14" s="359" customFormat="1" ht="24" customHeight="1" spans="1:7">
      <c r="A14" s="379">
        <v>2069802</v>
      </c>
      <c r="B14" s="380" t="s">
        <v>1298</v>
      </c>
      <c r="C14" s="386"/>
      <c r="D14" s="386"/>
      <c r="E14" s="385" t="str">
        <f t="shared" si="2"/>
        <v/>
      </c>
      <c r="F14" s="383" t="str">
        <f t="shared" si="0"/>
        <v>否</v>
      </c>
      <c r="G14" s="364" t="str">
        <f t="shared" si="1"/>
        <v>项</v>
      </c>
    </row>
    <row r="15" ht="24" customHeight="1" spans="1:7">
      <c r="A15" s="379">
        <v>2069803</v>
      </c>
      <c r="B15" s="380" t="s">
        <v>1299</v>
      </c>
      <c r="C15" s="386"/>
      <c r="D15" s="386"/>
      <c r="E15" s="385" t="str">
        <f t="shared" si="2"/>
        <v/>
      </c>
      <c r="F15" s="383" t="str">
        <f t="shared" si="0"/>
        <v>否</v>
      </c>
      <c r="G15" s="364" t="str">
        <f t="shared" si="1"/>
        <v>项</v>
      </c>
    </row>
    <row r="16" ht="24" customHeight="1" spans="1:7">
      <c r="A16" s="379">
        <v>2069804</v>
      </c>
      <c r="B16" s="380" t="s">
        <v>1300</v>
      </c>
      <c r="C16" s="386">
        <v>0</v>
      </c>
      <c r="D16" s="386"/>
      <c r="E16" s="385" t="str">
        <f t="shared" si="2"/>
        <v/>
      </c>
      <c r="F16" s="383" t="str">
        <f t="shared" si="0"/>
        <v>否</v>
      </c>
      <c r="G16" s="364" t="str">
        <f t="shared" si="1"/>
        <v>项</v>
      </c>
    </row>
    <row r="17" s="359" customFormat="1" ht="39" customHeight="1" spans="1:7">
      <c r="A17" s="379">
        <v>2069805</v>
      </c>
      <c r="B17" s="380" t="s">
        <v>1301</v>
      </c>
      <c r="C17" s="386">
        <f>SUM(C18:C19)</f>
        <v>0</v>
      </c>
      <c r="D17" s="386">
        <f>SUM(D18:D19)</f>
        <v>0</v>
      </c>
      <c r="E17" s="385" t="str">
        <f t="shared" si="2"/>
        <v/>
      </c>
      <c r="F17" s="383" t="str">
        <f t="shared" si="0"/>
        <v>否</v>
      </c>
      <c r="G17" s="364" t="str">
        <f t="shared" si="1"/>
        <v>项</v>
      </c>
    </row>
    <row r="18" s="359" customFormat="1" ht="22" customHeight="1" spans="1:7">
      <c r="A18" s="379">
        <v>2069899</v>
      </c>
      <c r="B18" s="380" t="s">
        <v>1302</v>
      </c>
      <c r="C18" s="386">
        <v>0</v>
      </c>
      <c r="D18" s="386">
        <v>0</v>
      </c>
      <c r="E18" s="385" t="str">
        <f t="shared" si="2"/>
        <v/>
      </c>
      <c r="F18" s="383" t="str">
        <f t="shared" si="0"/>
        <v>否</v>
      </c>
      <c r="G18" s="364" t="str">
        <f t="shared" si="1"/>
        <v>项</v>
      </c>
    </row>
    <row r="19" s="359" customFormat="1" ht="33" customHeight="1" spans="1:7">
      <c r="A19" s="379">
        <v>207</v>
      </c>
      <c r="B19" s="387" t="s">
        <v>1303</v>
      </c>
      <c r="C19" s="386">
        <v>0</v>
      </c>
      <c r="D19" s="386">
        <v>0</v>
      </c>
      <c r="E19" s="385" t="str">
        <f t="shared" si="2"/>
        <v/>
      </c>
      <c r="F19" s="383" t="str">
        <f t="shared" si="0"/>
        <v>是</v>
      </c>
      <c r="G19" s="364" t="str">
        <f t="shared" si="1"/>
        <v>类</v>
      </c>
    </row>
    <row r="20" ht="38" customHeight="1" spans="1:7">
      <c r="A20" s="379">
        <v>20707</v>
      </c>
      <c r="B20" s="380" t="s">
        <v>1304</v>
      </c>
      <c r="C20" s="381"/>
      <c r="D20" s="381"/>
      <c r="E20" s="382"/>
      <c r="F20" s="383" t="str">
        <f t="shared" si="0"/>
        <v>否</v>
      </c>
      <c r="G20" s="364" t="str">
        <f t="shared" si="1"/>
        <v>款</v>
      </c>
    </row>
    <row r="21" ht="21" customHeight="1" spans="1:7">
      <c r="A21" s="379">
        <v>2070701</v>
      </c>
      <c r="B21" s="380" t="s">
        <v>1305</v>
      </c>
      <c r="C21" s="384"/>
      <c r="D21" s="384"/>
      <c r="E21" s="385"/>
      <c r="F21" s="383" t="str">
        <f t="shared" si="0"/>
        <v>否</v>
      </c>
      <c r="G21" s="364" t="str">
        <f t="shared" si="1"/>
        <v>项</v>
      </c>
    </row>
    <row r="22" ht="20" customHeight="1" spans="1:7">
      <c r="A22" s="379">
        <v>2070702</v>
      </c>
      <c r="B22" s="380" t="s">
        <v>1306</v>
      </c>
      <c r="C22" s="386"/>
      <c r="D22" s="386"/>
      <c r="E22" s="385" t="str">
        <f t="shared" si="2"/>
        <v/>
      </c>
      <c r="F22" s="383" t="str">
        <f t="shared" si="0"/>
        <v>否</v>
      </c>
      <c r="G22" s="364" t="str">
        <f t="shared" si="1"/>
        <v>项</v>
      </c>
    </row>
    <row r="23" ht="21" customHeight="1" spans="1:7">
      <c r="A23" s="379">
        <v>2070703</v>
      </c>
      <c r="B23" s="380" t="s">
        <v>1307</v>
      </c>
      <c r="C23" s="386"/>
      <c r="D23" s="386"/>
      <c r="E23" s="385" t="str">
        <f t="shared" si="2"/>
        <v/>
      </c>
      <c r="F23" s="383" t="str">
        <f t="shared" si="0"/>
        <v>否</v>
      </c>
      <c r="G23" s="364" t="str">
        <f t="shared" si="1"/>
        <v>项</v>
      </c>
    </row>
    <row r="24" ht="22" customHeight="1" spans="1:7">
      <c r="A24" s="379">
        <v>2070704</v>
      </c>
      <c r="B24" s="380" t="s">
        <v>1308</v>
      </c>
      <c r="C24" s="386"/>
      <c r="D24" s="386"/>
      <c r="E24" s="385" t="str">
        <f t="shared" si="2"/>
        <v/>
      </c>
      <c r="F24" s="383" t="str">
        <f t="shared" si="0"/>
        <v>否</v>
      </c>
      <c r="G24" s="364" t="str">
        <f t="shared" si="1"/>
        <v>项</v>
      </c>
    </row>
    <row r="25" ht="18" customHeight="1" spans="1:7">
      <c r="A25" s="379">
        <v>2070799</v>
      </c>
      <c r="B25" s="380" t="s">
        <v>1309</v>
      </c>
      <c r="C25" s="384"/>
      <c r="D25" s="384"/>
      <c r="E25" s="385"/>
      <c r="F25" s="383" t="str">
        <f t="shared" si="0"/>
        <v>否</v>
      </c>
      <c r="G25" s="364" t="str">
        <f t="shared" si="1"/>
        <v>项</v>
      </c>
    </row>
    <row r="26" s="359" customFormat="1" ht="25" customHeight="1" spans="1:7">
      <c r="A26" s="379">
        <v>20709</v>
      </c>
      <c r="B26" s="380" t="s">
        <v>1310</v>
      </c>
      <c r="C26" s="386"/>
      <c r="D26" s="386"/>
      <c r="E26" s="385" t="str">
        <f t="shared" si="2"/>
        <v/>
      </c>
      <c r="F26" s="383" t="str">
        <f t="shared" si="0"/>
        <v>否</v>
      </c>
      <c r="G26" s="364" t="str">
        <f t="shared" si="1"/>
        <v>款</v>
      </c>
    </row>
    <row r="27" ht="18" customHeight="1" spans="1:7">
      <c r="A27" s="379">
        <v>2070901</v>
      </c>
      <c r="B27" s="380" t="s">
        <v>1311</v>
      </c>
      <c r="C27" s="386"/>
      <c r="D27" s="386"/>
      <c r="E27" s="385" t="str">
        <f t="shared" si="2"/>
        <v/>
      </c>
      <c r="F27" s="383" t="str">
        <f t="shared" si="0"/>
        <v>否</v>
      </c>
      <c r="G27" s="364" t="str">
        <f t="shared" si="1"/>
        <v>项</v>
      </c>
    </row>
    <row r="28" ht="20" customHeight="1" spans="1:7">
      <c r="A28" s="379">
        <v>2070902</v>
      </c>
      <c r="B28" s="380" t="s">
        <v>1312</v>
      </c>
      <c r="C28" s="386"/>
      <c r="D28" s="386"/>
      <c r="E28" s="385" t="str">
        <f t="shared" si="2"/>
        <v/>
      </c>
      <c r="F28" s="383" t="str">
        <f t="shared" si="0"/>
        <v>否</v>
      </c>
      <c r="G28" s="364" t="str">
        <f t="shared" si="1"/>
        <v>项</v>
      </c>
    </row>
    <row r="29" s="362" customFormat="1" ht="18" customHeight="1" spans="1:7">
      <c r="A29" s="379">
        <v>2070903</v>
      </c>
      <c r="B29" s="380" t="s">
        <v>1313</v>
      </c>
      <c r="C29" s="384"/>
      <c r="D29" s="384"/>
      <c r="E29" s="385"/>
      <c r="F29" s="383" t="str">
        <f t="shared" si="0"/>
        <v>否</v>
      </c>
      <c r="G29" s="364" t="str">
        <f t="shared" si="1"/>
        <v>项</v>
      </c>
    </row>
    <row r="30" s="359" customFormat="1" ht="21" customHeight="1" spans="1:7">
      <c r="A30" s="379">
        <v>2070904</v>
      </c>
      <c r="B30" s="380" t="s">
        <v>1314</v>
      </c>
      <c r="C30" s="386"/>
      <c r="D30" s="386"/>
      <c r="E30" s="385" t="str">
        <f t="shared" si="2"/>
        <v/>
      </c>
      <c r="F30" s="383" t="str">
        <f t="shared" si="0"/>
        <v>否</v>
      </c>
      <c r="G30" s="364" t="str">
        <f t="shared" si="1"/>
        <v>项</v>
      </c>
    </row>
    <row r="31" s="359" customFormat="1" ht="35" customHeight="1" spans="1:7">
      <c r="A31" s="379">
        <v>2070999</v>
      </c>
      <c r="B31" s="380" t="s">
        <v>1315</v>
      </c>
      <c r="C31" s="386"/>
      <c r="D31" s="386"/>
      <c r="E31" s="385" t="str">
        <f t="shared" si="2"/>
        <v/>
      </c>
      <c r="F31" s="383" t="str">
        <f t="shared" si="0"/>
        <v>否</v>
      </c>
      <c r="G31" s="364" t="str">
        <f t="shared" si="1"/>
        <v>项</v>
      </c>
    </row>
    <row r="32" ht="38" customHeight="1" spans="1:7">
      <c r="A32" s="379">
        <v>20710</v>
      </c>
      <c r="B32" s="380" t="s">
        <v>1316</v>
      </c>
      <c r="C32" s="381"/>
      <c r="D32" s="381"/>
      <c r="E32" s="382"/>
      <c r="F32" s="383" t="str">
        <f t="shared" si="0"/>
        <v>否</v>
      </c>
      <c r="G32" s="364" t="str">
        <f t="shared" si="1"/>
        <v>款</v>
      </c>
    </row>
    <row r="33" ht="22" customHeight="1" spans="1:7">
      <c r="A33" s="388">
        <v>2071001</v>
      </c>
      <c r="B33" s="389" t="s">
        <v>1317</v>
      </c>
      <c r="C33" s="384"/>
      <c r="D33" s="384"/>
      <c r="E33" s="385"/>
      <c r="F33" s="383" t="str">
        <f t="shared" si="0"/>
        <v>否</v>
      </c>
      <c r="G33" s="364" t="str">
        <f t="shared" si="1"/>
        <v>项</v>
      </c>
    </row>
    <row r="34" s="359" customFormat="1" ht="25" customHeight="1" spans="1:7">
      <c r="A34" s="388">
        <v>2071099</v>
      </c>
      <c r="B34" s="389" t="s">
        <v>1318</v>
      </c>
      <c r="C34" s="386"/>
      <c r="D34" s="386">
        <v>0</v>
      </c>
      <c r="E34" s="385" t="str">
        <f t="shared" si="2"/>
        <v/>
      </c>
      <c r="F34" s="383" t="str">
        <f t="shared" si="0"/>
        <v>否</v>
      </c>
      <c r="G34" s="364" t="str">
        <f t="shared" si="1"/>
        <v>项</v>
      </c>
    </row>
    <row r="35" s="359" customFormat="1" ht="25" customHeight="1" spans="1:7">
      <c r="A35" s="390">
        <v>20798</v>
      </c>
      <c r="B35" s="391" t="s">
        <v>1293</v>
      </c>
      <c r="C35" s="386"/>
      <c r="D35" s="386">
        <v>0</v>
      </c>
      <c r="E35" s="385" t="str">
        <f t="shared" si="2"/>
        <v/>
      </c>
      <c r="F35" s="383" t="str">
        <f t="shared" si="0"/>
        <v>否</v>
      </c>
      <c r="G35" s="364" t="str">
        <f t="shared" si="1"/>
        <v>款</v>
      </c>
    </row>
    <row r="36" s="359" customFormat="1" ht="27" customHeight="1" spans="1:7">
      <c r="A36" s="390">
        <v>2079801</v>
      </c>
      <c r="B36" s="391" t="s">
        <v>1319</v>
      </c>
      <c r="C36" s="386"/>
      <c r="D36" s="386">
        <v>0</v>
      </c>
      <c r="E36" s="385" t="str">
        <f t="shared" si="2"/>
        <v/>
      </c>
      <c r="F36" s="383" t="str">
        <f t="shared" si="0"/>
        <v>否</v>
      </c>
      <c r="G36" s="364" t="str">
        <f t="shared" si="1"/>
        <v>项</v>
      </c>
    </row>
    <row r="37" s="362" customFormat="1" ht="24" customHeight="1" spans="1:7">
      <c r="A37" s="390">
        <v>2079802</v>
      </c>
      <c r="B37" s="391" t="s">
        <v>1320</v>
      </c>
      <c r="C37" s="386">
        <v>0</v>
      </c>
      <c r="D37" s="386"/>
      <c r="E37" s="385" t="str">
        <f t="shared" si="2"/>
        <v/>
      </c>
      <c r="F37" s="383" t="str">
        <f t="shared" si="0"/>
        <v>否</v>
      </c>
      <c r="G37" s="364" t="str">
        <f t="shared" si="1"/>
        <v>项</v>
      </c>
    </row>
    <row r="38" s="359" customFormat="1" ht="28" customHeight="1" spans="1:7">
      <c r="A38" s="390">
        <v>2079803</v>
      </c>
      <c r="B38" s="391" t="s">
        <v>1321</v>
      </c>
      <c r="C38" s="386">
        <f>SUM(C39:C42)</f>
        <v>0</v>
      </c>
      <c r="D38" s="386">
        <f>SUM(D39:D42)</f>
        <v>0</v>
      </c>
      <c r="E38" s="385" t="str">
        <f t="shared" si="2"/>
        <v/>
      </c>
      <c r="F38" s="383" t="str">
        <f t="shared" si="0"/>
        <v>否</v>
      </c>
      <c r="G38" s="364" t="str">
        <f t="shared" si="1"/>
        <v>项</v>
      </c>
    </row>
    <row r="39" ht="25" customHeight="1" spans="1:7">
      <c r="A39" s="390">
        <v>2079804</v>
      </c>
      <c r="B39" s="391" t="s">
        <v>1322</v>
      </c>
      <c r="C39" s="386">
        <v>0</v>
      </c>
      <c r="D39" s="386">
        <v>0</v>
      </c>
      <c r="E39" s="385" t="str">
        <f t="shared" si="2"/>
        <v/>
      </c>
      <c r="F39" s="383" t="str">
        <f t="shared" si="0"/>
        <v>否</v>
      </c>
      <c r="G39" s="364" t="str">
        <f t="shared" si="1"/>
        <v>项</v>
      </c>
    </row>
    <row r="40" ht="21" customHeight="1" spans="1:7">
      <c r="A40" s="390">
        <v>2079805</v>
      </c>
      <c r="B40" s="391" t="s">
        <v>1323</v>
      </c>
      <c r="C40" s="386">
        <v>0</v>
      </c>
      <c r="D40" s="386">
        <v>0</v>
      </c>
      <c r="E40" s="385" t="str">
        <f t="shared" si="2"/>
        <v/>
      </c>
      <c r="F40" s="383" t="str">
        <f t="shared" si="0"/>
        <v>否</v>
      </c>
      <c r="G40" s="364" t="str">
        <f t="shared" si="1"/>
        <v>项</v>
      </c>
    </row>
    <row r="41" ht="25" customHeight="1" spans="1:7">
      <c r="A41" s="390">
        <v>2079899</v>
      </c>
      <c r="B41" s="391" t="s">
        <v>1324</v>
      </c>
      <c r="C41" s="386">
        <v>0</v>
      </c>
      <c r="D41" s="386">
        <v>0</v>
      </c>
      <c r="E41" s="385" t="str">
        <f t="shared" si="2"/>
        <v/>
      </c>
      <c r="F41" s="383" t="str">
        <f t="shared" si="0"/>
        <v>否</v>
      </c>
      <c r="G41" s="364" t="str">
        <f t="shared" si="1"/>
        <v>项</v>
      </c>
    </row>
    <row r="42" ht="27" customHeight="1" spans="1:7">
      <c r="A42" s="388">
        <v>208</v>
      </c>
      <c r="B42" s="389" t="s">
        <v>1200</v>
      </c>
      <c r="C42" s="386">
        <v>0</v>
      </c>
      <c r="D42" s="386">
        <v>0</v>
      </c>
      <c r="E42" s="385" t="str">
        <f t="shared" si="2"/>
        <v/>
      </c>
      <c r="F42" s="383" t="str">
        <f t="shared" si="0"/>
        <v>是</v>
      </c>
      <c r="G42" s="364" t="str">
        <f t="shared" si="1"/>
        <v>类</v>
      </c>
    </row>
    <row r="43" ht="58" customHeight="1" spans="1:7">
      <c r="A43" s="388">
        <v>20898</v>
      </c>
      <c r="B43" s="389" t="s">
        <v>1293</v>
      </c>
      <c r="C43" s="384"/>
      <c r="D43" s="384"/>
      <c r="E43" s="385"/>
      <c r="F43" s="383" t="str">
        <f t="shared" si="0"/>
        <v>否</v>
      </c>
      <c r="G43" s="364" t="str">
        <f t="shared" si="1"/>
        <v>款</v>
      </c>
    </row>
    <row r="44" ht="29" customHeight="1" spans="1:7">
      <c r="A44" s="388">
        <v>2089801</v>
      </c>
      <c r="B44" s="389" t="s">
        <v>1325</v>
      </c>
      <c r="C44" s="386"/>
      <c r="D44" s="384"/>
      <c r="E44" s="385"/>
      <c r="F44" s="383" t="str">
        <f t="shared" si="0"/>
        <v>否</v>
      </c>
      <c r="G44" s="364" t="str">
        <f t="shared" si="1"/>
        <v>项</v>
      </c>
    </row>
    <row r="45" ht="20" customHeight="1" spans="1:7">
      <c r="A45" s="388">
        <v>2089802</v>
      </c>
      <c r="B45" s="389" t="s">
        <v>1326</v>
      </c>
      <c r="C45" s="386"/>
      <c r="D45" s="386"/>
      <c r="E45" s="385"/>
      <c r="F45" s="383" t="str">
        <f t="shared" si="0"/>
        <v>否</v>
      </c>
      <c r="G45" s="364" t="str">
        <f t="shared" si="1"/>
        <v>项</v>
      </c>
    </row>
    <row r="46" ht="20" customHeight="1" spans="1:7">
      <c r="A46" s="388">
        <v>2089899</v>
      </c>
      <c r="B46" s="389" t="s">
        <v>620</v>
      </c>
      <c r="C46" s="386"/>
      <c r="D46" s="386"/>
      <c r="E46" s="385"/>
      <c r="F46" s="383" t="str">
        <f t="shared" si="0"/>
        <v>否</v>
      </c>
      <c r="G46" s="364" t="str">
        <f t="shared" si="1"/>
        <v>项</v>
      </c>
    </row>
    <row r="47" ht="20" customHeight="1" spans="1:7">
      <c r="A47" s="388">
        <v>210</v>
      </c>
      <c r="B47" s="389" t="s">
        <v>1201</v>
      </c>
      <c r="C47" s="386"/>
      <c r="D47" s="386"/>
      <c r="E47" s="385"/>
      <c r="F47" s="383" t="str">
        <f t="shared" si="0"/>
        <v>是</v>
      </c>
      <c r="G47" s="364" t="str">
        <f t="shared" si="1"/>
        <v>类</v>
      </c>
    </row>
    <row r="48" ht="22" customHeight="1" spans="1:7">
      <c r="A48" s="388">
        <v>21098</v>
      </c>
      <c r="B48" s="389" t="s">
        <v>1293</v>
      </c>
      <c r="C48" s="386"/>
      <c r="D48" s="386"/>
      <c r="E48" s="385" t="str">
        <f t="shared" si="2"/>
        <v/>
      </c>
      <c r="F48" s="383" t="str">
        <f t="shared" si="0"/>
        <v>否</v>
      </c>
      <c r="G48" s="364" t="str">
        <f t="shared" si="1"/>
        <v>款</v>
      </c>
    </row>
    <row r="49" ht="24" customHeight="1" spans="1:7">
      <c r="A49" s="388">
        <v>2109801</v>
      </c>
      <c r="B49" s="389" t="s">
        <v>1327</v>
      </c>
      <c r="C49" s="386"/>
      <c r="D49" s="386"/>
      <c r="E49" s="385" t="str">
        <f t="shared" si="2"/>
        <v/>
      </c>
      <c r="F49" s="383" t="str">
        <f t="shared" si="0"/>
        <v>否</v>
      </c>
      <c r="G49" s="364" t="str">
        <f t="shared" si="1"/>
        <v>项</v>
      </c>
    </row>
    <row r="50" ht="18" customHeight="1" spans="1:7">
      <c r="A50" s="388">
        <v>2109802</v>
      </c>
      <c r="B50" s="389" t="s">
        <v>1328</v>
      </c>
      <c r="C50" s="386"/>
      <c r="D50" s="386"/>
      <c r="E50" s="385" t="str">
        <f t="shared" si="2"/>
        <v/>
      </c>
      <c r="F50" s="383" t="str">
        <f t="shared" si="0"/>
        <v>否</v>
      </c>
      <c r="G50" s="364" t="str">
        <f t="shared" si="1"/>
        <v>项</v>
      </c>
    </row>
    <row r="51" ht="22" customHeight="1" spans="1:7">
      <c r="A51" s="388">
        <v>2109803</v>
      </c>
      <c r="B51" s="389" t="s">
        <v>1329</v>
      </c>
      <c r="C51" s="386"/>
      <c r="D51" s="386"/>
      <c r="E51" s="385" t="str">
        <f t="shared" si="2"/>
        <v/>
      </c>
      <c r="F51" s="383" t="str">
        <f t="shared" si="0"/>
        <v>否</v>
      </c>
      <c r="G51" s="364" t="str">
        <f t="shared" si="1"/>
        <v>项</v>
      </c>
    </row>
    <row r="52" ht="19" customHeight="1" spans="1:7">
      <c r="A52" s="388">
        <v>2109804</v>
      </c>
      <c r="B52" s="389" t="s">
        <v>687</v>
      </c>
      <c r="C52" s="386"/>
      <c r="D52" s="386"/>
      <c r="E52" s="385" t="str">
        <f t="shared" si="2"/>
        <v/>
      </c>
      <c r="F52" s="383" t="str">
        <f t="shared" si="0"/>
        <v>否</v>
      </c>
      <c r="G52" s="364" t="str">
        <f t="shared" si="1"/>
        <v>项</v>
      </c>
    </row>
    <row r="53" ht="28" customHeight="1" spans="1:7">
      <c r="A53" s="388">
        <v>2109899</v>
      </c>
      <c r="B53" s="389" t="s">
        <v>691</v>
      </c>
      <c r="C53" s="386"/>
      <c r="D53" s="386"/>
      <c r="E53" s="385" t="str">
        <f t="shared" si="2"/>
        <v/>
      </c>
      <c r="F53" s="383" t="str">
        <f t="shared" si="0"/>
        <v>否</v>
      </c>
      <c r="G53" s="364" t="str">
        <f t="shared" si="1"/>
        <v>项</v>
      </c>
    </row>
    <row r="54" ht="24" customHeight="1" spans="1:7">
      <c r="A54" s="388">
        <v>211</v>
      </c>
      <c r="B54" s="389" t="s">
        <v>1202</v>
      </c>
      <c r="C54" s="386"/>
      <c r="D54" s="386"/>
      <c r="E54" s="385" t="str">
        <f t="shared" si="2"/>
        <v/>
      </c>
      <c r="F54" s="383" t="str">
        <f t="shared" si="0"/>
        <v>是</v>
      </c>
      <c r="G54" s="364" t="str">
        <f t="shared" si="1"/>
        <v>类</v>
      </c>
    </row>
    <row r="55" ht="25" customHeight="1" spans="1:7">
      <c r="A55" s="388">
        <v>21160</v>
      </c>
      <c r="B55" s="389" t="s">
        <v>1330</v>
      </c>
      <c r="C55" s="386">
        <v>0</v>
      </c>
      <c r="D55" s="386"/>
      <c r="E55" s="385" t="str">
        <f t="shared" si="2"/>
        <v/>
      </c>
      <c r="F55" s="383" t="str">
        <f t="shared" si="0"/>
        <v>否</v>
      </c>
      <c r="G55" s="364" t="str">
        <f t="shared" si="1"/>
        <v>款</v>
      </c>
    </row>
    <row r="56" ht="42" customHeight="1" spans="1:7">
      <c r="A56" s="388">
        <v>2116001</v>
      </c>
      <c r="B56" s="389" t="s">
        <v>1331</v>
      </c>
      <c r="C56" s="386"/>
      <c r="D56" s="386"/>
      <c r="E56" s="385" t="str">
        <f t="shared" si="2"/>
        <v/>
      </c>
      <c r="F56" s="383" t="str">
        <f t="shared" si="0"/>
        <v>否</v>
      </c>
      <c r="G56" s="364" t="str">
        <f t="shared" si="1"/>
        <v>项</v>
      </c>
    </row>
    <row r="57" ht="21" customHeight="1" spans="1:7">
      <c r="A57" s="388">
        <v>2116002</v>
      </c>
      <c r="B57" s="389" t="s">
        <v>1332</v>
      </c>
      <c r="C57" s="384"/>
      <c r="D57" s="384"/>
      <c r="E57" s="385"/>
      <c r="F57" s="383" t="str">
        <f t="shared" si="0"/>
        <v>否</v>
      </c>
      <c r="G57" s="364" t="str">
        <f t="shared" si="1"/>
        <v>项</v>
      </c>
    </row>
    <row r="58" ht="23" customHeight="1" spans="1:7">
      <c r="A58" s="388">
        <v>2116003</v>
      </c>
      <c r="B58" s="389" t="s">
        <v>1333</v>
      </c>
      <c r="C58" s="386"/>
      <c r="D58" s="386"/>
      <c r="E58" s="385" t="str">
        <f t="shared" si="2"/>
        <v/>
      </c>
      <c r="F58" s="383" t="str">
        <f t="shared" si="0"/>
        <v>否</v>
      </c>
      <c r="G58" s="364" t="str">
        <f t="shared" si="1"/>
        <v>项</v>
      </c>
    </row>
    <row r="59" ht="18" customHeight="1" spans="1:7">
      <c r="A59" s="388">
        <v>2116099</v>
      </c>
      <c r="B59" s="389" t="s">
        <v>1334</v>
      </c>
      <c r="C59" s="386"/>
      <c r="D59" s="386"/>
      <c r="E59" s="385" t="str">
        <f t="shared" si="2"/>
        <v/>
      </c>
      <c r="F59" s="383" t="str">
        <f t="shared" si="0"/>
        <v>否</v>
      </c>
      <c r="G59" s="364" t="str">
        <f t="shared" si="1"/>
        <v>项</v>
      </c>
    </row>
    <row r="60" ht="24" customHeight="1" spans="1:7">
      <c r="A60" s="388">
        <v>21161</v>
      </c>
      <c r="B60" s="389" t="s">
        <v>1335</v>
      </c>
      <c r="C60" s="386"/>
      <c r="D60" s="386"/>
      <c r="E60" s="385" t="str">
        <f t="shared" si="2"/>
        <v/>
      </c>
      <c r="F60" s="383" t="str">
        <f t="shared" si="0"/>
        <v>否</v>
      </c>
      <c r="G60" s="364" t="str">
        <f t="shared" si="1"/>
        <v>款</v>
      </c>
    </row>
    <row r="61" ht="21" customHeight="1" spans="1:7">
      <c r="A61" s="388">
        <v>2116101</v>
      </c>
      <c r="B61" s="389" t="s">
        <v>1336</v>
      </c>
      <c r="C61" s="384"/>
      <c r="D61" s="384"/>
      <c r="E61" s="385"/>
      <c r="F61" s="383" t="str">
        <f t="shared" si="0"/>
        <v>否</v>
      </c>
      <c r="G61" s="364" t="str">
        <f t="shared" si="1"/>
        <v>项</v>
      </c>
    </row>
    <row r="62" ht="19" customHeight="1" spans="1:7">
      <c r="A62" s="388">
        <v>2116102</v>
      </c>
      <c r="B62" s="389" t="s">
        <v>1337</v>
      </c>
      <c r="C62" s="384">
        <f>SUBTOTAL(9,C63:C67)</f>
        <v>0</v>
      </c>
      <c r="D62" s="384">
        <f>D63+D64</f>
        <v>0</v>
      </c>
      <c r="E62" s="385"/>
      <c r="F62" s="383" t="str">
        <f t="shared" si="0"/>
        <v>否</v>
      </c>
      <c r="G62" s="364" t="str">
        <f t="shared" si="1"/>
        <v>项</v>
      </c>
    </row>
    <row r="63" ht="20" customHeight="1" spans="1:7">
      <c r="A63" s="388">
        <v>2116103</v>
      </c>
      <c r="B63" s="389" t="s">
        <v>1338</v>
      </c>
      <c r="C63" s="386"/>
      <c r="D63" s="386"/>
      <c r="E63" s="385"/>
      <c r="F63" s="383" t="str">
        <f t="shared" si="0"/>
        <v>否</v>
      </c>
      <c r="G63" s="364" t="str">
        <f t="shared" si="1"/>
        <v>项</v>
      </c>
    </row>
    <row r="64" ht="21" customHeight="1" spans="1:7">
      <c r="A64" s="388">
        <v>2116104</v>
      </c>
      <c r="B64" s="389" t="s">
        <v>1339</v>
      </c>
      <c r="C64" s="386"/>
      <c r="D64" s="386"/>
      <c r="E64" s="385"/>
      <c r="F64" s="383" t="str">
        <f t="shared" si="0"/>
        <v>否</v>
      </c>
      <c r="G64" s="364" t="str">
        <f t="shared" si="1"/>
        <v>项</v>
      </c>
    </row>
    <row r="65" ht="22" customHeight="1" spans="1:7">
      <c r="A65" s="388">
        <v>21198</v>
      </c>
      <c r="B65" s="389" t="s">
        <v>1293</v>
      </c>
      <c r="C65" s="386"/>
      <c r="D65" s="386"/>
      <c r="E65" s="385"/>
      <c r="F65" s="383" t="str">
        <f t="shared" si="0"/>
        <v>否</v>
      </c>
      <c r="G65" s="364" t="str">
        <f t="shared" si="1"/>
        <v>款</v>
      </c>
    </row>
    <row r="66" ht="22" customHeight="1" spans="1:7">
      <c r="A66" s="388">
        <v>2119801</v>
      </c>
      <c r="B66" s="389" t="s">
        <v>1340</v>
      </c>
      <c r="C66" s="386"/>
      <c r="D66" s="386"/>
      <c r="E66" s="385"/>
      <c r="F66" s="383" t="str">
        <f t="shared" si="0"/>
        <v>否</v>
      </c>
      <c r="G66" s="364" t="str">
        <f t="shared" si="1"/>
        <v>项</v>
      </c>
    </row>
    <row r="67" ht="35" customHeight="1" spans="1:7">
      <c r="A67" s="388">
        <v>2119802</v>
      </c>
      <c r="B67" s="389" t="s">
        <v>1341</v>
      </c>
      <c r="C67" s="386"/>
      <c r="D67" s="386"/>
      <c r="E67" s="385"/>
      <c r="F67" s="383" t="str">
        <f t="shared" si="0"/>
        <v>否</v>
      </c>
      <c r="G67" s="364" t="str">
        <f t="shared" si="1"/>
        <v>项</v>
      </c>
    </row>
    <row r="68" ht="43" customHeight="1" spans="1:7">
      <c r="A68" s="388">
        <v>2119803</v>
      </c>
      <c r="B68" s="389" t="s">
        <v>1342</v>
      </c>
      <c r="C68" s="384"/>
      <c r="D68" s="384"/>
      <c r="E68" s="385"/>
      <c r="F68" s="383" t="str">
        <f t="shared" ref="F68:F97" si="3">IF(LEN(A68)=3,"是",IF(B68&lt;&gt;"",IF(SUM(C68:D68)&lt;&gt;0,"是","否"),"是"))</f>
        <v>否</v>
      </c>
      <c r="G68" s="364" t="str">
        <f t="shared" ref="G68:G97" si="4">IF(LEN(A68)=3,"类",IF(LEN(A68)=5,"款","项"))</f>
        <v>项</v>
      </c>
    </row>
    <row r="69" ht="40" customHeight="1" spans="1:7">
      <c r="A69" s="388">
        <v>2119899</v>
      </c>
      <c r="B69" s="389" t="s">
        <v>761</v>
      </c>
      <c r="C69" s="386"/>
      <c r="D69" s="386"/>
      <c r="E69" s="385"/>
      <c r="F69" s="383" t="str">
        <f t="shared" si="3"/>
        <v>否</v>
      </c>
      <c r="G69" s="364" t="str">
        <f t="shared" si="4"/>
        <v>项</v>
      </c>
    </row>
    <row r="70" ht="28" customHeight="1" spans="1:7">
      <c r="A70" s="388">
        <v>212</v>
      </c>
      <c r="B70" s="389" t="s">
        <v>1343</v>
      </c>
      <c r="C70" s="386">
        <f>SUM(C71,C87,C91,C92,C98,C102,C106,C110,C116,C119,C128,)</f>
        <v>101377</v>
      </c>
      <c r="D70" s="386">
        <f>SUM(D71,D87,D91,D92,D98,D102,D106,D110,D116,D119,D128,)</f>
        <v>95812</v>
      </c>
      <c r="E70" s="385">
        <f>IF(C70&gt;0,D70/C70-1,IF(C70&lt;0,-(D70/C70-1),""))</f>
        <v>-0.055</v>
      </c>
      <c r="F70" s="383" t="str">
        <f t="shared" si="3"/>
        <v>是</v>
      </c>
      <c r="G70" s="364" t="str">
        <f t="shared" si="4"/>
        <v>类</v>
      </c>
    </row>
    <row r="71" ht="25" customHeight="1" spans="1:7">
      <c r="A71" s="388">
        <v>21208</v>
      </c>
      <c r="B71" s="389" t="s">
        <v>1344</v>
      </c>
      <c r="C71" s="386">
        <f>C72+C73+C74</f>
        <v>85495</v>
      </c>
      <c r="D71" s="386">
        <f>SUM(D72,D73,D74)</f>
        <v>83334</v>
      </c>
      <c r="E71" s="385">
        <f>IF(C71&gt;0,D71/C71-1,IF(C71&lt;0,-(D71/C71-1),""))</f>
        <v>-0.025</v>
      </c>
      <c r="F71" s="383" t="str">
        <f t="shared" si="3"/>
        <v>是</v>
      </c>
      <c r="G71" s="364" t="str">
        <f t="shared" si="4"/>
        <v>款</v>
      </c>
    </row>
    <row r="72" ht="24" customHeight="1" spans="1:7">
      <c r="A72" s="388">
        <v>2120801</v>
      </c>
      <c r="B72" s="392" t="s">
        <v>1345</v>
      </c>
      <c r="C72" s="384">
        <v>43645</v>
      </c>
      <c r="D72" s="384">
        <v>21890</v>
      </c>
      <c r="E72" s="385"/>
      <c r="F72" s="383" t="str">
        <f t="shared" si="3"/>
        <v>是</v>
      </c>
      <c r="G72" s="364" t="str">
        <f t="shared" si="4"/>
        <v>项</v>
      </c>
    </row>
    <row r="73" ht="29" customHeight="1" spans="1:7">
      <c r="A73" s="388">
        <v>2120802</v>
      </c>
      <c r="B73" s="392" t="s">
        <v>1346</v>
      </c>
      <c r="C73" s="386"/>
      <c r="D73" s="386">
        <v>20000</v>
      </c>
      <c r="E73" s="385" t="str">
        <f>IF(C73&gt;0,D73/C73-1,IF(C73&lt;0,-(D73/C73-1),""))</f>
        <v/>
      </c>
      <c r="F73" s="383" t="str">
        <f t="shared" si="3"/>
        <v>是</v>
      </c>
      <c r="G73" s="364" t="str">
        <f t="shared" si="4"/>
        <v>项</v>
      </c>
    </row>
    <row r="74" ht="23" customHeight="1" spans="1:7">
      <c r="A74" s="388">
        <v>2120803</v>
      </c>
      <c r="B74" s="392" t="s">
        <v>1347</v>
      </c>
      <c r="C74" s="386">
        <v>41850</v>
      </c>
      <c r="D74" s="386">
        <v>41444</v>
      </c>
      <c r="E74" s="385">
        <f>IF(C74&gt;0,D74/C74-1,IF(C74&lt;0,-(D74/C74-1),""))</f>
        <v>-0.01</v>
      </c>
      <c r="F74" s="383" t="str">
        <f t="shared" si="3"/>
        <v>是</v>
      </c>
      <c r="G74" s="364" t="str">
        <f t="shared" si="4"/>
        <v>项</v>
      </c>
    </row>
    <row r="75" ht="27" customHeight="1" spans="1:7">
      <c r="A75" s="388">
        <v>2120804</v>
      </c>
      <c r="B75" s="392" t="s">
        <v>1348</v>
      </c>
      <c r="C75" s="386"/>
      <c r="D75" s="386"/>
      <c r="E75" s="385" t="str">
        <f>IF(C75&gt;0,D75/C75-1,IF(C75&lt;0,-(D75/C75-1),""))</f>
        <v/>
      </c>
      <c r="F75" s="383" t="str">
        <f t="shared" si="3"/>
        <v>否</v>
      </c>
      <c r="G75" s="364" t="str">
        <f t="shared" si="4"/>
        <v>项</v>
      </c>
    </row>
    <row r="76" ht="24" customHeight="1" spans="1:7">
      <c r="A76" s="388">
        <v>2120805</v>
      </c>
      <c r="B76" s="392" t="s">
        <v>1349</v>
      </c>
      <c r="C76" s="384"/>
      <c r="D76" s="384"/>
      <c r="E76" s="385"/>
      <c r="F76" s="383" t="str">
        <f t="shared" si="3"/>
        <v>否</v>
      </c>
      <c r="G76" s="364" t="str">
        <f t="shared" si="4"/>
        <v>项</v>
      </c>
    </row>
    <row r="77" ht="26" customHeight="1" spans="1:7">
      <c r="A77" s="388">
        <v>2120806</v>
      </c>
      <c r="B77" s="392" t="s">
        <v>1350</v>
      </c>
      <c r="C77" s="386"/>
      <c r="D77" s="386">
        <v>0</v>
      </c>
      <c r="E77" s="385" t="str">
        <f>IF(C77&gt;0,D77/C77-1,IF(C77&lt;0,-(D77/C77-1),""))</f>
        <v/>
      </c>
      <c r="F77" s="383" t="str">
        <f t="shared" si="3"/>
        <v>否</v>
      </c>
      <c r="G77" s="364" t="str">
        <f t="shared" si="4"/>
        <v>项</v>
      </c>
    </row>
    <row r="78" ht="39" customHeight="1" spans="1:7">
      <c r="A78" s="388">
        <v>2120807</v>
      </c>
      <c r="B78" s="392" t="s">
        <v>1351</v>
      </c>
      <c r="C78" s="386"/>
      <c r="D78" s="386"/>
      <c r="E78" s="385" t="str">
        <f>IF(C78&gt;0,D78/C78-1,IF(C78&lt;0,-(D78/C78-1),""))</f>
        <v/>
      </c>
      <c r="F78" s="383" t="str">
        <f t="shared" si="3"/>
        <v>否</v>
      </c>
      <c r="G78" s="364" t="str">
        <f t="shared" si="4"/>
        <v>项</v>
      </c>
    </row>
    <row r="79" s="359" customFormat="1" ht="31" customHeight="1" spans="1:7">
      <c r="A79" s="388">
        <v>2120809</v>
      </c>
      <c r="B79" s="392" t="s">
        <v>1352</v>
      </c>
      <c r="C79" s="386"/>
      <c r="D79" s="386"/>
      <c r="E79" s="385" t="str">
        <f>IF(C79&gt;0,D79/C79-1,IF(C79&lt;0,-(D79/C79-1),""))</f>
        <v/>
      </c>
      <c r="F79" s="383" t="str">
        <f t="shared" si="3"/>
        <v>否</v>
      </c>
      <c r="G79" s="364" t="str">
        <f t="shared" si="4"/>
        <v>项</v>
      </c>
    </row>
    <row r="80" s="359" customFormat="1" ht="37" customHeight="1" spans="1:7">
      <c r="A80" s="388">
        <v>2120810</v>
      </c>
      <c r="B80" s="392" t="s">
        <v>1353</v>
      </c>
      <c r="C80" s="384"/>
      <c r="D80" s="384"/>
      <c r="E80" s="385"/>
      <c r="F80" s="383" t="str">
        <f t="shared" si="3"/>
        <v>否</v>
      </c>
      <c r="G80" s="364" t="str">
        <f t="shared" si="4"/>
        <v>项</v>
      </c>
    </row>
    <row r="81" s="359" customFormat="1" ht="33" customHeight="1" spans="1:7">
      <c r="A81" s="388">
        <v>2120811</v>
      </c>
      <c r="B81" s="392" t="s">
        <v>1354</v>
      </c>
      <c r="C81" s="386"/>
      <c r="D81" s="386"/>
      <c r="E81" s="385" t="str">
        <f>IF(C81&gt;0,D81/C81-1,IF(C81&lt;0,-(D81/C81-1),""))</f>
        <v/>
      </c>
      <c r="F81" s="383" t="str">
        <f t="shared" si="3"/>
        <v>否</v>
      </c>
      <c r="G81" s="364" t="str">
        <f t="shared" si="4"/>
        <v>项</v>
      </c>
    </row>
    <row r="82" s="359" customFormat="1" ht="31" customHeight="1" spans="1:7">
      <c r="A82" s="388">
        <v>2120813</v>
      </c>
      <c r="B82" s="392" t="s">
        <v>1355</v>
      </c>
      <c r="C82" s="386"/>
      <c r="D82" s="386"/>
      <c r="E82" s="385" t="str">
        <f>IF(C82&gt;0,D82/C82-1,IF(C82&lt;0,-(D82/C82-1),""))</f>
        <v/>
      </c>
      <c r="F82" s="383" t="str">
        <f t="shared" si="3"/>
        <v>否</v>
      </c>
      <c r="G82" s="364" t="str">
        <f t="shared" si="4"/>
        <v>项</v>
      </c>
    </row>
    <row r="83" s="359" customFormat="1" ht="31" customHeight="1" spans="1:7">
      <c r="A83" s="388">
        <v>2120814</v>
      </c>
      <c r="B83" s="392" t="s">
        <v>1356</v>
      </c>
      <c r="C83" s="386">
        <v>0</v>
      </c>
      <c r="D83" s="386">
        <v>0</v>
      </c>
      <c r="E83" s="385" t="str">
        <f>IF(C83&gt;0,D83/C83-1,IF(C83&lt;0,-(D83/C83-1),""))</f>
        <v/>
      </c>
      <c r="F83" s="383" t="str">
        <f t="shared" si="3"/>
        <v>否</v>
      </c>
      <c r="G83" s="364" t="str">
        <f t="shared" si="4"/>
        <v>项</v>
      </c>
    </row>
    <row r="84" s="359" customFormat="1" ht="37" customHeight="1" spans="1:7">
      <c r="A84" s="388">
        <v>2120815</v>
      </c>
      <c r="B84" s="392" t="s">
        <v>1357</v>
      </c>
      <c r="C84" s="386">
        <v>0</v>
      </c>
      <c r="D84" s="386">
        <v>0</v>
      </c>
      <c r="E84" s="385" t="str">
        <f>IF(C84&gt;0,D84/C84-1,IF(C84&lt;0,-(D84/C84-1),""))</f>
        <v/>
      </c>
      <c r="F84" s="383" t="str">
        <f t="shared" si="3"/>
        <v>否</v>
      </c>
      <c r="G84" s="364" t="str">
        <f t="shared" si="4"/>
        <v>项</v>
      </c>
    </row>
    <row r="85" s="359" customFormat="1" ht="27" customHeight="1" spans="1:7">
      <c r="A85" s="388">
        <v>2120816</v>
      </c>
      <c r="B85" s="392" t="s">
        <v>1358</v>
      </c>
      <c r="C85" s="386"/>
      <c r="D85" s="386"/>
      <c r="E85" s="385" t="str">
        <f>IF(C85&gt;0,D85/C85-1,IF(C85&lt;0,-(D85/C85-1),""))</f>
        <v/>
      </c>
      <c r="F85" s="383" t="str">
        <f t="shared" si="3"/>
        <v>否</v>
      </c>
      <c r="G85" s="364" t="str">
        <f t="shared" si="4"/>
        <v>项</v>
      </c>
    </row>
    <row r="86" s="359" customFormat="1" ht="30" customHeight="1" spans="1:7">
      <c r="A86" s="388">
        <v>2120899</v>
      </c>
      <c r="B86" s="392" t="s">
        <v>1359</v>
      </c>
      <c r="C86" s="384"/>
      <c r="D86" s="384"/>
      <c r="E86" s="385"/>
      <c r="F86" s="383" t="str">
        <f t="shared" si="3"/>
        <v>否</v>
      </c>
      <c r="G86" s="364" t="str">
        <f t="shared" si="4"/>
        <v>项</v>
      </c>
    </row>
    <row r="87" s="359" customFormat="1" ht="27" customHeight="1" spans="1:7">
      <c r="A87" s="388">
        <v>21210</v>
      </c>
      <c r="B87" s="389" t="s">
        <v>1360</v>
      </c>
      <c r="C87" s="386"/>
      <c r="D87" s="386"/>
      <c r="E87" s="385" t="str">
        <f>IF(C87&gt;0,D87/C87-1,IF(C87&lt;0,-(D87/C87-1),""))</f>
        <v/>
      </c>
      <c r="F87" s="383" t="str">
        <f t="shared" si="3"/>
        <v>否</v>
      </c>
      <c r="G87" s="364" t="str">
        <f t="shared" si="4"/>
        <v>款</v>
      </c>
    </row>
    <row r="88" s="359" customFormat="1" ht="41" customHeight="1" spans="1:7">
      <c r="A88" s="388">
        <v>2121001</v>
      </c>
      <c r="B88" s="392" t="s">
        <v>1345</v>
      </c>
      <c r="C88" s="386"/>
      <c r="D88" s="386"/>
      <c r="E88" s="385" t="str">
        <f>IF(C88&gt;0,D88/C88-1,IF(C88&lt;0,-(D88/C88-1),""))</f>
        <v/>
      </c>
      <c r="F88" s="383" t="str">
        <f t="shared" si="3"/>
        <v>否</v>
      </c>
      <c r="G88" s="364" t="str">
        <f t="shared" si="4"/>
        <v>项</v>
      </c>
    </row>
    <row r="89" s="359" customFormat="1" ht="36" customHeight="1" spans="1:7">
      <c r="A89" s="388">
        <v>2121002</v>
      </c>
      <c r="B89" s="392" t="s">
        <v>1346</v>
      </c>
      <c r="C89" s="384"/>
      <c r="D89" s="384"/>
      <c r="E89" s="385"/>
      <c r="F89" s="383" t="str">
        <f t="shared" si="3"/>
        <v>否</v>
      </c>
      <c r="G89" s="364" t="str">
        <f t="shared" si="4"/>
        <v>项</v>
      </c>
    </row>
    <row r="90" s="359" customFormat="1" ht="24" customHeight="1" spans="1:7">
      <c r="A90" s="388">
        <v>2121099</v>
      </c>
      <c r="B90" s="392" t="s">
        <v>1361</v>
      </c>
      <c r="C90" s="386">
        <v>0</v>
      </c>
      <c r="D90" s="386"/>
      <c r="E90" s="385" t="str">
        <f t="shared" ref="E90:E97" si="5">IF(C90&gt;0,D90/C90-1,IF(C90&lt;0,-(D90/C90-1),""))</f>
        <v/>
      </c>
      <c r="F90" s="383" t="str">
        <f t="shared" si="3"/>
        <v>否</v>
      </c>
      <c r="G90" s="364" t="str">
        <f t="shared" si="4"/>
        <v>项</v>
      </c>
    </row>
    <row r="91" s="359" customFormat="1" ht="29" customHeight="1" spans="1:7">
      <c r="A91" s="388">
        <v>21211</v>
      </c>
      <c r="B91" s="389" t="s">
        <v>1362</v>
      </c>
      <c r="C91" s="386">
        <v>0</v>
      </c>
      <c r="D91" s="386">
        <v>0</v>
      </c>
      <c r="E91" s="385" t="str">
        <f t="shared" si="5"/>
        <v/>
      </c>
      <c r="F91" s="383" t="str">
        <f t="shared" si="3"/>
        <v>否</v>
      </c>
      <c r="G91" s="364" t="str">
        <f t="shared" si="4"/>
        <v>款</v>
      </c>
    </row>
    <row r="92" s="359" customFormat="1" ht="25" customHeight="1" spans="1:7">
      <c r="A92" s="388">
        <v>21213</v>
      </c>
      <c r="B92" s="389" t="s">
        <v>1363</v>
      </c>
      <c r="C92" s="386">
        <f>SUM(C93:C97)</f>
        <v>738</v>
      </c>
      <c r="D92" s="386">
        <f>SUM(D93:D97)</f>
        <v>1972</v>
      </c>
      <c r="E92" s="385">
        <f t="shared" si="5"/>
        <v>1.672</v>
      </c>
      <c r="F92" s="383" t="str">
        <f t="shared" si="3"/>
        <v>是</v>
      </c>
      <c r="G92" s="364" t="str">
        <f t="shared" si="4"/>
        <v>款</v>
      </c>
    </row>
    <row r="93" s="359" customFormat="1" ht="27" customHeight="1" spans="1:7">
      <c r="A93" s="388">
        <v>2121301</v>
      </c>
      <c r="B93" s="392" t="s">
        <v>1364</v>
      </c>
      <c r="C93" s="386">
        <v>0</v>
      </c>
      <c r="D93" s="386"/>
      <c r="E93" s="385" t="str">
        <f t="shared" si="5"/>
        <v/>
      </c>
      <c r="F93" s="383" t="str">
        <f t="shared" si="3"/>
        <v>否</v>
      </c>
      <c r="G93" s="364" t="str">
        <f t="shared" si="4"/>
        <v>项</v>
      </c>
    </row>
    <row r="94" ht="26" customHeight="1" spans="1:7">
      <c r="A94" s="388">
        <v>2121302</v>
      </c>
      <c r="B94" s="392" t="s">
        <v>1365</v>
      </c>
      <c r="C94" s="386">
        <v>738</v>
      </c>
      <c r="D94" s="386">
        <v>1972</v>
      </c>
      <c r="E94" s="385">
        <f t="shared" si="5"/>
        <v>1.672</v>
      </c>
      <c r="F94" s="383" t="str">
        <f t="shared" si="3"/>
        <v>是</v>
      </c>
      <c r="G94" s="364" t="str">
        <f t="shared" si="4"/>
        <v>项</v>
      </c>
    </row>
    <row r="95" ht="24" customHeight="1" spans="1:7">
      <c r="A95" s="388">
        <v>2121303</v>
      </c>
      <c r="B95" s="392" t="s">
        <v>1366</v>
      </c>
      <c r="C95" s="386">
        <v>0</v>
      </c>
      <c r="D95" s="386"/>
      <c r="E95" s="385" t="str">
        <f t="shared" si="5"/>
        <v/>
      </c>
      <c r="F95" s="383" t="str">
        <f t="shared" si="3"/>
        <v>否</v>
      </c>
      <c r="G95" s="364" t="str">
        <f t="shared" si="4"/>
        <v>项</v>
      </c>
    </row>
    <row r="96" ht="24" customHeight="1" spans="1:7">
      <c r="A96" s="388">
        <v>2121304</v>
      </c>
      <c r="B96" s="392" t="s">
        <v>1367</v>
      </c>
      <c r="C96" s="386">
        <v>0</v>
      </c>
      <c r="D96" s="386"/>
      <c r="E96" s="385" t="str">
        <f t="shared" si="5"/>
        <v/>
      </c>
      <c r="F96" s="383" t="str">
        <f t="shared" si="3"/>
        <v>否</v>
      </c>
      <c r="G96" s="364" t="str">
        <f t="shared" si="4"/>
        <v>项</v>
      </c>
    </row>
    <row r="97" s="359" customFormat="1" ht="31" customHeight="1" spans="1:7">
      <c r="A97" s="388">
        <v>2121399</v>
      </c>
      <c r="B97" s="392" t="s">
        <v>1368</v>
      </c>
      <c r="C97" s="386">
        <v>0</v>
      </c>
      <c r="D97" s="386"/>
      <c r="E97" s="385" t="str">
        <f t="shared" si="5"/>
        <v/>
      </c>
      <c r="F97" s="383" t="str">
        <f t="shared" si="3"/>
        <v>否</v>
      </c>
      <c r="G97" s="364" t="str">
        <f t="shared" si="4"/>
        <v>项</v>
      </c>
    </row>
    <row r="98" s="359" customFormat="1" ht="31" customHeight="1" spans="1:7">
      <c r="A98" s="388">
        <v>21214</v>
      </c>
      <c r="B98" s="389" t="s">
        <v>1369</v>
      </c>
      <c r="C98" s="386">
        <f>C99+C101</f>
        <v>2701</v>
      </c>
      <c r="D98" s="386">
        <f>D99+D101</f>
        <v>2892</v>
      </c>
      <c r="E98" s="385"/>
      <c r="F98" s="383"/>
      <c r="G98" s="364"/>
    </row>
    <row r="99" s="359" customFormat="1" ht="31" customHeight="1" spans="1:7">
      <c r="A99" s="388">
        <v>2121401</v>
      </c>
      <c r="B99" s="389" t="s">
        <v>1370</v>
      </c>
      <c r="C99" s="386">
        <v>2695</v>
      </c>
      <c r="D99" s="386">
        <v>2873</v>
      </c>
      <c r="E99" s="385"/>
      <c r="F99" s="383"/>
      <c r="G99" s="364"/>
    </row>
    <row r="100" s="359" customFormat="1" ht="38" customHeight="1" spans="1:7">
      <c r="A100" s="388">
        <v>2121402</v>
      </c>
      <c r="B100" s="389" t="s">
        <v>1371</v>
      </c>
      <c r="C100" s="384"/>
      <c r="D100" s="384">
        <v>0</v>
      </c>
      <c r="E100" s="385"/>
      <c r="F100" s="383" t="str">
        <f t="shared" ref="F100:F133" si="6">IF(LEN(A100)=3,"是",IF(B100&lt;&gt;"",IF(SUM(C100:D100)&lt;&gt;0,"是","否"),"是"))</f>
        <v>否</v>
      </c>
      <c r="G100" s="364" t="str">
        <f t="shared" ref="G100:G133" si="7">IF(LEN(A100)=3,"类",IF(LEN(A100)=5,"款","项"))</f>
        <v>项</v>
      </c>
    </row>
    <row r="101" ht="16" customHeight="1" spans="1:7">
      <c r="A101" s="388">
        <v>2121499</v>
      </c>
      <c r="B101" s="389" t="s">
        <v>1372</v>
      </c>
      <c r="C101" s="384">
        <v>6</v>
      </c>
      <c r="D101" s="384">
        <v>19</v>
      </c>
      <c r="E101" s="385"/>
      <c r="F101" s="383" t="str">
        <f t="shared" si="6"/>
        <v>是</v>
      </c>
      <c r="G101" s="364" t="str">
        <f t="shared" si="7"/>
        <v>项</v>
      </c>
    </row>
    <row r="102" s="359" customFormat="1" ht="18" customHeight="1" spans="1:7">
      <c r="A102" s="388">
        <v>21215</v>
      </c>
      <c r="B102" s="389" t="s">
        <v>1373</v>
      </c>
      <c r="C102" s="386">
        <f>SUBTOTAL(9,C103:C105)</f>
        <v>6800</v>
      </c>
      <c r="D102" s="386">
        <f>SUBTOTAL(9,D103:D105)</f>
        <v>0</v>
      </c>
      <c r="E102" s="385"/>
      <c r="F102" s="383" t="str">
        <f t="shared" si="6"/>
        <v>是</v>
      </c>
      <c r="G102" s="364" t="str">
        <f t="shared" si="7"/>
        <v>款</v>
      </c>
    </row>
    <row r="103" s="359" customFormat="1" ht="24" customHeight="1" spans="1:7">
      <c r="A103" s="388">
        <v>2121501</v>
      </c>
      <c r="B103" s="389" t="s">
        <v>1345</v>
      </c>
      <c r="C103" s="386">
        <v>6800</v>
      </c>
      <c r="D103" s="386"/>
      <c r="E103" s="385">
        <f t="shared" ref="E100:E133" si="8">IF(C103&gt;0,D103/C103-1,IF(C103&lt;0,-(D103/C103-1),""))</f>
        <v>-1</v>
      </c>
      <c r="F103" s="383" t="str">
        <f t="shared" si="6"/>
        <v>是</v>
      </c>
      <c r="G103" s="364" t="str">
        <f t="shared" si="7"/>
        <v>项</v>
      </c>
    </row>
    <row r="104" s="359" customFormat="1" ht="24" customHeight="1" spans="1:7">
      <c r="A104" s="388">
        <v>2121502</v>
      </c>
      <c r="B104" s="389" t="s">
        <v>1346</v>
      </c>
      <c r="C104" s="386"/>
      <c r="D104" s="386"/>
      <c r="E104" s="385" t="str">
        <f t="shared" si="8"/>
        <v/>
      </c>
      <c r="F104" s="383" t="str">
        <f t="shared" si="6"/>
        <v>否</v>
      </c>
      <c r="G104" s="364" t="str">
        <f t="shared" si="7"/>
        <v>项</v>
      </c>
    </row>
    <row r="105" s="359" customFormat="1" ht="22" customHeight="1" spans="1:7">
      <c r="A105" s="388">
        <v>2121599</v>
      </c>
      <c r="B105" s="389" t="s">
        <v>1374</v>
      </c>
      <c r="C105" s="386"/>
      <c r="D105" s="386"/>
      <c r="E105" s="385" t="str">
        <f t="shared" si="8"/>
        <v/>
      </c>
      <c r="F105" s="383" t="str">
        <f t="shared" si="6"/>
        <v>否</v>
      </c>
      <c r="G105" s="364" t="str">
        <f t="shared" si="7"/>
        <v>项</v>
      </c>
    </row>
    <row r="106" s="359" customFormat="1" ht="24" customHeight="1" spans="1:7">
      <c r="A106" s="388">
        <v>21216</v>
      </c>
      <c r="B106" s="389" t="s">
        <v>1375</v>
      </c>
      <c r="C106" s="386">
        <f>SUM(C107:C110)</f>
        <v>0</v>
      </c>
      <c r="D106" s="386">
        <f>SUM(D107:D110)</f>
        <v>0</v>
      </c>
      <c r="E106" s="385" t="str">
        <f t="shared" si="8"/>
        <v/>
      </c>
      <c r="F106" s="383" t="str">
        <f t="shared" si="6"/>
        <v>否</v>
      </c>
      <c r="G106" s="364" t="str">
        <f t="shared" si="7"/>
        <v>款</v>
      </c>
    </row>
    <row r="107" ht="30" customHeight="1" spans="1:7">
      <c r="A107" s="388">
        <v>2121601</v>
      </c>
      <c r="B107" s="389" t="s">
        <v>1345</v>
      </c>
      <c r="C107" s="386">
        <v>0</v>
      </c>
      <c r="D107" s="386">
        <v>0</v>
      </c>
      <c r="E107" s="385" t="str">
        <f t="shared" si="8"/>
        <v/>
      </c>
      <c r="F107" s="383" t="str">
        <f t="shared" si="6"/>
        <v>否</v>
      </c>
      <c r="G107" s="364" t="str">
        <f t="shared" si="7"/>
        <v>项</v>
      </c>
    </row>
    <row r="108" s="359" customFormat="1" ht="31" customHeight="1" spans="1:7">
      <c r="A108" s="388">
        <v>2121602</v>
      </c>
      <c r="B108" s="389" t="s">
        <v>1346</v>
      </c>
      <c r="C108" s="386">
        <v>0</v>
      </c>
      <c r="D108" s="386">
        <v>0</v>
      </c>
      <c r="E108" s="385" t="str">
        <f t="shared" si="8"/>
        <v/>
      </c>
      <c r="F108" s="383" t="str">
        <f t="shared" si="6"/>
        <v>否</v>
      </c>
      <c r="G108" s="364" t="str">
        <f t="shared" si="7"/>
        <v>项</v>
      </c>
    </row>
    <row r="109" s="359" customFormat="1" ht="24" customHeight="1" spans="1:7">
      <c r="A109" s="388">
        <v>2121699</v>
      </c>
      <c r="B109" s="389" t="s">
        <v>1376</v>
      </c>
      <c r="C109" s="386">
        <v>0</v>
      </c>
      <c r="D109" s="386">
        <v>0</v>
      </c>
      <c r="E109" s="385" t="str">
        <f t="shared" si="8"/>
        <v/>
      </c>
      <c r="F109" s="383" t="str">
        <f t="shared" si="6"/>
        <v>否</v>
      </c>
      <c r="G109" s="364" t="str">
        <f t="shared" si="7"/>
        <v>项</v>
      </c>
    </row>
    <row r="110" s="359" customFormat="1" ht="23" customHeight="1" spans="1:7">
      <c r="A110" s="388">
        <v>21217</v>
      </c>
      <c r="B110" s="389" t="s">
        <v>1377</v>
      </c>
      <c r="C110" s="386">
        <v>0</v>
      </c>
      <c r="D110" s="386">
        <v>0</v>
      </c>
      <c r="E110" s="385" t="str">
        <f t="shared" si="8"/>
        <v/>
      </c>
      <c r="F110" s="383" t="str">
        <f t="shared" si="6"/>
        <v>否</v>
      </c>
      <c r="G110" s="364" t="str">
        <f t="shared" si="7"/>
        <v>款</v>
      </c>
    </row>
    <row r="111" ht="28" customHeight="1" spans="1:7">
      <c r="A111" s="388">
        <v>2121701</v>
      </c>
      <c r="B111" s="389" t="s">
        <v>1364</v>
      </c>
      <c r="C111" s="384"/>
      <c r="D111" s="384"/>
      <c r="E111" s="385"/>
      <c r="F111" s="383" t="str">
        <f t="shared" si="6"/>
        <v>否</v>
      </c>
      <c r="G111" s="364" t="str">
        <f t="shared" si="7"/>
        <v>项</v>
      </c>
    </row>
    <row r="112" s="359" customFormat="1" ht="24" customHeight="1" spans="1:7">
      <c r="A112" s="388">
        <v>2121702</v>
      </c>
      <c r="B112" s="389" t="s">
        <v>1365</v>
      </c>
      <c r="C112" s="386">
        <v>0</v>
      </c>
      <c r="D112" s="386">
        <v>0</v>
      </c>
      <c r="E112" s="385" t="str">
        <f t="shared" si="8"/>
        <v/>
      </c>
      <c r="F112" s="383" t="str">
        <f t="shared" si="6"/>
        <v>否</v>
      </c>
      <c r="G112" s="364" t="str">
        <f t="shared" si="7"/>
        <v>项</v>
      </c>
    </row>
    <row r="113" s="359" customFormat="1" ht="26" customHeight="1" spans="1:7">
      <c r="A113" s="388">
        <v>2121703</v>
      </c>
      <c r="B113" s="389" t="s">
        <v>1366</v>
      </c>
      <c r="C113" s="386">
        <v>0</v>
      </c>
      <c r="D113" s="386">
        <v>0</v>
      </c>
      <c r="E113" s="385" t="str">
        <f t="shared" si="8"/>
        <v/>
      </c>
      <c r="F113" s="383" t="str">
        <f t="shared" si="6"/>
        <v>否</v>
      </c>
      <c r="G113" s="364" t="str">
        <f t="shared" si="7"/>
        <v>项</v>
      </c>
    </row>
    <row r="114" s="359" customFormat="1" ht="24" customHeight="1" spans="1:7">
      <c r="A114" s="388">
        <v>2121704</v>
      </c>
      <c r="B114" s="389" t="s">
        <v>1367</v>
      </c>
      <c r="C114" s="386"/>
      <c r="D114" s="386"/>
      <c r="E114" s="385" t="str">
        <f t="shared" si="8"/>
        <v/>
      </c>
      <c r="F114" s="383" t="str">
        <f t="shared" si="6"/>
        <v>否</v>
      </c>
      <c r="G114" s="364" t="str">
        <f t="shared" si="7"/>
        <v>项</v>
      </c>
    </row>
    <row r="115" ht="31" customHeight="1" spans="1:7">
      <c r="A115" s="388">
        <v>2121799</v>
      </c>
      <c r="B115" s="389" t="s">
        <v>1378</v>
      </c>
      <c r="C115" s="386"/>
      <c r="D115" s="386"/>
      <c r="E115" s="385" t="str">
        <f t="shared" si="8"/>
        <v/>
      </c>
      <c r="F115" s="383" t="str">
        <f t="shared" si="6"/>
        <v>否</v>
      </c>
      <c r="G115" s="364" t="str">
        <f t="shared" si="7"/>
        <v>项</v>
      </c>
    </row>
    <row r="116" s="359" customFormat="1" ht="22" customHeight="1" spans="1:7">
      <c r="A116" s="388">
        <v>21218</v>
      </c>
      <c r="B116" s="389" t="s">
        <v>1379</v>
      </c>
      <c r="C116" s="384"/>
      <c r="D116" s="384"/>
      <c r="E116" s="385"/>
      <c r="F116" s="383" t="str">
        <f t="shared" si="6"/>
        <v>否</v>
      </c>
      <c r="G116" s="364" t="str">
        <f t="shared" si="7"/>
        <v>款</v>
      </c>
    </row>
    <row r="117" s="359" customFormat="1" ht="27" customHeight="1" spans="1:7">
      <c r="A117" s="388">
        <v>2121801</v>
      </c>
      <c r="B117" s="389" t="s">
        <v>1370</v>
      </c>
      <c r="C117" s="386"/>
      <c r="D117" s="386"/>
      <c r="E117" s="385" t="str">
        <f t="shared" si="8"/>
        <v/>
      </c>
      <c r="F117" s="383" t="str">
        <f t="shared" si="6"/>
        <v>否</v>
      </c>
      <c r="G117" s="364" t="str">
        <f t="shared" si="7"/>
        <v>项</v>
      </c>
    </row>
    <row r="118" ht="27" customHeight="1" spans="1:7">
      <c r="A118" s="388">
        <v>2121899</v>
      </c>
      <c r="B118" s="389" t="s">
        <v>1380</v>
      </c>
      <c r="C118" s="386"/>
      <c r="D118" s="386"/>
      <c r="E118" s="385" t="str">
        <f t="shared" si="8"/>
        <v/>
      </c>
      <c r="F118" s="383" t="str">
        <f t="shared" si="6"/>
        <v>否</v>
      </c>
      <c r="G118" s="364" t="str">
        <f t="shared" si="7"/>
        <v>项</v>
      </c>
    </row>
    <row r="119" s="359" customFormat="1" ht="30" customHeight="1" spans="1:7">
      <c r="A119" s="388">
        <v>21219</v>
      </c>
      <c r="B119" s="389" t="s">
        <v>1381</v>
      </c>
      <c r="C119" s="386"/>
      <c r="D119" s="386"/>
      <c r="E119" s="385" t="str">
        <f t="shared" si="8"/>
        <v/>
      </c>
      <c r="F119" s="383" t="str">
        <f t="shared" si="6"/>
        <v>否</v>
      </c>
      <c r="G119" s="364" t="str">
        <f t="shared" si="7"/>
        <v>款</v>
      </c>
    </row>
    <row r="120" ht="21" customHeight="1" spans="1:7">
      <c r="A120" s="388">
        <v>2121901</v>
      </c>
      <c r="B120" s="389" t="s">
        <v>1345</v>
      </c>
      <c r="C120" s="386">
        <v>0</v>
      </c>
      <c r="D120" s="386">
        <v>0</v>
      </c>
      <c r="E120" s="385" t="str">
        <f t="shared" si="8"/>
        <v/>
      </c>
      <c r="F120" s="383" t="str">
        <f t="shared" si="6"/>
        <v>否</v>
      </c>
      <c r="G120" s="364" t="str">
        <f t="shared" si="7"/>
        <v>项</v>
      </c>
    </row>
    <row r="121" s="359" customFormat="1" ht="30" customHeight="1" spans="1:7">
      <c r="A121" s="388">
        <v>2121902</v>
      </c>
      <c r="B121" s="389" t="s">
        <v>1346</v>
      </c>
      <c r="C121" s="386">
        <v>0</v>
      </c>
      <c r="D121" s="386">
        <v>0</v>
      </c>
      <c r="E121" s="385" t="str">
        <f t="shared" si="8"/>
        <v/>
      </c>
      <c r="F121" s="383" t="str">
        <f t="shared" si="6"/>
        <v>否</v>
      </c>
      <c r="G121" s="364" t="str">
        <f t="shared" si="7"/>
        <v>项</v>
      </c>
    </row>
    <row r="122" s="359" customFormat="1" ht="29" customHeight="1" spans="1:7">
      <c r="A122" s="388">
        <v>2121903</v>
      </c>
      <c r="B122" s="389" t="s">
        <v>1347</v>
      </c>
      <c r="C122" s="386">
        <v>0</v>
      </c>
      <c r="D122" s="386">
        <v>0</v>
      </c>
      <c r="E122" s="385" t="str">
        <f t="shared" si="8"/>
        <v/>
      </c>
      <c r="F122" s="383" t="str">
        <f t="shared" si="6"/>
        <v>否</v>
      </c>
      <c r="G122" s="364" t="str">
        <f t="shared" si="7"/>
        <v>项</v>
      </c>
    </row>
    <row r="123" s="359" customFormat="1" ht="23" customHeight="1" spans="1:7">
      <c r="A123" s="388">
        <v>2121904</v>
      </c>
      <c r="B123" s="389" t="s">
        <v>1348</v>
      </c>
      <c r="C123" s="386">
        <v>0</v>
      </c>
      <c r="D123" s="386">
        <v>0</v>
      </c>
      <c r="E123" s="385" t="str">
        <f t="shared" si="8"/>
        <v/>
      </c>
      <c r="F123" s="383" t="str">
        <f t="shared" si="6"/>
        <v>否</v>
      </c>
      <c r="G123" s="364" t="str">
        <f t="shared" si="7"/>
        <v>项</v>
      </c>
    </row>
    <row r="124" s="359" customFormat="1" ht="23" customHeight="1" spans="1:7">
      <c r="A124" s="388">
        <v>2121905</v>
      </c>
      <c r="B124" s="389" t="s">
        <v>1351</v>
      </c>
      <c r="C124" s="386"/>
      <c r="D124" s="386"/>
      <c r="E124" s="385"/>
      <c r="F124" s="383"/>
      <c r="G124" s="364"/>
    </row>
    <row r="125" s="359" customFormat="1" ht="23" customHeight="1" spans="1:7">
      <c r="A125" s="388">
        <v>2121906</v>
      </c>
      <c r="B125" s="389" t="s">
        <v>1353</v>
      </c>
      <c r="C125" s="386"/>
      <c r="D125" s="386"/>
      <c r="E125" s="385"/>
      <c r="F125" s="383"/>
      <c r="G125" s="364"/>
    </row>
    <row r="126" s="359" customFormat="1" ht="29" customHeight="1" spans="1:7">
      <c r="A126" s="388">
        <v>2121907</v>
      </c>
      <c r="B126" s="389" t="s">
        <v>1354</v>
      </c>
      <c r="C126" s="384"/>
      <c r="D126" s="384"/>
      <c r="E126" s="385"/>
      <c r="F126" s="383" t="str">
        <f t="shared" ref="F126:F135" si="9">IF(LEN(A126)=3,"是",IF(B126&lt;&gt;"",IF(SUM(C126:D126)&lt;&gt;0,"是","否"),"是"))</f>
        <v>否</v>
      </c>
      <c r="G126" s="364" t="str">
        <f t="shared" ref="G126:G135" si="10">IF(LEN(A126)=3,"类",IF(LEN(A126)=5,"款","项"))</f>
        <v>项</v>
      </c>
    </row>
    <row r="127" s="359" customFormat="1" ht="18" customHeight="1" spans="1:7">
      <c r="A127" s="388">
        <v>2121999</v>
      </c>
      <c r="B127" s="389" t="s">
        <v>1382</v>
      </c>
      <c r="C127" s="386"/>
      <c r="D127" s="386"/>
      <c r="E127" s="385" t="str">
        <f t="shared" ref="E127:E135" si="11">IF(C127&gt;0,D127/C127-1,IF(C127&lt;0,-(D127/C127-1),""))</f>
        <v/>
      </c>
      <c r="F127" s="383" t="str">
        <f t="shared" si="9"/>
        <v>否</v>
      </c>
      <c r="G127" s="364" t="str">
        <f t="shared" si="10"/>
        <v>项</v>
      </c>
    </row>
    <row r="128" ht="21" customHeight="1" spans="1:7">
      <c r="A128" s="388">
        <v>21298</v>
      </c>
      <c r="B128" s="389" t="s">
        <v>1293</v>
      </c>
      <c r="C128" s="386">
        <f>SUM(C129+C130)</f>
        <v>5643</v>
      </c>
      <c r="D128" s="386">
        <f>SUM(D129+D130)</f>
        <v>7614</v>
      </c>
      <c r="E128" s="385">
        <f t="shared" si="11"/>
        <v>0.349</v>
      </c>
      <c r="F128" s="383" t="str">
        <f t="shared" si="9"/>
        <v>是</v>
      </c>
      <c r="G128" s="364" t="str">
        <f t="shared" si="10"/>
        <v>款</v>
      </c>
    </row>
    <row r="129" s="359" customFormat="1" ht="28" customHeight="1" spans="1:7">
      <c r="A129" s="388">
        <v>2129801</v>
      </c>
      <c r="B129" s="389" t="s">
        <v>1383</v>
      </c>
      <c r="C129" s="386">
        <v>3058</v>
      </c>
      <c r="D129" s="386">
        <v>0</v>
      </c>
      <c r="E129" s="385">
        <f t="shared" si="11"/>
        <v>-1</v>
      </c>
      <c r="F129" s="383" t="str">
        <f t="shared" si="9"/>
        <v>是</v>
      </c>
      <c r="G129" s="364" t="str">
        <f t="shared" si="10"/>
        <v>项</v>
      </c>
    </row>
    <row r="130" s="359" customFormat="1" ht="16" customHeight="1" spans="1:7">
      <c r="A130" s="388">
        <v>2129899</v>
      </c>
      <c r="B130" s="389" t="s">
        <v>781</v>
      </c>
      <c r="C130" s="386">
        <v>2585</v>
      </c>
      <c r="D130" s="386">
        <v>7614</v>
      </c>
      <c r="E130" s="385">
        <f t="shared" si="11"/>
        <v>1.945</v>
      </c>
      <c r="F130" s="383" t="str">
        <f t="shared" si="9"/>
        <v>是</v>
      </c>
      <c r="G130" s="364" t="str">
        <f t="shared" si="10"/>
        <v>项</v>
      </c>
    </row>
    <row r="131" s="359" customFormat="1" ht="20" customHeight="1" spans="1:7">
      <c r="A131" s="388">
        <v>213</v>
      </c>
      <c r="B131" s="389" t="s">
        <v>1203</v>
      </c>
      <c r="C131" s="386">
        <f>SUM(C132,C137,C142,C150,C155,C159,C163,C166)</f>
        <v>530</v>
      </c>
      <c r="D131" s="386">
        <f>SUM(D132,D137,D142,D150,D155,D159,D163,D166)</f>
        <v>540</v>
      </c>
      <c r="E131" s="385">
        <f t="shared" si="11"/>
        <v>0.019</v>
      </c>
      <c r="F131" s="383" t="str">
        <f t="shared" si="9"/>
        <v>是</v>
      </c>
      <c r="G131" s="364" t="str">
        <f t="shared" si="10"/>
        <v>类</v>
      </c>
    </row>
    <row r="132" ht="15" customHeight="1" spans="1:7">
      <c r="A132" s="388">
        <v>21366</v>
      </c>
      <c r="B132" s="392" t="s">
        <v>1384</v>
      </c>
      <c r="C132" s="386">
        <f>SUM(C133:C136)</f>
        <v>500</v>
      </c>
      <c r="D132" s="386">
        <f>SUM(D133:D136)</f>
        <v>500</v>
      </c>
      <c r="E132" s="385">
        <f t="shared" si="11"/>
        <v>0</v>
      </c>
      <c r="F132" s="383" t="str">
        <f t="shared" si="9"/>
        <v>是</v>
      </c>
      <c r="G132" s="364" t="str">
        <f t="shared" si="10"/>
        <v>款</v>
      </c>
    </row>
    <row r="133" ht="14" customHeight="1" spans="1:7">
      <c r="A133" s="388">
        <v>2136601</v>
      </c>
      <c r="B133" s="392" t="s">
        <v>1385</v>
      </c>
      <c r="C133" s="386">
        <v>500</v>
      </c>
      <c r="D133" s="386">
        <v>500</v>
      </c>
      <c r="E133" s="385">
        <f t="shared" si="11"/>
        <v>0</v>
      </c>
      <c r="F133" s="383" t="str">
        <f t="shared" si="9"/>
        <v>是</v>
      </c>
      <c r="G133" s="364" t="str">
        <f t="shared" si="10"/>
        <v>项</v>
      </c>
    </row>
    <row r="134" s="359" customFormat="1" ht="14" customHeight="1" spans="1:7">
      <c r="A134" s="388">
        <v>2136602</v>
      </c>
      <c r="B134" s="392" t="s">
        <v>1386</v>
      </c>
      <c r="C134" s="386">
        <v>0</v>
      </c>
      <c r="D134" s="386">
        <v>0</v>
      </c>
      <c r="E134" s="385" t="str">
        <f t="shared" si="11"/>
        <v/>
      </c>
      <c r="F134" s="383" t="str">
        <f t="shared" si="9"/>
        <v>否</v>
      </c>
      <c r="G134" s="364" t="str">
        <f t="shared" si="10"/>
        <v>项</v>
      </c>
    </row>
    <row r="135" ht="16" customHeight="1" spans="1:7">
      <c r="A135" s="388">
        <v>2136603</v>
      </c>
      <c r="B135" s="392" t="s">
        <v>1387</v>
      </c>
      <c r="C135" s="386">
        <v>0</v>
      </c>
      <c r="D135" s="386">
        <v>0</v>
      </c>
      <c r="E135" s="385" t="str">
        <f t="shared" si="11"/>
        <v/>
      </c>
      <c r="F135" s="383" t="str">
        <f t="shared" si="9"/>
        <v>否</v>
      </c>
      <c r="G135" s="364" t="str">
        <f t="shared" si="10"/>
        <v>项</v>
      </c>
    </row>
    <row r="136" ht="18" customHeight="1" spans="1:7">
      <c r="A136" s="388">
        <v>2136699</v>
      </c>
      <c r="B136" s="392" t="s">
        <v>1388</v>
      </c>
      <c r="C136" s="386">
        <v>0</v>
      </c>
      <c r="D136" s="386">
        <v>0</v>
      </c>
      <c r="E136" s="385" t="str">
        <f t="shared" ref="E136:E207" si="12">IF(C136&gt;0,D136/C136-1,IF(C136&lt;0,-(D136/C136-1),""))</f>
        <v/>
      </c>
      <c r="F136" s="383" t="str">
        <f t="shared" ref="F136:F199" si="13">IF(LEN(A136)=3,"是",IF(B136&lt;&gt;"",IF(SUM(C136:D136)&lt;&gt;0,"是","否"),"是"))</f>
        <v>否</v>
      </c>
      <c r="G136" s="364" t="str">
        <f t="shared" ref="G136:G199" si="14">IF(LEN(A136)=3,"类",IF(LEN(A136)=5,"款","项"))</f>
        <v>项</v>
      </c>
    </row>
    <row r="137" s="359" customFormat="1" ht="15" customHeight="1" spans="1:7">
      <c r="A137" s="388">
        <v>21367</v>
      </c>
      <c r="B137" s="392" t="s">
        <v>1389</v>
      </c>
      <c r="C137" s="384"/>
      <c r="D137" s="384"/>
      <c r="E137" s="385"/>
      <c r="F137" s="383" t="str">
        <f t="shared" si="13"/>
        <v>否</v>
      </c>
      <c r="G137" s="364" t="str">
        <f t="shared" si="14"/>
        <v>款</v>
      </c>
    </row>
    <row r="138" s="359" customFormat="1" ht="15" customHeight="1" spans="1:7">
      <c r="A138" s="388">
        <v>2136701</v>
      </c>
      <c r="B138" s="392" t="s">
        <v>1385</v>
      </c>
      <c r="C138" s="386">
        <v>0</v>
      </c>
      <c r="D138" s="386"/>
      <c r="E138" s="385" t="str">
        <f t="shared" si="12"/>
        <v/>
      </c>
      <c r="F138" s="383" t="str">
        <f t="shared" si="13"/>
        <v>否</v>
      </c>
      <c r="G138" s="364" t="str">
        <f t="shared" si="14"/>
        <v>项</v>
      </c>
    </row>
    <row r="139" s="359" customFormat="1" ht="24" customHeight="1" spans="1:7">
      <c r="A139" s="388">
        <v>2136702</v>
      </c>
      <c r="B139" s="392" t="s">
        <v>1386</v>
      </c>
      <c r="C139" s="386"/>
      <c r="D139" s="386"/>
      <c r="E139" s="385" t="str">
        <f t="shared" si="12"/>
        <v/>
      </c>
      <c r="F139" s="383" t="str">
        <f t="shared" si="13"/>
        <v>否</v>
      </c>
      <c r="G139" s="364" t="str">
        <f t="shared" si="14"/>
        <v>项</v>
      </c>
    </row>
    <row r="140" s="359" customFormat="1" ht="22" customHeight="1" spans="1:7">
      <c r="A140" s="388">
        <v>2136703</v>
      </c>
      <c r="B140" s="392" t="s">
        <v>1390</v>
      </c>
      <c r="C140" s="386"/>
      <c r="D140" s="386"/>
      <c r="E140" s="385" t="str">
        <f t="shared" si="12"/>
        <v/>
      </c>
      <c r="F140" s="383" t="str">
        <f t="shared" si="13"/>
        <v>否</v>
      </c>
      <c r="G140" s="364" t="str">
        <f t="shared" si="14"/>
        <v>项</v>
      </c>
    </row>
    <row r="141" s="359" customFormat="1" ht="22" customHeight="1" spans="1:7">
      <c r="A141" s="388">
        <v>2136799</v>
      </c>
      <c r="B141" s="392" t="s">
        <v>1391</v>
      </c>
      <c r="C141" s="386">
        <v>0</v>
      </c>
      <c r="D141" s="386">
        <v>0</v>
      </c>
      <c r="E141" s="385" t="str">
        <f t="shared" si="12"/>
        <v/>
      </c>
      <c r="F141" s="383" t="str">
        <f t="shared" si="13"/>
        <v>否</v>
      </c>
      <c r="G141" s="364" t="str">
        <f t="shared" si="14"/>
        <v>项</v>
      </c>
    </row>
    <row r="142" s="359" customFormat="1" ht="12" customHeight="1" spans="1:7">
      <c r="A142" s="388">
        <v>21369</v>
      </c>
      <c r="B142" s="392" t="s">
        <v>1392</v>
      </c>
      <c r="C142" s="384"/>
      <c r="D142" s="384"/>
      <c r="E142" s="385"/>
      <c r="F142" s="383" t="str">
        <f t="shared" si="13"/>
        <v>否</v>
      </c>
      <c r="G142" s="364" t="str">
        <f t="shared" si="14"/>
        <v>款</v>
      </c>
    </row>
    <row r="143" s="359" customFormat="1" ht="12" customHeight="1" spans="1:7">
      <c r="A143" s="388">
        <v>2136901</v>
      </c>
      <c r="B143" s="392" t="s">
        <v>845</v>
      </c>
      <c r="C143" s="386">
        <v>0</v>
      </c>
      <c r="D143" s="386">
        <v>0</v>
      </c>
      <c r="E143" s="385" t="str">
        <f t="shared" si="12"/>
        <v/>
      </c>
      <c r="F143" s="383" t="str">
        <f t="shared" si="13"/>
        <v>否</v>
      </c>
      <c r="G143" s="364" t="str">
        <f t="shared" si="14"/>
        <v>项</v>
      </c>
    </row>
    <row r="144" s="359" customFormat="1" ht="21" customHeight="1" spans="1:7">
      <c r="A144" s="388">
        <v>2136902</v>
      </c>
      <c r="B144" s="392" t="s">
        <v>1393</v>
      </c>
      <c r="C144" s="386">
        <v>0</v>
      </c>
      <c r="D144" s="386">
        <v>0</v>
      </c>
      <c r="E144" s="385" t="str">
        <f t="shared" si="12"/>
        <v/>
      </c>
      <c r="F144" s="383" t="str">
        <f t="shared" si="13"/>
        <v>否</v>
      </c>
      <c r="G144" s="364" t="str">
        <f t="shared" si="14"/>
        <v>项</v>
      </c>
    </row>
    <row r="145" s="359" customFormat="1" ht="21" customHeight="1" spans="1:7">
      <c r="A145" s="388">
        <v>2136903</v>
      </c>
      <c r="B145" s="392" t="s">
        <v>1394</v>
      </c>
      <c r="C145" s="386">
        <v>0</v>
      </c>
      <c r="D145" s="386">
        <v>0</v>
      </c>
      <c r="E145" s="385" t="str">
        <f t="shared" si="12"/>
        <v/>
      </c>
      <c r="F145" s="383" t="str">
        <f t="shared" si="13"/>
        <v>否</v>
      </c>
      <c r="G145" s="364" t="str">
        <f t="shared" si="14"/>
        <v>项</v>
      </c>
    </row>
    <row r="146" s="359" customFormat="1" ht="22" customHeight="1" spans="1:7">
      <c r="A146" s="388">
        <v>2136999</v>
      </c>
      <c r="B146" s="392" t="s">
        <v>1395</v>
      </c>
      <c r="C146" s="386">
        <v>0</v>
      </c>
      <c r="D146" s="386">
        <v>0</v>
      </c>
      <c r="E146" s="385" t="str">
        <f t="shared" si="12"/>
        <v/>
      </c>
      <c r="F146" s="383" t="str">
        <f t="shared" si="13"/>
        <v>否</v>
      </c>
      <c r="G146" s="364" t="str">
        <f t="shared" si="14"/>
        <v>项</v>
      </c>
    </row>
    <row r="147" s="359" customFormat="1" ht="26" customHeight="1" spans="1:7">
      <c r="A147" s="388">
        <v>21370</v>
      </c>
      <c r="B147" s="392" t="s">
        <v>1396</v>
      </c>
      <c r="C147" s="386">
        <v>0</v>
      </c>
      <c r="D147" s="386">
        <v>0</v>
      </c>
      <c r="E147" s="385" t="str">
        <f t="shared" si="12"/>
        <v/>
      </c>
      <c r="F147" s="383" t="str">
        <f t="shared" si="13"/>
        <v>否</v>
      </c>
      <c r="G147" s="364" t="str">
        <f t="shared" si="14"/>
        <v>款</v>
      </c>
    </row>
    <row r="148" s="359" customFormat="1" ht="20" customHeight="1" spans="1:7">
      <c r="A148" s="388">
        <v>2137001</v>
      </c>
      <c r="B148" s="392" t="s">
        <v>1385</v>
      </c>
      <c r="C148" s="386">
        <v>0</v>
      </c>
      <c r="D148" s="386">
        <v>0</v>
      </c>
      <c r="E148" s="385" t="str">
        <f t="shared" si="12"/>
        <v/>
      </c>
      <c r="F148" s="383" t="str">
        <f t="shared" si="13"/>
        <v>否</v>
      </c>
      <c r="G148" s="364" t="str">
        <f t="shared" si="14"/>
        <v>项</v>
      </c>
    </row>
    <row r="149" s="359" customFormat="1" ht="30" customHeight="1" spans="1:7">
      <c r="A149" s="388">
        <v>2137099</v>
      </c>
      <c r="B149" s="392" t="s">
        <v>1397</v>
      </c>
      <c r="C149" s="386">
        <v>0</v>
      </c>
      <c r="D149" s="386">
        <v>0</v>
      </c>
      <c r="E149" s="385" t="str">
        <f t="shared" si="12"/>
        <v/>
      </c>
      <c r="F149" s="383" t="str">
        <f t="shared" si="13"/>
        <v>否</v>
      </c>
      <c r="G149" s="364" t="str">
        <f t="shared" si="14"/>
        <v>项</v>
      </c>
    </row>
    <row r="150" s="359" customFormat="1" ht="28" customHeight="1" spans="1:7">
      <c r="A150" s="388">
        <v>21371</v>
      </c>
      <c r="B150" s="392" t="s">
        <v>1398</v>
      </c>
      <c r="C150" s="386">
        <v>0</v>
      </c>
      <c r="D150" s="386"/>
      <c r="E150" s="385" t="str">
        <f t="shared" si="12"/>
        <v/>
      </c>
      <c r="F150" s="383" t="str">
        <f t="shared" si="13"/>
        <v>否</v>
      </c>
      <c r="G150" s="364" t="str">
        <f t="shared" si="14"/>
        <v>款</v>
      </c>
    </row>
    <row r="151" s="359" customFormat="1" ht="21" customHeight="1" spans="1:7">
      <c r="A151" s="388">
        <v>2137101</v>
      </c>
      <c r="B151" s="392" t="s">
        <v>845</v>
      </c>
      <c r="C151" s="386"/>
      <c r="D151" s="386"/>
      <c r="E151" s="385" t="str">
        <f t="shared" si="12"/>
        <v/>
      </c>
      <c r="F151" s="383" t="str">
        <f t="shared" si="13"/>
        <v>否</v>
      </c>
      <c r="G151" s="364" t="str">
        <f t="shared" si="14"/>
        <v>项</v>
      </c>
    </row>
    <row r="152" s="359" customFormat="1" ht="23" customHeight="1" spans="1:7">
      <c r="A152" s="388">
        <v>2137102</v>
      </c>
      <c r="B152" s="392" t="s">
        <v>1399</v>
      </c>
      <c r="C152" s="386">
        <v>0</v>
      </c>
      <c r="D152" s="386"/>
      <c r="E152" s="385" t="str">
        <f t="shared" si="12"/>
        <v/>
      </c>
      <c r="F152" s="383" t="str">
        <f t="shared" si="13"/>
        <v>否</v>
      </c>
      <c r="G152" s="364" t="str">
        <f t="shared" si="14"/>
        <v>项</v>
      </c>
    </row>
    <row r="153" s="359" customFormat="1" ht="20" customHeight="1" spans="1:7">
      <c r="A153" s="388">
        <v>2137103</v>
      </c>
      <c r="B153" s="392" t="s">
        <v>1394</v>
      </c>
      <c r="C153" s="386">
        <v>0</v>
      </c>
      <c r="D153" s="386">
        <v>0</v>
      </c>
      <c r="E153" s="385" t="str">
        <f t="shared" si="12"/>
        <v/>
      </c>
      <c r="F153" s="383" t="str">
        <f t="shared" si="13"/>
        <v>否</v>
      </c>
      <c r="G153" s="364" t="str">
        <f t="shared" si="14"/>
        <v>项</v>
      </c>
    </row>
    <row r="154" ht="20" customHeight="1" spans="1:7">
      <c r="A154" s="388">
        <v>2137199</v>
      </c>
      <c r="B154" s="392" t="s">
        <v>1400</v>
      </c>
      <c r="C154" s="386">
        <v>0</v>
      </c>
      <c r="D154" s="386">
        <v>0</v>
      </c>
      <c r="E154" s="385" t="str">
        <f t="shared" si="12"/>
        <v/>
      </c>
      <c r="F154" s="383" t="str">
        <f t="shared" si="13"/>
        <v>否</v>
      </c>
      <c r="G154" s="364" t="str">
        <f t="shared" si="14"/>
        <v>项</v>
      </c>
    </row>
    <row r="155" ht="27" customHeight="1" spans="1:7">
      <c r="A155" s="388">
        <v>21372</v>
      </c>
      <c r="B155" s="392" t="s">
        <v>1401</v>
      </c>
      <c r="C155" s="386">
        <f>SUBTOTAL(9,C156:C162)</f>
        <v>30</v>
      </c>
      <c r="D155" s="386">
        <f>SUBTOTAL(9,D156:D162)</f>
        <v>40</v>
      </c>
      <c r="E155" s="385">
        <f t="shared" si="12"/>
        <v>0.333</v>
      </c>
      <c r="F155" s="383" t="str">
        <f t="shared" si="13"/>
        <v>是</v>
      </c>
      <c r="G155" s="364" t="str">
        <f t="shared" si="14"/>
        <v>款</v>
      </c>
    </row>
    <row r="156" s="359" customFormat="1" ht="28" customHeight="1" spans="1:7">
      <c r="A156" s="388">
        <v>2137201</v>
      </c>
      <c r="B156" s="392" t="s">
        <v>1402</v>
      </c>
      <c r="C156" s="386">
        <v>30</v>
      </c>
      <c r="D156" s="386">
        <v>40</v>
      </c>
      <c r="E156" s="385">
        <f t="shared" si="12"/>
        <v>0.333</v>
      </c>
      <c r="F156" s="383" t="str">
        <f t="shared" si="13"/>
        <v>是</v>
      </c>
      <c r="G156" s="364" t="str">
        <f t="shared" si="14"/>
        <v>项</v>
      </c>
    </row>
    <row r="157" ht="20" customHeight="1" spans="1:7">
      <c r="A157" s="388">
        <v>2137202</v>
      </c>
      <c r="B157" s="392" t="s">
        <v>1385</v>
      </c>
      <c r="C157" s="386">
        <v>0</v>
      </c>
      <c r="D157" s="386">
        <v>0</v>
      </c>
      <c r="E157" s="385" t="str">
        <f t="shared" si="12"/>
        <v/>
      </c>
      <c r="F157" s="383" t="str">
        <f t="shared" si="13"/>
        <v>否</v>
      </c>
      <c r="G157" s="364" t="str">
        <f t="shared" si="14"/>
        <v>项</v>
      </c>
    </row>
    <row r="158" ht="25" customHeight="1" spans="1:7">
      <c r="A158" s="388">
        <v>2137299</v>
      </c>
      <c r="B158" s="392" t="s">
        <v>1403</v>
      </c>
      <c r="C158" s="384"/>
      <c r="D158" s="384"/>
      <c r="E158" s="385"/>
      <c r="F158" s="383" t="str">
        <f t="shared" si="13"/>
        <v>否</v>
      </c>
      <c r="G158" s="364" t="str">
        <f t="shared" si="14"/>
        <v>项</v>
      </c>
    </row>
    <row r="159" s="359" customFormat="1" ht="30" customHeight="1" spans="1:7">
      <c r="A159" s="388">
        <v>21373</v>
      </c>
      <c r="B159" s="392" t="s">
        <v>1404</v>
      </c>
      <c r="C159" s="386"/>
      <c r="D159" s="386"/>
      <c r="E159" s="385" t="str">
        <f t="shared" si="12"/>
        <v/>
      </c>
      <c r="F159" s="383" t="str">
        <f t="shared" si="13"/>
        <v>否</v>
      </c>
      <c r="G159" s="364" t="str">
        <f t="shared" si="14"/>
        <v>款</v>
      </c>
    </row>
    <row r="160" s="359" customFormat="1" ht="32" customHeight="1" spans="1:7">
      <c r="A160" s="388">
        <v>2137301</v>
      </c>
      <c r="B160" s="392" t="s">
        <v>1402</v>
      </c>
      <c r="C160" s="386">
        <v>0</v>
      </c>
      <c r="D160" s="386">
        <v>0</v>
      </c>
      <c r="E160" s="385" t="str">
        <f t="shared" si="12"/>
        <v/>
      </c>
      <c r="F160" s="383" t="str">
        <f t="shared" si="13"/>
        <v>否</v>
      </c>
      <c r="G160" s="364" t="str">
        <f t="shared" si="14"/>
        <v>项</v>
      </c>
    </row>
    <row r="161" s="359" customFormat="1" ht="30" customHeight="1" spans="1:7">
      <c r="A161" s="388">
        <v>2137302</v>
      </c>
      <c r="B161" s="392" t="s">
        <v>1385</v>
      </c>
      <c r="C161" s="386"/>
      <c r="D161" s="386"/>
      <c r="E161" s="385" t="str">
        <f t="shared" si="12"/>
        <v/>
      </c>
      <c r="F161" s="383" t="str">
        <f t="shared" si="13"/>
        <v>否</v>
      </c>
      <c r="G161" s="364" t="str">
        <f t="shared" si="14"/>
        <v>项</v>
      </c>
    </row>
    <row r="162" s="359" customFormat="1" ht="27" customHeight="1" spans="1:7">
      <c r="A162" s="388">
        <v>2137399</v>
      </c>
      <c r="B162" s="392" t="s">
        <v>1405</v>
      </c>
      <c r="C162" s="386"/>
      <c r="D162" s="386"/>
      <c r="E162" s="385" t="str">
        <f t="shared" si="12"/>
        <v/>
      </c>
      <c r="F162" s="383" t="str">
        <f t="shared" si="13"/>
        <v>否</v>
      </c>
      <c r="G162" s="364" t="str">
        <f t="shared" si="14"/>
        <v>项</v>
      </c>
    </row>
    <row r="163" s="359" customFormat="1" ht="31" customHeight="1" spans="1:7">
      <c r="A163" s="388">
        <v>21374</v>
      </c>
      <c r="B163" s="392" t="s">
        <v>1406</v>
      </c>
      <c r="C163" s="386">
        <v>0</v>
      </c>
      <c r="D163" s="386">
        <v>0</v>
      </c>
      <c r="E163" s="385" t="str">
        <f t="shared" si="12"/>
        <v/>
      </c>
      <c r="F163" s="383" t="str">
        <f t="shared" si="13"/>
        <v>否</v>
      </c>
      <c r="G163" s="364" t="str">
        <f t="shared" si="14"/>
        <v>款</v>
      </c>
    </row>
    <row r="164" s="359" customFormat="1" ht="27" customHeight="1" spans="1:7">
      <c r="A164" s="388">
        <v>2137401</v>
      </c>
      <c r="B164" s="392" t="s">
        <v>1385</v>
      </c>
      <c r="C164" s="386"/>
      <c r="D164" s="386"/>
      <c r="E164" s="385" t="str">
        <f t="shared" si="12"/>
        <v/>
      </c>
      <c r="F164" s="383" t="str">
        <f t="shared" si="13"/>
        <v>否</v>
      </c>
      <c r="G164" s="364" t="str">
        <f t="shared" si="14"/>
        <v>项</v>
      </c>
    </row>
    <row r="165" s="359" customFormat="1" ht="29" customHeight="1" spans="1:7">
      <c r="A165" s="388">
        <v>2137499</v>
      </c>
      <c r="B165" s="392" t="s">
        <v>1407</v>
      </c>
      <c r="C165" s="386">
        <v>0</v>
      </c>
      <c r="D165" s="386">
        <v>0</v>
      </c>
      <c r="E165" s="385" t="str">
        <f t="shared" si="12"/>
        <v/>
      </c>
      <c r="F165" s="383" t="str">
        <f t="shared" si="13"/>
        <v>否</v>
      </c>
      <c r="G165" s="364" t="str">
        <f t="shared" si="14"/>
        <v>项</v>
      </c>
    </row>
    <row r="166" ht="30" customHeight="1" spans="1:7">
      <c r="A166" s="388">
        <v>21398</v>
      </c>
      <c r="B166" s="392" t="s">
        <v>1293</v>
      </c>
      <c r="C166" s="386">
        <v>0</v>
      </c>
      <c r="D166" s="386">
        <v>0</v>
      </c>
      <c r="E166" s="385" t="str">
        <f t="shared" si="12"/>
        <v/>
      </c>
      <c r="F166" s="383" t="str">
        <f t="shared" si="13"/>
        <v>否</v>
      </c>
      <c r="G166" s="364" t="str">
        <f t="shared" si="14"/>
        <v>款</v>
      </c>
    </row>
    <row r="167" ht="28" customHeight="1" spans="1:7">
      <c r="A167" s="388">
        <v>2139801</v>
      </c>
      <c r="B167" s="392" t="s">
        <v>1408</v>
      </c>
      <c r="C167" s="386">
        <f>SUM(C168:C169)</f>
        <v>0</v>
      </c>
      <c r="D167" s="386">
        <f>SUM(D168:D169)</f>
        <v>0</v>
      </c>
      <c r="E167" s="385" t="str">
        <f t="shared" si="12"/>
        <v/>
      </c>
      <c r="F167" s="383" t="str">
        <f t="shared" si="13"/>
        <v>否</v>
      </c>
      <c r="G167" s="364" t="str">
        <f t="shared" si="14"/>
        <v>项</v>
      </c>
    </row>
    <row r="168" s="359" customFormat="1" ht="27" customHeight="1" spans="1:7">
      <c r="A168" s="388">
        <v>2139802</v>
      </c>
      <c r="B168" s="392" t="s">
        <v>1409</v>
      </c>
      <c r="C168" s="386">
        <v>0</v>
      </c>
      <c r="D168" s="386">
        <v>0</v>
      </c>
      <c r="E168" s="385" t="str">
        <f t="shared" si="12"/>
        <v/>
      </c>
      <c r="F168" s="383" t="str">
        <f t="shared" si="13"/>
        <v>否</v>
      </c>
      <c r="G168" s="364" t="str">
        <f t="shared" si="14"/>
        <v>项</v>
      </c>
    </row>
    <row r="169" s="359" customFormat="1" ht="18.75" spans="1:7">
      <c r="A169" s="388">
        <v>2139899</v>
      </c>
      <c r="B169" s="392" t="s">
        <v>872</v>
      </c>
      <c r="C169" s="386">
        <v>0</v>
      </c>
      <c r="D169" s="386">
        <v>0</v>
      </c>
      <c r="E169" s="385" t="str">
        <f t="shared" si="12"/>
        <v/>
      </c>
      <c r="F169" s="383" t="str">
        <f t="shared" si="13"/>
        <v>否</v>
      </c>
      <c r="G169" s="364" t="str">
        <f t="shared" si="14"/>
        <v>项</v>
      </c>
    </row>
    <row r="170" s="359" customFormat="1" ht="34" customHeight="1" spans="1:7">
      <c r="A170" s="388">
        <v>214</v>
      </c>
      <c r="B170" s="392" t="s">
        <v>1204</v>
      </c>
      <c r="C170" s="384"/>
      <c r="D170" s="384"/>
      <c r="E170" s="385"/>
      <c r="F170" s="383" t="str">
        <f t="shared" si="13"/>
        <v>是</v>
      </c>
      <c r="G170" s="364" t="str">
        <f t="shared" si="14"/>
        <v>类</v>
      </c>
    </row>
    <row r="171" s="359" customFormat="1" ht="36" customHeight="1" spans="1:7">
      <c r="A171" s="388">
        <v>21460</v>
      </c>
      <c r="B171" s="392" t="s">
        <v>1410</v>
      </c>
      <c r="C171" s="386"/>
      <c r="D171" s="386"/>
      <c r="E171" s="385" t="str">
        <f t="shared" si="12"/>
        <v/>
      </c>
      <c r="F171" s="383" t="str">
        <f t="shared" si="13"/>
        <v>否</v>
      </c>
      <c r="G171" s="364" t="str">
        <f t="shared" si="14"/>
        <v>款</v>
      </c>
    </row>
    <row r="172" s="359" customFormat="1" ht="18.75" spans="1:7">
      <c r="A172" s="388">
        <v>2146001</v>
      </c>
      <c r="B172" s="392" t="s">
        <v>875</v>
      </c>
      <c r="C172" s="386"/>
      <c r="D172" s="386">
        <v>0</v>
      </c>
      <c r="E172" s="385" t="str">
        <f t="shared" si="12"/>
        <v/>
      </c>
      <c r="F172" s="383" t="str">
        <f t="shared" si="13"/>
        <v>否</v>
      </c>
      <c r="G172" s="364" t="str">
        <f t="shared" si="14"/>
        <v>项</v>
      </c>
    </row>
    <row r="173" s="359" customFormat="1" ht="24" customHeight="1" spans="1:7">
      <c r="A173" s="388">
        <v>2146002</v>
      </c>
      <c r="B173" s="392" t="s">
        <v>876</v>
      </c>
      <c r="C173" s="386">
        <v>0</v>
      </c>
      <c r="D173" s="386">
        <v>0</v>
      </c>
      <c r="E173" s="385" t="str">
        <f t="shared" si="12"/>
        <v/>
      </c>
      <c r="F173" s="383" t="str">
        <f t="shared" si="13"/>
        <v>否</v>
      </c>
      <c r="G173" s="364" t="str">
        <f t="shared" si="14"/>
        <v>项</v>
      </c>
    </row>
    <row r="174" ht="28" customHeight="1" spans="1:7">
      <c r="A174" s="388">
        <v>2146003</v>
      </c>
      <c r="B174" s="392" t="s">
        <v>1411</v>
      </c>
      <c r="C174" s="386">
        <f>SUM(C175:C177)</f>
        <v>0</v>
      </c>
      <c r="D174" s="386">
        <f>SUM(D175:D177)</f>
        <v>0</v>
      </c>
      <c r="E174" s="385" t="str">
        <f t="shared" si="12"/>
        <v/>
      </c>
      <c r="F174" s="383" t="str">
        <f t="shared" si="13"/>
        <v>否</v>
      </c>
      <c r="G174" s="364" t="str">
        <f t="shared" si="14"/>
        <v>项</v>
      </c>
    </row>
    <row r="175" ht="26" customHeight="1" spans="1:7">
      <c r="A175" s="388">
        <v>2146099</v>
      </c>
      <c r="B175" s="392" t="s">
        <v>1412</v>
      </c>
      <c r="C175" s="386">
        <v>0</v>
      </c>
      <c r="D175" s="386">
        <v>0</v>
      </c>
      <c r="E175" s="385" t="str">
        <f t="shared" si="12"/>
        <v/>
      </c>
      <c r="F175" s="383" t="str">
        <f t="shared" si="13"/>
        <v>否</v>
      </c>
      <c r="G175" s="364" t="str">
        <f t="shared" si="14"/>
        <v>项</v>
      </c>
    </row>
    <row r="176" ht="27" customHeight="1" spans="1:7">
      <c r="A176" s="388">
        <v>21462</v>
      </c>
      <c r="B176" s="392" t="s">
        <v>1413</v>
      </c>
      <c r="C176" s="386">
        <v>0</v>
      </c>
      <c r="D176" s="386">
        <v>0</v>
      </c>
      <c r="E176" s="385" t="str">
        <f t="shared" si="12"/>
        <v/>
      </c>
      <c r="F176" s="383" t="str">
        <f t="shared" si="13"/>
        <v>否</v>
      </c>
      <c r="G176" s="364" t="str">
        <f t="shared" si="14"/>
        <v>款</v>
      </c>
    </row>
    <row r="177" s="359" customFormat="1" ht="26" customHeight="1" spans="1:7">
      <c r="A177" s="388">
        <v>2146201</v>
      </c>
      <c r="B177" s="392" t="s">
        <v>1411</v>
      </c>
      <c r="C177" s="386">
        <v>0</v>
      </c>
      <c r="D177" s="386">
        <v>0</v>
      </c>
      <c r="E177" s="385" t="str">
        <f t="shared" si="12"/>
        <v/>
      </c>
      <c r="F177" s="383" t="str">
        <f t="shared" si="13"/>
        <v>否</v>
      </c>
      <c r="G177" s="364" t="str">
        <f t="shared" si="14"/>
        <v>项</v>
      </c>
    </row>
    <row r="178" ht="38" customHeight="1" spans="1:7">
      <c r="A178" s="388">
        <v>2146202</v>
      </c>
      <c r="B178" s="392" t="s">
        <v>1414</v>
      </c>
      <c r="C178" s="384"/>
      <c r="D178" s="384"/>
      <c r="E178" s="385"/>
      <c r="F178" s="383" t="str">
        <f t="shared" si="13"/>
        <v>否</v>
      </c>
      <c r="G178" s="364" t="str">
        <f t="shared" si="14"/>
        <v>项</v>
      </c>
    </row>
    <row r="179" ht="24" customHeight="1" spans="1:7">
      <c r="A179" s="388">
        <v>2146203</v>
      </c>
      <c r="B179" s="392" t="s">
        <v>1415</v>
      </c>
      <c r="C179" s="384"/>
      <c r="D179" s="384"/>
      <c r="E179" s="385"/>
      <c r="F179" s="383" t="str">
        <f t="shared" si="13"/>
        <v>否</v>
      </c>
      <c r="G179" s="364" t="str">
        <f t="shared" si="14"/>
        <v>项</v>
      </c>
    </row>
    <row r="180" ht="24" customHeight="1" spans="1:7">
      <c r="A180" s="388">
        <v>2146299</v>
      </c>
      <c r="B180" s="392" t="s">
        <v>1416</v>
      </c>
      <c r="C180" s="386"/>
      <c r="D180" s="386"/>
      <c r="E180" s="385" t="str">
        <f t="shared" si="12"/>
        <v/>
      </c>
      <c r="F180" s="383" t="str">
        <f t="shared" si="13"/>
        <v>否</v>
      </c>
      <c r="G180" s="364" t="str">
        <f t="shared" si="14"/>
        <v>项</v>
      </c>
    </row>
    <row r="181" s="359" customFormat="1" ht="28" customHeight="1" spans="1:7">
      <c r="A181" s="388">
        <v>21464</v>
      </c>
      <c r="B181" s="392" t="s">
        <v>1417</v>
      </c>
      <c r="C181" s="386">
        <v>0</v>
      </c>
      <c r="D181" s="386">
        <v>0</v>
      </c>
      <c r="E181" s="385" t="str">
        <f t="shared" si="12"/>
        <v/>
      </c>
      <c r="F181" s="383" t="str">
        <f t="shared" si="13"/>
        <v>否</v>
      </c>
      <c r="G181" s="364" t="str">
        <f t="shared" si="14"/>
        <v>款</v>
      </c>
    </row>
    <row r="182" s="359" customFormat="1" ht="38" customHeight="1" spans="1:7">
      <c r="A182" s="388">
        <v>2146401</v>
      </c>
      <c r="B182" s="392" t="s">
        <v>1418</v>
      </c>
      <c r="C182" s="384"/>
      <c r="D182" s="384"/>
      <c r="E182" s="385"/>
      <c r="F182" s="383" t="str">
        <f t="shared" si="13"/>
        <v>否</v>
      </c>
      <c r="G182" s="364" t="str">
        <f t="shared" si="14"/>
        <v>项</v>
      </c>
    </row>
    <row r="183" ht="39" customHeight="1" spans="1:7">
      <c r="A183" s="388">
        <v>2146402</v>
      </c>
      <c r="B183" s="392" t="s">
        <v>1419</v>
      </c>
      <c r="C183" s="384"/>
      <c r="D183" s="384"/>
      <c r="E183" s="385"/>
      <c r="F183" s="383" t="str">
        <f t="shared" si="13"/>
        <v>否</v>
      </c>
      <c r="G183" s="364" t="str">
        <f t="shared" si="14"/>
        <v>项</v>
      </c>
    </row>
    <row r="184" ht="31" customHeight="1" spans="1:7">
      <c r="A184" s="388">
        <v>2146403</v>
      </c>
      <c r="B184" s="392" t="s">
        <v>1420</v>
      </c>
      <c r="C184" s="386"/>
      <c r="D184" s="386"/>
      <c r="E184" s="385" t="str">
        <f t="shared" si="12"/>
        <v/>
      </c>
      <c r="F184" s="383" t="str">
        <f t="shared" si="13"/>
        <v>否</v>
      </c>
      <c r="G184" s="364" t="str">
        <f t="shared" si="14"/>
        <v>项</v>
      </c>
    </row>
    <row r="185" s="359" customFormat="1" ht="23" customHeight="1" spans="1:7">
      <c r="A185" s="388">
        <v>2146404</v>
      </c>
      <c r="B185" s="392" t="s">
        <v>1421</v>
      </c>
      <c r="C185" s="386"/>
      <c r="D185" s="386"/>
      <c r="E185" s="385" t="str">
        <f t="shared" si="12"/>
        <v/>
      </c>
      <c r="F185" s="383" t="str">
        <f t="shared" si="13"/>
        <v>否</v>
      </c>
      <c r="G185" s="364" t="str">
        <f t="shared" si="14"/>
        <v>项</v>
      </c>
    </row>
    <row r="186" s="359" customFormat="1" ht="26" customHeight="1" spans="1:7">
      <c r="A186" s="388">
        <v>2146405</v>
      </c>
      <c r="B186" s="392" t="s">
        <v>1422</v>
      </c>
      <c r="C186" s="386">
        <v>0</v>
      </c>
      <c r="D186" s="386"/>
      <c r="E186" s="385" t="str">
        <f t="shared" si="12"/>
        <v/>
      </c>
      <c r="F186" s="383" t="str">
        <f t="shared" si="13"/>
        <v>否</v>
      </c>
      <c r="G186" s="364" t="str">
        <f t="shared" si="14"/>
        <v>项</v>
      </c>
    </row>
    <row r="187" ht="31" customHeight="1" spans="1:7">
      <c r="A187" s="388">
        <v>2146406</v>
      </c>
      <c r="B187" s="392" t="s">
        <v>1423</v>
      </c>
      <c r="C187" s="384"/>
      <c r="D187" s="384"/>
      <c r="E187" s="385"/>
      <c r="F187" s="383" t="str">
        <f t="shared" si="13"/>
        <v>否</v>
      </c>
      <c r="G187" s="364" t="str">
        <f t="shared" si="14"/>
        <v>项</v>
      </c>
    </row>
    <row r="188" s="359" customFormat="1" ht="23" customHeight="1" spans="1:7">
      <c r="A188" s="388">
        <v>2146407</v>
      </c>
      <c r="B188" s="392" t="s">
        <v>1424</v>
      </c>
      <c r="C188" s="386">
        <v>0</v>
      </c>
      <c r="D188" s="386"/>
      <c r="E188" s="385" t="str">
        <f t="shared" si="12"/>
        <v/>
      </c>
      <c r="F188" s="383" t="str">
        <f t="shared" si="13"/>
        <v>否</v>
      </c>
      <c r="G188" s="364" t="str">
        <f t="shared" si="14"/>
        <v>项</v>
      </c>
    </row>
    <row r="189" ht="18" customHeight="1" spans="1:7">
      <c r="A189" s="388">
        <v>2146499</v>
      </c>
      <c r="B189" s="392" t="s">
        <v>1425</v>
      </c>
      <c r="C189" s="386">
        <v>0</v>
      </c>
      <c r="D189" s="386"/>
      <c r="E189" s="385" t="str">
        <f t="shared" si="12"/>
        <v/>
      </c>
      <c r="F189" s="383" t="str">
        <f t="shared" si="13"/>
        <v>否</v>
      </c>
      <c r="G189" s="364" t="str">
        <f t="shared" si="14"/>
        <v>项</v>
      </c>
    </row>
    <row r="190" ht="17" customHeight="1" spans="1:7">
      <c r="A190" s="388">
        <v>21468</v>
      </c>
      <c r="B190" s="392" t="s">
        <v>1426</v>
      </c>
      <c r="C190" s="386"/>
      <c r="D190" s="386"/>
      <c r="E190" s="385" t="str">
        <f t="shared" si="12"/>
        <v/>
      </c>
      <c r="F190" s="383" t="str">
        <f t="shared" si="13"/>
        <v>否</v>
      </c>
      <c r="G190" s="364" t="str">
        <f t="shared" si="14"/>
        <v>款</v>
      </c>
    </row>
    <row r="191" ht="20" customHeight="1" spans="1:7">
      <c r="A191" s="388">
        <v>2146801</v>
      </c>
      <c r="B191" s="392" t="s">
        <v>1427</v>
      </c>
      <c r="C191" s="386"/>
      <c r="D191" s="386"/>
      <c r="E191" s="385" t="str">
        <f t="shared" si="12"/>
        <v/>
      </c>
      <c r="F191" s="383" t="str">
        <f t="shared" si="13"/>
        <v>否</v>
      </c>
      <c r="G191" s="364" t="str">
        <f t="shared" si="14"/>
        <v>项</v>
      </c>
    </row>
    <row r="192" ht="23" customHeight="1" spans="1:7">
      <c r="A192" s="388">
        <v>2146802</v>
      </c>
      <c r="B192" s="392" t="s">
        <v>1428</v>
      </c>
      <c r="C192" s="386"/>
      <c r="D192" s="386"/>
      <c r="E192" s="385" t="str">
        <f t="shared" si="12"/>
        <v/>
      </c>
      <c r="F192" s="383" t="str">
        <f t="shared" si="13"/>
        <v>否</v>
      </c>
      <c r="G192" s="364" t="str">
        <f t="shared" si="14"/>
        <v>项</v>
      </c>
    </row>
    <row r="193" ht="34" customHeight="1" spans="1:7">
      <c r="A193" s="388">
        <v>2146803</v>
      </c>
      <c r="B193" s="392" t="s">
        <v>1429</v>
      </c>
      <c r="C193" s="386">
        <v>0</v>
      </c>
      <c r="D193" s="386">
        <v>0</v>
      </c>
      <c r="E193" s="385" t="str">
        <f t="shared" si="12"/>
        <v/>
      </c>
      <c r="F193" s="383" t="str">
        <f t="shared" si="13"/>
        <v>否</v>
      </c>
      <c r="G193" s="364" t="str">
        <f t="shared" si="14"/>
        <v>项</v>
      </c>
    </row>
    <row r="194" s="359" customFormat="1" ht="27" customHeight="1" spans="1:7">
      <c r="A194" s="388">
        <v>2146804</v>
      </c>
      <c r="B194" s="392" t="s">
        <v>1430</v>
      </c>
      <c r="C194" s="386"/>
      <c r="D194" s="386"/>
      <c r="E194" s="385" t="str">
        <f t="shared" si="12"/>
        <v/>
      </c>
      <c r="F194" s="383" t="str">
        <f t="shared" si="13"/>
        <v>否</v>
      </c>
      <c r="G194" s="364" t="str">
        <f t="shared" si="14"/>
        <v>项</v>
      </c>
    </row>
    <row r="195" ht="18.75" spans="1:7">
      <c r="A195" s="388">
        <v>2146805</v>
      </c>
      <c r="B195" s="392" t="s">
        <v>1431</v>
      </c>
      <c r="C195" s="386"/>
      <c r="D195" s="386"/>
      <c r="E195" s="385" t="str">
        <f t="shared" si="12"/>
        <v/>
      </c>
      <c r="F195" s="383" t="str">
        <f t="shared" si="13"/>
        <v>否</v>
      </c>
      <c r="G195" s="364" t="str">
        <f t="shared" si="14"/>
        <v>项</v>
      </c>
    </row>
    <row r="196" ht="18" customHeight="1" spans="1:7">
      <c r="A196" s="388">
        <v>2146899</v>
      </c>
      <c r="B196" s="392" t="s">
        <v>1432</v>
      </c>
      <c r="C196" s="384"/>
      <c r="D196" s="384"/>
      <c r="E196" s="385"/>
      <c r="F196" s="383" t="str">
        <f t="shared" si="13"/>
        <v>否</v>
      </c>
      <c r="G196" s="364" t="str">
        <f t="shared" si="14"/>
        <v>项</v>
      </c>
    </row>
    <row r="197" ht="19" customHeight="1" spans="1:7">
      <c r="A197" s="388">
        <v>21469</v>
      </c>
      <c r="B197" s="392" t="s">
        <v>1433</v>
      </c>
      <c r="C197" s="386"/>
      <c r="D197" s="386"/>
      <c r="E197" s="385" t="str">
        <f t="shared" si="12"/>
        <v/>
      </c>
      <c r="F197" s="383" t="str">
        <f t="shared" si="13"/>
        <v>否</v>
      </c>
      <c r="G197" s="364" t="str">
        <f t="shared" si="14"/>
        <v>款</v>
      </c>
    </row>
    <row r="198" s="359" customFormat="1" ht="21" customHeight="1" spans="1:7">
      <c r="A198" s="388">
        <v>2146901</v>
      </c>
      <c r="B198" s="392" t="s">
        <v>1434</v>
      </c>
      <c r="C198" s="386"/>
      <c r="D198" s="386"/>
      <c r="E198" s="385" t="str">
        <f t="shared" si="12"/>
        <v/>
      </c>
      <c r="F198" s="383" t="str">
        <f t="shared" si="13"/>
        <v>否</v>
      </c>
      <c r="G198" s="364" t="str">
        <f t="shared" si="14"/>
        <v>项</v>
      </c>
    </row>
    <row r="199" ht="20" customHeight="1" spans="1:7">
      <c r="A199" s="388">
        <v>2146902</v>
      </c>
      <c r="B199" s="392" t="s">
        <v>902</v>
      </c>
      <c r="C199" s="386"/>
      <c r="D199" s="386"/>
      <c r="E199" s="385" t="str">
        <f t="shared" si="12"/>
        <v/>
      </c>
      <c r="F199" s="383" t="str">
        <f t="shared" si="13"/>
        <v>否</v>
      </c>
      <c r="G199" s="364" t="str">
        <f t="shared" si="14"/>
        <v>项</v>
      </c>
    </row>
    <row r="200" ht="26" customHeight="1" spans="1:7">
      <c r="A200" s="388">
        <v>2146903</v>
      </c>
      <c r="B200" s="392" t="s">
        <v>1435</v>
      </c>
      <c r="C200" s="386"/>
      <c r="D200" s="386"/>
      <c r="E200" s="385" t="str">
        <f t="shared" si="12"/>
        <v/>
      </c>
      <c r="F200" s="383" t="str">
        <f t="shared" ref="F200:F207" si="15">IF(LEN(A200)=3,"是",IF(B200&lt;&gt;"",IF(SUM(C200:D200)&lt;&gt;0,"是","否"),"是"))</f>
        <v>否</v>
      </c>
      <c r="G200" s="364" t="str">
        <f t="shared" ref="G200:G207" si="16">IF(LEN(A200)=3,"类",IF(LEN(A200)=5,"款","项"))</f>
        <v>项</v>
      </c>
    </row>
    <row r="201" ht="23" customHeight="1" spans="1:7">
      <c r="A201" s="388">
        <v>2146904</v>
      </c>
      <c r="B201" s="392" t="s">
        <v>1436</v>
      </c>
      <c r="C201" s="386"/>
      <c r="D201" s="386"/>
      <c r="E201" s="385" t="str">
        <f t="shared" si="12"/>
        <v/>
      </c>
      <c r="F201" s="383" t="str">
        <f t="shared" si="15"/>
        <v>否</v>
      </c>
      <c r="G201" s="364" t="str">
        <f t="shared" si="16"/>
        <v>项</v>
      </c>
    </row>
    <row r="202" ht="29" customHeight="1" spans="1:7">
      <c r="A202" s="388">
        <v>2146906</v>
      </c>
      <c r="B202" s="392" t="s">
        <v>1437</v>
      </c>
      <c r="C202" s="386"/>
      <c r="D202" s="386"/>
      <c r="E202" s="385" t="str">
        <f t="shared" si="12"/>
        <v/>
      </c>
      <c r="F202" s="383" t="str">
        <f t="shared" si="15"/>
        <v>否</v>
      </c>
      <c r="G202" s="364" t="str">
        <f t="shared" si="16"/>
        <v>项</v>
      </c>
    </row>
    <row r="203" s="359" customFormat="1" ht="27" customHeight="1" spans="1:7">
      <c r="A203" s="388">
        <v>2146907</v>
      </c>
      <c r="B203" s="392" t="s">
        <v>1438</v>
      </c>
      <c r="C203" s="386"/>
      <c r="D203" s="386"/>
      <c r="E203" s="385" t="str">
        <f t="shared" si="12"/>
        <v/>
      </c>
      <c r="F203" s="383" t="str">
        <f t="shared" si="15"/>
        <v>否</v>
      </c>
      <c r="G203" s="364" t="str">
        <f t="shared" si="16"/>
        <v>项</v>
      </c>
    </row>
    <row r="204" s="359" customFormat="1" ht="27" customHeight="1" spans="1:7">
      <c r="A204" s="388">
        <v>2146908</v>
      </c>
      <c r="B204" s="392" t="s">
        <v>1439</v>
      </c>
      <c r="C204" s="386"/>
      <c r="D204" s="386"/>
      <c r="E204" s="385" t="str">
        <f t="shared" si="12"/>
        <v/>
      </c>
      <c r="F204" s="383" t="str">
        <f t="shared" si="15"/>
        <v>否</v>
      </c>
      <c r="G204" s="364" t="str">
        <f t="shared" si="16"/>
        <v>项</v>
      </c>
    </row>
    <row r="205" s="359" customFormat="1" ht="19" customHeight="1" spans="1:7">
      <c r="A205" s="388">
        <v>2146909</v>
      </c>
      <c r="B205" s="392" t="s">
        <v>1440</v>
      </c>
      <c r="C205" s="386"/>
      <c r="D205" s="386"/>
      <c r="E205" s="385" t="str">
        <f t="shared" si="12"/>
        <v/>
      </c>
      <c r="F205" s="383" t="str">
        <f t="shared" si="15"/>
        <v>否</v>
      </c>
      <c r="G205" s="364" t="str">
        <f t="shared" si="16"/>
        <v>项</v>
      </c>
    </row>
    <row r="206" ht="22" customHeight="1" spans="1:7">
      <c r="A206" s="388">
        <v>2146999</v>
      </c>
      <c r="B206" s="392" t="s">
        <v>1441</v>
      </c>
      <c r="C206" s="386"/>
      <c r="D206" s="386"/>
      <c r="E206" s="385" t="str">
        <f t="shared" si="12"/>
        <v/>
      </c>
      <c r="F206" s="383" t="str">
        <f t="shared" si="15"/>
        <v>否</v>
      </c>
      <c r="G206" s="364" t="str">
        <f t="shared" si="16"/>
        <v>项</v>
      </c>
    </row>
    <row r="207" s="359" customFormat="1" ht="21" customHeight="1" spans="1:7">
      <c r="A207" s="388">
        <v>21470</v>
      </c>
      <c r="B207" s="392" t="s">
        <v>1442</v>
      </c>
      <c r="C207" s="386"/>
      <c r="D207" s="386"/>
      <c r="E207" s="385" t="str">
        <f t="shared" si="12"/>
        <v/>
      </c>
      <c r="F207" s="383" t="str">
        <f t="shared" si="15"/>
        <v>否</v>
      </c>
      <c r="G207" s="364" t="str">
        <f t="shared" si="16"/>
        <v>款</v>
      </c>
    </row>
    <row r="208" s="359" customFormat="1" ht="21" customHeight="1" spans="1:7">
      <c r="A208" s="388">
        <v>2147001</v>
      </c>
      <c r="B208" s="389" t="s">
        <v>875</v>
      </c>
      <c r="C208" s="393"/>
      <c r="D208" s="394"/>
      <c r="E208" s="395"/>
      <c r="F208" s="383"/>
      <c r="G208" s="364"/>
    </row>
    <row r="209" s="359" customFormat="1" ht="21" customHeight="1" spans="1:7">
      <c r="A209" s="388">
        <v>2147099</v>
      </c>
      <c r="B209" s="389" t="s">
        <v>1443</v>
      </c>
      <c r="C209" s="393"/>
      <c r="D209" s="394"/>
      <c r="E209" s="395"/>
      <c r="F209" s="383"/>
      <c r="G209" s="364"/>
    </row>
    <row r="210" s="359" customFormat="1" ht="38" customHeight="1" spans="1:7">
      <c r="A210" s="388">
        <v>21471</v>
      </c>
      <c r="B210" s="392" t="s">
        <v>1444</v>
      </c>
      <c r="C210" s="384"/>
      <c r="D210" s="384"/>
      <c r="E210" s="385" t="e">
        <f>(D210-C210)/C210</f>
        <v>#DIV/0!</v>
      </c>
      <c r="F210" s="383" t="str">
        <f t="shared" ref="F210:F266" si="17">IF(LEN(A210)=3,"是",IF(B210&lt;&gt;"",IF(SUM(C210:D210)&lt;&gt;0,"是","否"),"是"))</f>
        <v>否</v>
      </c>
      <c r="G210" s="364" t="str">
        <f t="shared" ref="G210:G265" si="18">IF(LEN(A210)=3,"类",IF(LEN(A210)=5,"款","项"))</f>
        <v>款</v>
      </c>
    </row>
    <row r="211" s="359" customFormat="1" ht="21" customHeight="1" spans="1:7">
      <c r="A211" s="388">
        <v>2147101</v>
      </c>
      <c r="B211" s="389" t="s">
        <v>875</v>
      </c>
      <c r="C211" s="386"/>
      <c r="D211" s="386"/>
      <c r="E211" s="385" t="str">
        <f t="shared" ref="E210:E265" si="19">IF(C211&gt;0,D211/C211-1,IF(C211&lt;0,-(D211/C211-1),""))</f>
        <v/>
      </c>
      <c r="F211" s="383" t="str">
        <f t="shared" si="17"/>
        <v>否</v>
      </c>
      <c r="G211" s="364" t="str">
        <f t="shared" si="18"/>
        <v>项</v>
      </c>
    </row>
    <row r="212" s="359" customFormat="1" ht="21" customHeight="1" spans="1:7">
      <c r="A212" s="388">
        <v>2147199</v>
      </c>
      <c r="B212" s="389" t="s">
        <v>1445</v>
      </c>
      <c r="C212" s="386"/>
      <c r="D212" s="386"/>
      <c r="E212" s="385" t="str">
        <f t="shared" si="19"/>
        <v/>
      </c>
      <c r="F212" s="383" t="str">
        <f t="shared" si="17"/>
        <v>否</v>
      </c>
      <c r="G212" s="364" t="str">
        <f t="shared" si="18"/>
        <v>项</v>
      </c>
    </row>
    <row r="213" s="359" customFormat="1" ht="21" customHeight="1" spans="1:7">
      <c r="A213" s="388">
        <v>21472</v>
      </c>
      <c r="B213" s="392" t="s">
        <v>1446</v>
      </c>
      <c r="C213" s="386"/>
      <c r="D213" s="386"/>
      <c r="E213" s="385" t="str">
        <f t="shared" si="19"/>
        <v/>
      </c>
      <c r="F213" s="383" t="str">
        <f t="shared" si="17"/>
        <v>否</v>
      </c>
      <c r="G213" s="364" t="str">
        <f t="shared" si="18"/>
        <v>款</v>
      </c>
    </row>
    <row r="214" s="359" customFormat="1" ht="21" customHeight="1" spans="1:7">
      <c r="A214" s="388">
        <v>21498</v>
      </c>
      <c r="B214" s="392" t="s">
        <v>1293</v>
      </c>
      <c r="C214" s="386"/>
      <c r="D214" s="386"/>
      <c r="E214" s="385" t="str">
        <f t="shared" si="19"/>
        <v/>
      </c>
      <c r="F214" s="383" t="str">
        <f t="shared" si="17"/>
        <v>否</v>
      </c>
      <c r="G214" s="364" t="str">
        <f t="shared" si="18"/>
        <v>款</v>
      </c>
    </row>
    <row r="215" s="359" customFormat="1" ht="25" customHeight="1" spans="1:7">
      <c r="A215" s="388">
        <v>2149801</v>
      </c>
      <c r="B215" s="392" t="s">
        <v>1447</v>
      </c>
      <c r="C215" s="386"/>
      <c r="D215" s="386"/>
      <c r="E215" s="385" t="str">
        <f t="shared" si="19"/>
        <v/>
      </c>
      <c r="F215" s="383" t="str">
        <f t="shared" si="17"/>
        <v>否</v>
      </c>
      <c r="G215" s="364" t="str">
        <f t="shared" si="18"/>
        <v>项</v>
      </c>
    </row>
    <row r="216" ht="26" customHeight="1" spans="1:7">
      <c r="A216" s="388">
        <v>2149802</v>
      </c>
      <c r="B216" s="392" t="s">
        <v>1448</v>
      </c>
      <c r="C216" s="386"/>
      <c r="D216" s="386"/>
      <c r="E216" s="385" t="str">
        <f t="shared" si="19"/>
        <v/>
      </c>
      <c r="F216" s="383" t="str">
        <f t="shared" si="17"/>
        <v>否</v>
      </c>
      <c r="G216" s="364" t="str">
        <f t="shared" si="18"/>
        <v>项</v>
      </c>
    </row>
    <row r="217" ht="25" customHeight="1" spans="1:7">
      <c r="A217" s="388">
        <v>2149803</v>
      </c>
      <c r="B217" s="392" t="s">
        <v>1449</v>
      </c>
      <c r="C217" s="386"/>
      <c r="D217" s="386"/>
      <c r="E217" s="385" t="str">
        <f t="shared" si="19"/>
        <v/>
      </c>
      <c r="F217" s="383" t="str">
        <f t="shared" si="17"/>
        <v>否</v>
      </c>
      <c r="G217" s="364" t="str">
        <f t="shared" si="18"/>
        <v>项</v>
      </c>
    </row>
    <row r="218" ht="21" customHeight="1" spans="1:7">
      <c r="A218" s="388">
        <v>2149804</v>
      </c>
      <c r="B218" s="392" t="s">
        <v>1450</v>
      </c>
      <c r="C218" s="386"/>
      <c r="D218" s="386"/>
      <c r="E218" s="385" t="str">
        <f t="shared" si="19"/>
        <v/>
      </c>
      <c r="F218" s="383" t="str">
        <f t="shared" si="17"/>
        <v>否</v>
      </c>
      <c r="G218" s="364" t="str">
        <f t="shared" si="18"/>
        <v>项</v>
      </c>
    </row>
    <row r="219" ht="20" customHeight="1" spans="1:7">
      <c r="A219" s="388">
        <v>2149899</v>
      </c>
      <c r="B219" s="392" t="s">
        <v>917</v>
      </c>
      <c r="C219" s="386"/>
      <c r="D219" s="386"/>
      <c r="E219" s="385" t="str">
        <f t="shared" si="19"/>
        <v/>
      </c>
      <c r="F219" s="383" t="str">
        <f t="shared" si="17"/>
        <v>否</v>
      </c>
      <c r="G219" s="364" t="str">
        <f t="shared" si="18"/>
        <v>项</v>
      </c>
    </row>
    <row r="220" ht="28" customHeight="1" spans="1:7">
      <c r="A220" s="388">
        <v>215</v>
      </c>
      <c r="B220" s="392" t="s">
        <v>1205</v>
      </c>
      <c r="C220" s="386"/>
      <c r="D220" s="386"/>
      <c r="E220" s="385" t="str">
        <f t="shared" si="19"/>
        <v/>
      </c>
      <c r="F220" s="383" t="str">
        <f t="shared" si="17"/>
        <v>是</v>
      </c>
      <c r="G220" s="364" t="str">
        <f t="shared" si="18"/>
        <v>类</v>
      </c>
    </row>
    <row r="221" ht="20" customHeight="1" spans="1:7">
      <c r="A221" s="388">
        <v>21562</v>
      </c>
      <c r="B221" s="392" t="s">
        <v>1451</v>
      </c>
      <c r="C221" s="386"/>
      <c r="D221" s="386"/>
      <c r="E221" s="385" t="str">
        <f t="shared" si="19"/>
        <v/>
      </c>
      <c r="F221" s="383" t="str">
        <f t="shared" si="17"/>
        <v>否</v>
      </c>
      <c r="G221" s="364" t="str">
        <f t="shared" si="18"/>
        <v>款</v>
      </c>
    </row>
    <row r="222" ht="21" customHeight="1" spans="1:7">
      <c r="A222" s="388">
        <v>2156202</v>
      </c>
      <c r="B222" s="392" t="s">
        <v>1452</v>
      </c>
      <c r="C222" s="386"/>
      <c r="D222" s="386"/>
      <c r="E222" s="385" t="str">
        <f t="shared" si="19"/>
        <v/>
      </c>
      <c r="F222" s="383" t="str">
        <f t="shared" si="17"/>
        <v>否</v>
      </c>
      <c r="G222" s="364" t="str">
        <f t="shared" si="18"/>
        <v>项</v>
      </c>
    </row>
    <row r="223" s="359" customFormat="1" ht="24" customHeight="1" spans="1:7">
      <c r="A223" s="388">
        <v>2156299</v>
      </c>
      <c r="B223" s="392" t="s">
        <v>1453</v>
      </c>
      <c r="C223" s="386"/>
      <c r="D223" s="386"/>
      <c r="E223" s="385" t="str">
        <f t="shared" si="19"/>
        <v/>
      </c>
      <c r="F223" s="383" t="str">
        <f t="shared" si="17"/>
        <v>否</v>
      </c>
      <c r="G223" s="364" t="str">
        <f t="shared" si="18"/>
        <v>项</v>
      </c>
    </row>
    <row r="224" s="359" customFormat="1" ht="22" customHeight="1" spans="1:7">
      <c r="A224" s="388">
        <v>21598</v>
      </c>
      <c r="B224" s="392" t="s">
        <v>1293</v>
      </c>
      <c r="C224" s="386"/>
      <c r="D224" s="386"/>
      <c r="E224" s="385" t="str">
        <f t="shared" si="19"/>
        <v/>
      </c>
      <c r="F224" s="383" t="str">
        <f t="shared" si="17"/>
        <v>否</v>
      </c>
      <c r="G224" s="364" t="str">
        <f t="shared" si="18"/>
        <v>款</v>
      </c>
    </row>
    <row r="225" s="359" customFormat="1" ht="23" customHeight="1" spans="1:7">
      <c r="A225" s="388">
        <v>2159801</v>
      </c>
      <c r="B225" s="392" t="s">
        <v>1454</v>
      </c>
      <c r="C225" s="386"/>
      <c r="D225" s="394"/>
      <c r="E225" s="385" t="str">
        <f t="shared" si="19"/>
        <v/>
      </c>
      <c r="F225" s="383" t="str">
        <f t="shared" si="17"/>
        <v>否</v>
      </c>
      <c r="G225" s="364" t="str">
        <f t="shared" si="18"/>
        <v>项</v>
      </c>
    </row>
    <row r="226" ht="33" customHeight="1" spans="1:7">
      <c r="A226" s="388">
        <v>2159802</v>
      </c>
      <c r="B226" s="392" t="s">
        <v>1455</v>
      </c>
      <c r="C226" s="386"/>
      <c r="D226" s="386"/>
      <c r="E226" s="385" t="str">
        <f t="shared" si="19"/>
        <v/>
      </c>
      <c r="F226" s="383" t="str">
        <f t="shared" si="17"/>
        <v>否</v>
      </c>
      <c r="G226" s="364" t="str">
        <f t="shared" si="18"/>
        <v>项</v>
      </c>
    </row>
    <row r="227" s="359" customFormat="1" ht="38" customHeight="1" spans="1:7">
      <c r="A227" s="388">
        <v>2159803</v>
      </c>
      <c r="B227" s="392" t="s">
        <v>1456</v>
      </c>
      <c r="C227" s="384"/>
      <c r="D227" s="384"/>
      <c r="E227" s="385" t="e">
        <f>(D227-C227)/C227</f>
        <v>#DIV/0!</v>
      </c>
      <c r="F227" s="383" t="str">
        <f t="shared" si="17"/>
        <v>否</v>
      </c>
      <c r="G227" s="364" t="str">
        <f t="shared" si="18"/>
        <v>项</v>
      </c>
    </row>
    <row r="228" s="359" customFormat="1" ht="18" customHeight="1" spans="1:7">
      <c r="A228" s="388">
        <v>2159899</v>
      </c>
      <c r="B228" s="392" t="s">
        <v>962</v>
      </c>
      <c r="C228" s="384"/>
      <c r="D228" s="384"/>
      <c r="E228" s="385"/>
      <c r="F228" s="383" t="str">
        <f t="shared" si="17"/>
        <v>否</v>
      </c>
      <c r="G228" s="364" t="str">
        <f t="shared" si="18"/>
        <v>项</v>
      </c>
    </row>
    <row r="229" ht="16" customHeight="1" spans="1:7">
      <c r="A229" s="388">
        <v>220</v>
      </c>
      <c r="B229" s="392" t="s">
        <v>1208</v>
      </c>
      <c r="C229" s="386"/>
      <c r="D229" s="386"/>
      <c r="E229" s="385" t="str">
        <f t="shared" si="19"/>
        <v/>
      </c>
      <c r="F229" s="383" t="str">
        <f t="shared" si="17"/>
        <v>是</v>
      </c>
      <c r="G229" s="364" t="str">
        <f t="shared" si="18"/>
        <v>类</v>
      </c>
    </row>
    <row r="230" s="359" customFormat="1" ht="21" customHeight="1" spans="1:7">
      <c r="A230" s="390">
        <v>22006</v>
      </c>
      <c r="B230" s="396" t="s">
        <v>1457</v>
      </c>
      <c r="C230" s="386"/>
      <c r="D230" s="386"/>
      <c r="E230" s="385" t="str">
        <f t="shared" si="19"/>
        <v/>
      </c>
      <c r="F230" s="383" t="str">
        <f t="shared" si="17"/>
        <v>否</v>
      </c>
      <c r="G230" s="364" t="str">
        <f t="shared" si="18"/>
        <v>款</v>
      </c>
    </row>
    <row r="231" ht="18" customHeight="1" spans="1:7">
      <c r="A231" s="390">
        <v>2200601</v>
      </c>
      <c r="B231" s="396" t="s">
        <v>1458</v>
      </c>
      <c r="C231" s="386"/>
      <c r="D231" s="386"/>
      <c r="E231" s="385" t="str">
        <f t="shared" si="19"/>
        <v/>
      </c>
      <c r="F231" s="383" t="str">
        <f t="shared" si="17"/>
        <v>否</v>
      </c>
      <c r="G231" s="364" t="str">
        <f t="shared" si="18"/>
        <v>项</v>
      </c>
    </row>
    <row r="232" s="359" customFormat="1" ht="18" customHeight="1" spans="1:7">
      <c r="A232" s="390">
        <v>2200602</v>
      </c>
      <c r="B232" s="396" t="s">
        <v>1459</v>
      </c>
      <c r="C232" s="386"/>
      <c r="D232" s="386"/>
      <c r="E232" s="385" t="str">
        <f t="shared" si="19"/>
        <v/>
      </c>
      <c r="F232" s="383" t="str">
        <f t="shared" si="17"/>
        <v>否</v>
      </c>
      <c r="G232" s="364" t="str">
        <f t="shared" si="18"/>
        <v>项</v>
      </c>
    </row>
    <row r="233" s="359" customFormat="1" ht="19" customHeight="1" spans="1:7">
      <c r="A233" s="388">
        <v>221</v>
      </c>
      <c r="B233" s="392" t="s">
        <v>1209</v>
      </c>
      <c r="C233" s="386"/>
      <c r="D233" s="386"/>
      <c r="E233" s="385" t="str">
        <f t="shared" si="19"/>
        <v/>
      </c>
      <c r="F233" s="383" t="str">
        <f t="shared" si="17"/>
        <v>是</v>
      </c>
      <c r="G233" s="364" t="str">
        <f t="shared" si="18"/>
        <v>类</v>
      </c>
    </row>
    <row r="234" ht="21" customHeight="1" spans="1:7">
      <c r="A234" s="388">
        <v>22198</v>
      </c>
      <c r="B234" s="392" t="s">
        <v>1293</v>
      </c>
      <c r="C234" s="386"/>
      <c r="D234" s="386"/>
      <c r="E234" s="385" t="str">
        <f t="shared" si="19"/>
        <v/>
      </c>
      <c r="F234" s="383" t="str">
        <f t="shared" si="17"/>
        <v>否</v>
      </c>
      <c r="G234" s="364" t="str">
        <f t="shared" si="18"/>
        <v>款</v>
      </c>
    </row>
    <row r="235" ht="19" customHeight="1" spans="1:7">
      <c r="A235" s="388">
        <v>2219801</v>
      </c>
      <c r="B235" s="392" t="s">
        <v>1460</v>
      </c>
      <c r="C235" s="386"/>
      <c r="D235" s="386"/>
      <c r="E235" s="385" t="str">
        <f t="shared" si="19"/>
        <v/>
      </c>
      <c r="F235" s="383" t="str">
        <f t="shared" si="17"/>
        <v>否</v>
      </c>
      <c r="G235" s="364" t="str">
        <f t="shared" si="18"/>
        <v>项</v>
      </c>
    </row>
    <row r="236" ht="19" customHeight="1" spans="1:7">
      <c r="A236" s="388">
        <v>2219899</v>
      </c>
      <c r="B236" s="392" t="s">
        <v>1461</v>
      </c>
      <c r="C236" s="386"/>
      <c r="D236" s="386"/>
      <c r="E236" s="385" t="str">
        <f t="shared" si="19"/>
        <v/>
      </c>
      <c r="F236" s="383" t="str">
        <f t="shared" si="17"/>
        <v>否</v>
      </c>
      <c r="G236" s="364" t="str">
        <f t="shared" si="18"/>
        <v>项</v>
      </c>
    </row>
    <row r="237" ht="20" customHeight="1" spans="1:7">
      <c r="A237" s="388">
        <v>222</v>
      </c>
      <c r="B237" s="392" t="s">
        <v>1210</v>
      </c>
      <c r="C237" s="386"/>
      <c r="D237" s="386"/>
      <c r="E237" s="385" t="str">
        <f t="shared" si="19"/>
        <v/>
      </c>
      <c r="F237" s="383" t="str">
        <f t="shared" si="17"/>
        <v>是</v>
      </c>
      <c r="G237" s="364" t="str">
        <f t="shared" si="18"/>
        <v>类</v>
      </c>
    </row>
    <row r="238" ht="24" customHeight="1" spans="1:7">
      <c r="A238" s="388">
        <v>22298</v>
      </c>
      <c r="B238" s="392" t="s">
        <v>1293</v>
      </c>
      <c r="C238" s="386"/>
      <c r="D238" s="386"/>
      <c r="E238" s="385" t="str">
        <f t="shared" si="19"/>
        <v/>
      </c>
      <c r="F238" s="383" t="str">
        <f t="shared" si="17"/>
        <v>否</v>
      </c>
      <c r="G238" s="364" t="str">
        <f t="shared" si="18"/>
        <v>款</v>
      </c>
    </row>
    <row r="239" ht="26" customHeight="1" spans="1:7">
      <c r="A239" s="388">
        <v>2229801</v>
      </c>
      <c r="B239" s="392" t="s">
        <v>1079</v>
      </c>
      <c r="C239" s="386"/>
      <c r="D239" s="386"/>
      <c r="E239" s="385" t="str">
        <f t="shared" si="19"/>
        <v/>
      </c>
      <c r="F239" s="383" t="str">
        <f t="shared" si="17"/>
        <v>否</v>
      </c>
      <c r="G239" s="364" t="str">
        <f t="shared" si="18"/>
        <v>项</v>
      </c>
    </row>
    <row r="240" ht="24" customHeight="1" spans="1:7">
      <c r="A240" s="388">
        <v>2229899</v>
      </c>
      <c r="B240" s="392" t="s">
        <v>1462</v>
      </c>
      <c r="C240" s="386"/>
      <c r="D240" s="386"/>
      <c r="E240" s="385" t="str">
        <f t="shared" si="19"/>
        <v/>
      </c>
      <c r="F240" s="383" t="str">
        <f t="shared" si="17"/>
        <v>否</v>
      </c>
      <c r="G240" s="364" t="str">
        <f t="shared" si="18"/>
        <v>项</v>
      </c>
    </row>
    <row r="241" ht="23" customHeight="1" spans="1:7">
      <c r="A241" s="388">
        <v>224</v>
      </c>
      <c r="B241" s="392" t="s">
        <v>1211</v>
      </c>
      <c r="C241" s="386"/>
      <c r="D241" s="386"/>
      <c r="E241" s="385" t="str">
        <f t="shared" si="19"/>
        <v/>
      </c>
      <c r="F241" s="383" t="str">
        <f t="shared" si="17"/>
        <v>是</v>
      </c>
      <c r="G241" s="364" t="str">
        <f t="shared" si="18"/>
        <v>类</v>
      </c>
    </row>
    <row r="242" s="359" customFormat="1" ht="18" customHeight="1" spans="1:7">
      <c r="A242" s="388">
        <v>22498</v>
      </c>
      <c r="B242" s="392" t="s">
        <v>1293</v>
      </c>
      <c r="C242" s="386"/>
      <c r="D242" s="386"/>
      <c r="E242" s="385" t="str">
        <f t="shared" si="19"/>
        <v/>
      </c>
      <c r="F242" s="383" t="str">
        <f t="shared" si="17"/>
        <v>否</v>
      </c>
      <c r="G242" s="364" t="str">
        <f t="shared" si="18"/>
        <v>款</v>
      </c>
    </row>
    <row r="243" ht="19" customHeight="1" spans="1:7">
      <c r="A243" s="388">
        <v>2249801</v>
      </c>
      <c r="B243" s="392" t="s">
        <v>1463</v>
      </c>
      <c r="C243" s="386"/>
      <c r="D243" s="386"/>
      <c r="E243" s="385" t="str">
        <f t="shared" si="19"/>
        <v/>
      </c>
      <c r="F243" s="383" t="str">
        <f t="shared" si="17"/>
        <v>否</v>
      </c>
      <c r="G243" s="364" t="str">
        <f t="shared" si="18"/>
        <v>项</v>
      </c>
    </row>
    <row r="244" ht="19" customHeight="1" spans="1:7">
      <c r="A244" s="388">
        <v>2249802</v>
      </c>
      <c r="B244" s="392" t="s">
        <v>1464</v>
      </c>
      <c r="C244" s="386"/>
      <c r="D244" s="386"/>
      <c r="E244" s="385" t="str">
        <f t="shared" si="19"/>
        <v/>
      </c>
      <c r="F244" s="383" t="str">
        <f t="shared" si="17"/>
        <v>否</v>
      </c>
      <c r="G244" s="364" t="str">
        <f t="shared" si="18"/>
        <v>项</v>
      </c>
    </row>
    <row r="245" ht="38" customHeight="1" spans="1:7">
      <c r="A245" s="388">
        <v>2249899</v>
      </c>
      <c r="B245" s="392" t="s">
        <v>1143</v>
      </c>
      <c r="C245" s="384"/>
      <c r="D245" s="384"/>
      <c r="E245" s="385"/>
      <c r="F245" s="383" t="str">
        <f t="shared" si="17"/>
        <v>否</v>
      </c>
      <c r="G245" s="364" t="str">
        <f t="shared" si="18"/>
        <v>项</v>
      </c>
    </row>
    <row r="246" ht="18" customHeight="1" spans="1:7">
      <c r="A246" s="388">
        <v>229</v>
      </c>
      <c r="B246" s="392" t="s">
        <v>1465</v>
      </c>
      <c r="C246" s="384">
        <f>SUM(C247,C251,C262,C264,C276)</f>
        <v>2688</v>
      </c>
      <c r="D246" s="384">
        <f>SUM(D247,D251,D262,D264,D276)</f>
        <v>37</v>
      </c>
      <c r="E246" s="385"/>
      <c r="F246" s="383" t="str">
        <f t="shared" si="17"/>
        <v>是</v>
      </c>
      <c r="G246" s="364" t="str">
        <f t="shared" si="18"/>
        <v>类</v>
      </c>
    </row>
    <row r="247" ht="18" customHeight="1" spans="1:7">
      <c r="A247" s="388">
        <v>22904</v>
      </c>
      <c r="B247" s="392" t="s">
        <v>1466</v>
      </c>
      <c r="C247" s="386">
        <f>SUBTOTAL(9,C248:C250)</f>
        <v>1801</v>
      </c>
      <c r="D247" s="386"/>
      <c r="E247" s="385">
        <f t="shared" si="19"/>
        <v>-1</v>
      </c>
      <c r="F247" s="383" t="str">
        <f t="shared" si="17"/>
        <v>是</v>
      </c>
      <c r="G247" s="364" t="str">
        <f t="shared" si="18"/>
        <v>款</v>
      </c>
    </row>
    <row r="248" ht="23" customHeight="1" spans="1:7">
      <c r="A248" s="388">
        <v>2290401</v>
      </c>
      <c r="B248" s="392" t="s">
        <v>1467</v>
      </c>
      <c r="C248" s="386"/>
      <c r="D248" s="386"/>
      <c r="E248" s="385" t="str">
        <f t="shared" si="19"/>
        <v/>
      </c>
      <c r="F248" s="383" t="str">
        <f t="shared" si="17"/>
        <v>否</v>
      </c>
      <c r="G248" s="364" t="str">
        <f t="shared" si="18"/>
        <v>项</v>
      </c>
    </row>
    <row r="249" ht="20" customHeight="1" spans="1:7">
      <c r="A249" s="388">
        <v>2290402</v>
      </c>
      <c r="B249" s="392" t="s">
        <v>1468</v>
      </c>
      <c r="C249" s="386"/>
      <c r="D249" s="386"/>
      <c r="E249" s="385" t="str">
        <f t="shared" si="19"/>
        <v/>
      </c>
      <c r="F249" s="383" t="str">
        <f t="shared" si="17"/>
        <v>否</v>
      </c>
      <c r="G249" s="364" t="str">
        <f t="shared" si="18"/>
        <v>项</v>
      </c>
    </row>
    <row r="250" ht="18" customHeight="1" spans="1:7">
      <c r="A250" s="388">
        <v>2290403</v>
      </c>
      <c r="B250" s="392" t="s">
        <v>1469</v>
      </c>
      <c r="C250" s="386">
        <v>1801</v>
      </c>
      <c r="D250" s="386"/>
      <c r="E250" s="385">
        <f t="shared" si="19"/>
        <v>-1</v>
      </c>
      <c r="F250" s="383" t="str">
        <f t="shared" si="17"/>
        <v>是</v>
      </c>
      <c r="G250" s="364" t="str">
        <f t="shared" si="18"/>
        <v>项</v>
      </c>
    </row>
    <row r="251" ht="23" customHeight="1" spans="1:7">
      <c r="A251" s="388">
        <v>22908</v>
      </c>
      <c r="B251" s="392" t="s">
        <v>1470</v>
      </c>
      <c r="C251" s="386"/>
      <c r="D251" s="386"/>
      <c r="E251" s="385" t="str">
        <f t="shared" si="19"/>
        <v/>
      </c>
      <c r="F251" s="383" t="str">
        <f t="shared" si="17"/>
        <v>否</v>
      </c>
      <c r="G251" s="364" t="str">
        <f t="shared" si="18"/>
        <v>款</v>
      </c>
    </row>
    <row r="252" ht="20" customHeight="1" spans="1:7">
      <c r="A252" s="388">
        <v>2290802</v>
      </c>
      <c r="B252" s="392" t="s">
        <v>1471</v>
      </c>
      <c r="C252" s="386"/>
      <c r="D252" s="386"/>
      <c r="E252" s="385" t="str">
        <f t="shared" si="19"/>
        <v/>
      </c>
      <c r="F252" s="383" t="str">
        <f t="shared" si="17"/>
        <v>否</v>
      </c>
      <c r="G252" s="364" t="str">
        <f t="shared" si="18"/>
        <v>项</v>
      </c>
    </row>
    <row r="253" ht="32" customHeight="1" spans="1:7">
      <c r="A253" s="388">
        <v>2290803</v>
      </c>
      <c r="B253" s="392" t="s">
        <v>1472</v>
      </c>
      <c r="C253" s="386"/>
      <c r="D253" s="386"/>
      <c r="E253" s="385" t="str">
        <f t="shared" si="19"/>
        <v/>
      </c>
      <c r="F253" s="383" t="str">
        <f t="shared" si="17"/>
        <v>否</v>
      </c>
      <c r="G253" s="364" t="str">
        <f t="shared" si="18"/>
        <v>项</v>
      </c>
    </row>
    <row r="254" ht="30" customHeight="1" spans="1:7">
      <c r="A254" s="388">
        <v>2290804</v>
      </c>
      <c r="B254" s="392" t="s">
        <v>1473</v>
      </c>
      <c r="C254" s="386"/>
      <c r="D254" s="386"/>
      <c r="E254" s="385" t="str">
        <f t="shared" si="19"/>
        <v/>
      </c>
      <c r="F254" s="383" t="str">
        <f t="shared" si="17"/>
        <v>否</v>
      </c>
      <c r="G254" s="364" t="str">
        <f t="shared" si="18"/>
        <v>项</v>
      </c>
    </row>
    <row r="255" ht="26" customHeight="1" spans="1:7">
      <c r="A255" s="388">
        <v>2290805</v>
      </c>
      <c r="B255" s="392" t="s">
        <v>1474</v>
      </c>
      <c r="C255" s="386"/>
      <c r="D255" s="386"/>
      <c r="E255" s="385" t="str">
        <f t="shared" si="19"/>
        <v/>
      </c>
      <c r="F255" s="383" t="str">
        <f t="shared" si="17"/>
        <v>否</v>
      </c>
      <c r="G255" s="364" t="str">
        <f t="shared" si="18"/>
        <v>项</v>
      </c>
    </row>
    <row r="256" ht="26" customHeight="1" spans="1:7">
      <c r="A256" s="388">
        <v>2290806</v>
      </c>
      <c r="B256" s="392" t="s">
        <v>1475</v>
      </c>
      <c r="C256" s="386"/>
      <c r="D256" s="386"/>
      <c r="E256" s="385" t="str">
        <f t="shared" si="19"/>
        <v/>
      </c>
      <c r="F256" s="383" t="str">
        <f t="shared" si="17"/>
        <v>否</v>
      </c>
      <c r="G256" s="364" t="str">
        <f t="shared" si="18"/>
        <v>项</v>
      </c>
    </row>
    <row r="257" ht="25" customHeight="1" spans="1:7">
      <c r="A257" s="388">
        <v>2290807</v>
      </c>
      <c r="B257" s="392" t="s">
        <v>1476</v>
      </c>
      <c r="C257" s="386"/>
      <c r="D257" s="386"/>
      <c r="E257" s="385" t="str">
        <f t="shared" si="19"/>
        <v/>
      </c>
      <c r="F257" s="383" t="str">
        <f t="shared" si="17"/>
        <v>否</v>
      </c>
      <c r="G257" s="364" t="str">
        <f t="shared" si="18"/>
        <v>项</v>
      </c>
    </row>
    <row r="258" ht="28" customHeight="1" spans="1:7">
      <c r="A258" s="388">
        <v>2290808</v>
      </c>
      <c r="B258" s="392" t="s">
        <v>1477</v>
      </c>
      <c r="C258" s="386"/>
      <c r="D258" s="386"/>
      <c r="E258" s="385" t="str">
        <f t="shared" si="19"/>
        <v/>
      </c>
      <c r="F258" s="383" t="str">
        <f t="shared" si="17"/>
        <v>否</v>
      </c>
      <c r="G258" s="364" t="str">
        <f t="shared" si="18"/>
        <v>项</v>
      </c>
    </row>
    <row r="259" ht="24" customHeight="1" spans="1:7">
      <c r="A259" s="388">
        <v>2290899</v>
      </c>
      <c r="B259" s="392" t="s">
        <v>1478</v>
      </c>
      <c r="C259" s="384"/>
      <c r="D259" s="384"/>
      <c r="E259" s="385"/>
      <c r="F259" s="383" t="str">
        <f t="shared" si="17"/>
        <v>否</v>
      </c>
      <c r="G259" s="364" t="str">
        <f t="shared" si="18"/>
        <v>项</v>
      </c>
    </row>
    <row r="260" ht="27" customHeight="1" spans="1:7">
      <c r="A260" s="388">
        <v>22909</v>
      </c>
      <c r="B260" s="392" t="s">
        <v>1479</v>
      </c>
      <c r="C260" s="386"/>
      <c r="D260" s="386"/>
      <c r="E260" s="385" t="str">
        <f t="shared" si="19"/>
        <v/>
      </c>
      <c r="F260" s="383" t="str">
        <f t="shared" si="17"/>
        <v>否</v>
      </c>
      <c r="G260" s="364" t="str">
        <f t="shared" si="18"/>
        <v>款</v>
      </c>
    </row>
    <row r="261" ht="30" customHeight="1" spans="1:7">
      <c r="A261" s="397">
        <v>2290901</v>
      </c>
      <c r="B261" s="398" t="s">
        <v>1480</v>
      </c>
      <c r="C261" s="386"/>
      <c r="D261" s="386"/>
      <c r="E261" s="385" t="str">
        <f t="shared" si="19"/>
        <v/>
      </c>
      <c r="F261" s="383" t="str">
        <f t="shared" si="17"/>
        <v>否</v>
      </c>
      <c r="G261" s="364" t="str">
        <f t="shared" si="18"/>
        <v>项</v>
      </c>
    </row>
    <row r="262" ht="27" customHeight="1" spans="1:7">
      <c r="A262" s="388">
        <v>22910</v>
      </c>
      <c r="B262" s="392" t="s">
        <v>1481</v>
      </c>
      <c r="C262" s="386"/>
      <c r="D262" s="386"/>
      <c r="E262" s="385" t="str">
        <f t="shared" si="19"/>
        <v/>
      </c>
      <c r="F262" s="383" t="str">
        <f t="shared" si="17"/>
        <v>否</v>
      </c>
      <c r="G262" s="364" t="str">
        <f t="shared" si="18"/>
        <v>款</v>
      </c>
    </row>
    <row r="263" ht="20" customHeight="1" spans="1:7">
      <c r="A263" s="388">
        <v>2291001</v>
      </c>
      <c r="B263" s="392" t="s">
        <v>1482</v>
      </c>
      <c r="C263" s="386"/>
      <c r="D263" s="386"/>
      <c r="E263" s="385" t="str">
        <f t="shared" si="19"/>
        <v/>
      </c>
      <c r="F263" s="383" t="str">
        <f t="shared" si="17"/>
        <v>否</v>
      </c>
      <c r="G263" s="364" t="str">
        <f t="shared" si="18"/>
        <v>项</v>
      </c>
    </row>
    <row r="264" ht="26" customHeight="1" spans="1:7">
      <c r="A264" s="388">
        <v>22960</v>
      </c>
      <c r="B264" s="392" t="s">
        <v>1483</v>
      </c>
      <c r="C264" s="386">
        <f>SUBTOTAL(9,C265:C275)</f>
        <v>47</v>
      </c>
      <c r="D264" s="386">
        <f>SUBTOTAL(9,D265:D275)</f>
        <v>37</v>
      </c>
      <c r="E264" s="385">
        <f t="shared" si="19"/>
        <v>-0.213</v>
      </c>
      <c r="F264" s="383" t="str">
        <f t="shared" si="17"/>
        <v>是</v>
      </c>
      <c r="G264" s="364" t="str">
        <f t="shared" si="18"/>
        <v>款</v>
      </c>
    </row>
    <row r="265" ht="39" customHeight="1" spans="1:7">
      <c r="A265" s="388">
        <v>2296001</v>
      </c>
      <c r="B265" s="392" t="s">
        <v>1484</v>
      </c>
      <c r="C265" s="386"/>
      <c r="D265" s="386"/>
      <c r="E265" s="385" t="str">
        <f t="shared" si="19"/>
        <v/>
      </c>
      <c r="F265" s="383" t="str">
        <f t="shared" si="17"/>
        <v>否</v>
      </c>
      <c r="G265" s="364" t="str">
        <f t="shared" si="18"/>
        <v>项</v>
      </c>
    </row>
    <row r="266" ht="38" customHeight="1" spans="1:6">
      <c r="A266" s="388">
        <v>2296002</v>
      </c>
      <c r="B266" s="392" t="s">
        <v>1485</v>
      </c>
      <c r="C266" s="394">
        <v>20</v>
      </c>
      <c r="D266" s="394">
        <v>24</v>
      </c>
      <c r="E266" s="399"/>
      <c r="F266" s="383" t="str">
        <f t="shared" si="17"/>
        <v>是</v>
      </c>
    </row>
    <row r="267" ht="38" customHeight="1" spans="1:6">
      <c r="A267" s="388">
        <v>2296003</v>
      </c>
      <c r="B267" s="392" t="s">
        <v>1486</v>
      </c>
      <c r="C267" s="384">
        <v>13</v>
      </c>
      <c r="D267" s="384">
        <v>13</v>
      </c>
      <c r="E267" s="385">
        <f>(D267-C267)/C267</f>
        <v>0</v>
      </c>
      <c r="F267" s="383" t="s">
        <v>1487</v>
      </c>
    </row>
    <row r="268" ht="38" customHeight="1" spans="1:6">
      <c r="A268" s="388">
        <v>2296004</v>
      </c>
      <c r="B268" s="392" t="s">
        <v>1488</v>
      </c>
      <c r="C268" s="400"/>
      <c r="D268" s="400"/>
      <c r="E268" s="385" t="e">
        <f>(D268-C268)/C268</f>
        <v>#DIV/0!</v>
      </c>
      <c r="F268" s="383" t="str">
        <f t="shared" ref="F267:F275" si="20">IF(LEN(A268)=3,"是",IF(B268&lt;&gt;"",IF(SUM(C268:D268)&lt;&gt;0,"是","否"),"是"))</f>
        <v>否</v>
      </c>
    </row>
    <row r="269" ht="21" customHeight="1" spans="1:6">
      <c r="A269" s="388">
        <v>2296005</v>
      </c>
      <c r="B269" s="392" t="s">
        <v>1489</v>
      </c>
      <c r="C269" s="401"/>
      <c r="D269" s="401"/>
      <c r="E269" s="402"/>
      <c r="F269" s="383" t="str">
        <f t="shared" si="20"/>
        <v>否</v>
      </c>
    </row>
    <row r="270" ht="24" customHeight="1" spans="1:7">
      <c r="A270" s="388">
        <v>2296006</v>
      </c>
      <c r="B270" s="392" t="s">
        <v>1490</v>
      </c>
      <c r="C270" s="403">
        <v>14</v>
      </c>
      <c r="D270" s="404"/>
      <c r="E270" s="405"/>
      <c r="F270" s="383" t="str">
        <f t="shared" si="20"/>
        <v>是</v>
      </c>
      <c r="G270" s="359"/>
    </row>
    <row r="271" ht="17" customHeight="1" spans="1:7">
      <c r="A271" s="388">
        <v>2296010</v>
      </c>
      <c r="B271" s="392" t="s">
        <v>1491</v>
      </c>
      <c r="C271" s="403"/>
      <c r="D271" s="404"/>
      <c r="E271" s="405"/>
      <c r="F271" s="383" t="str">
        <f t="shared" si="20"/>
        <v>否</v>
      </c>
      <c r="G271" s="359"/>
    </row>
    <row r="272" ht="22" customHeight="1" spans="1:6">
      <c r="A272" s="388">
        <v>2296011</v>
      </c>
      <c r="B272" s="392" t="s">
        <v>1492</v>
      </c>
      <c r="C272" s="400"/>
      <c r="D272" s="406"/>
      <c r="E272" s="399"/>
      <c r="F272" s="383" t="str">
        <f t="shared" si="20"/>
        <v>否</v>
      </c>
    </row>
    <row r="273" ht="18" customHeight="1" spans="1:6">
      <c r="A273" s="388">
        <v>2296012</v>
      </c>
      <c r="B273" s="392" t="s">
        <v>1493</v>
      </c>
      <c r="C273" s="400"/>
      <c r="D273" s="406"/>
      <c r="E273" s="399"/>
      <c r="F273" s="383" t="str">
        <f t="shared" si="20"/>
        <v>否</v>
      </c>
    </row>
    <row r="274" ht="38" customHeight="1" spans="1:6">
      <c r="A274" s="388">
        <v>2296013</v>
      </c>
      <c r="B274" s="392" t="s">
        <v>1494</v>
      </c>
      <c r="C274" s="400"/>
      <c r="D274" s="406"/>
      <c r="E274" s="385" t="e">
        <f>(D274-C274)/C274</f>
        <v>#DIV/0!</v>
      </c>
      <c r="F274" s="383" t="str">
        <f t="shared" si="20"/>
        <v>否</v>
      </c>
    </row>
    <row r="275" ht="38" customHeight="1" spans="1:6">
      <c r="A275" s="407">
        <v>2296099</v>
      </c>
      <c r="B275" s="408" t="s">
        <v>1495</v>
      </c>
      <c r="C275" s="409"/>
      <c r="D275" s="409"/>
      <c r="E275" s="410" t="e">
        <f>(D275-C275)/C275</f>
        <v>#DIV/0!</v>
      </c>
      <c r="F275" s="383" t="s">
        <v>1487</v>
      </c>
    </row>
    <row r="276" ht="16.5" spans="1:5">
      <c r="A276" s="411">
        <v>22998</v>
      </c>
      <c r="B276" s="412" t="s">
        <v>1496</v>
      </c>
      <c r="C276" s="413">
        <f>C277</f>
        <v>840</v>
      </c>
      <c r="D276" s="413"/>
      <c r="E276" s="461"/>
    </row>
    <row r="277" ht="16.5" spans="1:5">
      <c r="A277" s="411">
        <v>2299899</v>
      </c>
      <c r="B277" s="412" t="s">
        <v>298</v>
      </c>
      <c r="C277" s="414">
        <v>840</v>
      </c>
      <c r="D277" s="413"/>
      <c r="E277" s="461"/>
    </row>
    <row r="278" ht="16.5" spans="1:5">
      <c r="A278" s="411">
        <v>232</v>
      </c>
      <c r="B278" s="412" t="s">
        <v>1212</v>
      </c>
      <c r="C278" s="413">
        <f>SUBTOTAL(9,C279:C294)</f>
        <v>7927</v>
      </c>
      <c r="D278" s="413">
        <f>SUBTOTAL(9,D279:D294)</f>
        <v>9971</v>
      </c>
      <c r="E278" s="461"/>
    </row>
    <row r="279" ht="16.5" spans="1:5">
      <c r="A279" s="411">
        <v>23204</v>
      </c>
      <c r="B279" s="412" t="s">
        <v>1497</v>
      </c>
      <c r="C279" s="414"/>
      <c r="D279" s="413"/>
      <c r="E279" s="461"/>
    </row>
    <row r="280" ht="16.5" spans="1:5">
      <c r="A280" s="411">
        <v>2320401</v>
      </c>
      <c r="B280" s="412" t="s">
        <v>1498</v>
      </c>
      <c r="C280" s="413"/>
      <c r="D280" s="413"/>
      <c r="E280" s="461"/>
    </row>
    <row r="281" ht="16.5" spans="1:5">
      <c r="A281" s="411">
        <v>2320405</v>
      </c>
      <c r="B281" s="412" t="s">
        <v>1499</v>
      </c>
      <c r="C281" s="413"/>
      <c r="D281" s="413"/>
      <c r="E281" s="461"/>
    </row>
    <row r="282" ht="16.5" spans="1:5">
      <c r="A282" s="411">
        <v>2320411</v>
      </c>
      <c r="B282" s="412" t="s">
        <v>1500</v>
      </c>
      <c r="C282" s="414">
        <v>4491</v>
      </c>
      <c r="D282" s="413">
        <v>5500</v>
      </c>
      <c r="E282" s="461"/>
    </row>
    <row r="283" ht="16.5" spans="1:5">
      <c r="A283" s="411">
        <v>2320413</v>
      </c>
      <c r="B283" s="412" t="s">
        <v>1501</v>
      </c>
      <c r="C283" s="413"/>
      <c r="D283" s="413">
        <v>0</v>
      </c>
      <c r="E283" s="461"/>
    </row>
    <row r="284" ht="16.5" spans="1:5">
      <c r="A284" s="411">
        <v>2320414</v>
      </c>
      <c r="B284" s="412" t="s">
        <v>1502</v>
      </c>
      <c r="C284" s="413"/>
      <c r="D284" s="413">
        <v>0</v>
      </c>
      <c r="E284" s="461"/>
    </row>
    <row r="285" ht="16.5" spans="1:5">
      <c r="A285" s="411">
        <v>2320416</v>
      </c>
      <c r="B285" s="412" t="s">
        <v>1503</v>
      </c>
      <c r="C285" s="413"/>
      <c r="D285" s="413">
        <v>0</v>
      </c>
      <c r="E285" s="461"/>
    </row>
    <row r="286" ht="16.5" spans="1:5">
      <c r="A286" s="411">
        <v>2320417</v>
      </c>
      <c r="B286" s="412" t="s">
        <v>1504</v>
      </c>
      <c r="C286" s="413"/>
      <c r="D286" s="413">
        <v>0</v>
      </c>
      <c r="E286" s="461"/>
    </row>
    <row r="287" ht="16.5" spans="1:5">
      <c r="A287" s="411">
        <v>2320418</v>
      </c>
      <c r="B287" s="412" t="s">
        <v>1505</v>
      </c>
      <c r="C287" s="414"/>
      <c r="D287" s="413">
        <v>0</v>
      </c>
      <c r="E287" s="461"/>
    </row>
    <row r="288" ht="16.5" spans="1:5">
      <c r="A288" s="411">
        <v>2320419</v>
      </c>
      <c r="B288" s="412" t="s">
        <v>1506</v>
      </c>
      <c r="C288" s="413"/>
      <c r="D288" s="413">
        <v>0</v>
      </c>
      <c r="E288" s="461"/>
    </row>
    <row r="289" ht="16.5" spans="1:5">
      <c r="A289" s="411">
        <v>2320420</v>
      </c>
      <c r="B289" s="412" t="s">
        <v>1507</v>
      </c>
      <c r="C289" s="414"/>
      <c r="D289" s="413">
        <v>0</v>
      </c>
      <c r="E289" s="461"/>
    </row>
    <row r="290" ht="16.5" spans="1:5">
      <c r="A290" s="411">
        <v>2320431</v>
      </c>
      <c r="B290" s="412" t="s">
        <v>1508</v>
      </c>
      <c r="C290" s="414">
        <v>1119</v>
      </c>
      <c r="D290" s="413">
        <v>2121</v>
      </c>
      <c r="E290" s="461"/>
    </row>
    <row r="291" ht="16.5" spans="1:5">
      <c r="A291" s="411">
        <v>2320432</v>
      </c>
      <c r="B291" s="412" t="s">
        <v>1509</v>
      </c>
      <c r="C291" s="414"/>
      <c r="D291" s="413">
        <v>0</v>
      </c>
      <c r="E291" s="461"/>
    </row>
    <row r="292" ht="16.5" spans="1:5">
      <c r="A292" s="411">
        <v>2320433</v>
      </c>
      <c r="B292" s="412" t="s">
        <v>1510</v>
      </c>
      <c r="C292" s="414"/>
      <c r="D292" s="413">
        <v>0</v>
      </c>
      <c r="E292" s="461"/>
    </row>
    <row r="293" ht="16.5" spans="1:5">
      <c r="A293" s="411">
        <v>2320498</v>
      </c>
      <c r="B293" s="412" t="s">
        <v>1511</v>
      </c>
      <c r="C293" s="414">
        <v>2317</v>
      </c>
      <c r="D293" s="413">
        <v>2318</v>
      </c>
      <c r="E293" s="461"/>
    </row>
    <row r="294" ht="16.5" spans="1:5">
      <c r="A294" s="411">
        <v>2320499</v>
      </c>
      <c r="B294" s="412" t="s">
        <v>1512</v>
      </c>
      <c r="C294" s="414"/>
      <c r="D294" s="413">
        <v>32</v>
      </c>
      <c r="E294" s="461"/>
    </row>
    <row r="295" ht="16.5" spans="1:5">
      <c r="A295" s="411">
        <v>233</v>
      </c>
      <c r="B295" s="412" t="s">
        <v>1513</v>
      </c>
      <c r="C295" s="413">
        <f>C296</f>
        <v>9</v>
      </c>
      <c r="D295" s="413">
        <f>D296</f>
        <v>44</v>
      </c>
      <c r="E295" s="461"/>
    </row>
    <row r="296" ht="16.5" spans="1:5">
      <c r="A296" s="411">
        <v>23304</v>
      </c>
      <c r="B296" s="412" t="s">
        <v>1514</v>
      </c>
      <c r="C296" s="413">
        <f>SUBTOTAL(9,C297:C311)</f>
        <v>9</v>
      </c>
      <c r="D296" s="413">
        <f>SUBTOTAL(9,D297:D311)</f>
        <v>44</v>
      </c>
      <c r="E296" s="461"/>
    </row>
    <row r="297" ht="16.5" spans="1:5">
      <c r="A297" s="411">
        <v>2330401</v>
      </c>
      <c r="B297" s="412" t="s">
        <v>1515</v>
      </c>
      <c r="C297" s="414">
        <v>4</v>
      </c>
      <c r="D297" s="413"/>
      <c r="E297" s="461"/>
    </row>
    <row r="298" ht="16.5" spans="1:5">
      <c r="A298" s="411">
        <v>2330405</v>
      </c>
      <c r="B298" s="412" t="s">
        <v>1516</v>
      </c>
      <c r="C298" s="414"/>
      <c r="D298" s="413"/>
      <c r="E298" s="461"/>
    </row>
    <row r="299" ht="16.5" spans="1:5">
      <c r="A299" s="411">
        <v>2330411</v>
      </c>
      <c r="B299" s="412" t="s">
        <v>1517</v>
      </c>
      <c r="C299" s="414"/>
      <c r="D299" s="413">
        <v>30</v>
      </c>
      <c r="E299" s="461"/>
    </row>
    <row r="300" ht="16.5" spans="1:5">
      <c r="A300" s="411">
        <v>2330413</v>
      </c>
      <c r="B300" s="412" t="s">
        <v>1518</v>
      </c>
      <c r="C300" s="414"/>
      <c r="D300" s="413">
        <v>0</v>
      </c>
      <c r="E300" s="461"/>
    </row>
    <row r="301" ht="16.5" spans="1:5">
      <c r="A301" s="411">
        <v>2330414</v>
      </c>
      <c r="B301" s="412" t="s">
        <v>1519</v>
      </c>
      <c r="C301" s="414"/>
      <c r="D301" s="413">
        <v>0</v>
      </c>
      <c r="E301" s="461"/>
    </row>
    <row r="302" ht="16.5" spans="1:5">
      <c r="A302" s="411">
        <v>2330416</v>
      </c>
      <c r="B302" s="412" t="s">
        <v>1520</v>
      </c>
      <c r="C302" s="414"/>
      <c r="D302" s="413">
        <v>0</v>
      </c>
      <c r="E302" s="461"/>
    </row>
    <row r="303" ht="16.5" spans="1:5">
      <c r="A303" s="411">
        <v>2330417</v>
      </c>
      <c r="B303" s="412" t="s">
        <v>1521</v>
      </c>
      <c r="C303" s="414"/>
      <c r="D303" s="413">
        <v>0</v>
      </c>
      <c r="E303" s="461"/>
    </row>
    <row r="304" ht="16.5" spans="1:5">
      <c r="A304" s="411">
        <v>2330418</v>
      </c>
      <c r="B304" s="412" t="s">
        <v>1522</v>
      </c>
      <c r="C304" s="414"/>
      <c r="D304" s="413">
        <v>0</v>
      </c>
      <c r="E304" s="461"/>
    </row>
    <row r="305" ht="16.5" spans="1:5">
      <c r="A305" s="411">
        <v>2330419</v>
      </c>
      <c r="B305" s="412" t="s">
        <v>1523</v>
      </c>
      <c r="C305" s="414"/>
      <c r="D305" s="413">
        <v>0</v>
      </c>
      <c r="E305" s="461"/>
    </row>
    <row r="306" ht="16.5" spans="1:5">
      <c r="A306" s="411">
        <v>2330420</v>
      </c>
      <c r="B306" s="412" t="s">
        <v>1524</v>
      </c>
      <c r="C306" s="414"/>
      <c r="D306" s="413">
        <v>0</v>
      </c>
      <c r="E306" s="461"/>
    </row>
    <row r="307" ht="16.5" spans="1:5">
      <c r="A307" s="411">
        <v>2330431</v>
      </c>
      <c r="B307" s="412" t="s">
        <v>1525</v>
      </c>
      <c r="C307" s="414">
        <v>3</v>
      </c>
      <c r="D307" s="413">
        <v>12</v>
      </c>
      <c r="E307" s="461"/>
    </row>
    <row r="308" ht="16.5" spans="1:5">
      <c r="A308" s="411">
        <v>2330432</v>
      </c>
      <c r="B308" s="412" t="s">
        <v>1526</v>
      </c>
      <c r="C308" s="414"/>
      <c r="D308" s="413">
        <v>0</v>
      </c>
      <c r="E308" s="461"/>
    </row>
    <row r="309" ht="16.5" spans="1:5">
      <c r="A309" s="411">
        <v>2330433</v>
      </c>
      <c r="B309" s="412" t="s">
        <v>1527</v>
      </c>
      <c r="C309" s="414"/>
      <c r="D309" s="413">
        <v>0</v>
      </c>
      <c r="E309" s="461"/>
    </row>
    <row r="310" ht="16.5" spans="1:5">
      <c r="A310" s="411">
        <v>2330498</v>
      </c>
      <c r="B310" s="412" t="s">
        <v>1528</v>
      </c>
      <c r="C310" s="414"/>
      <c r="D310" s="413">
        <v>0</v>
      </c>
      <c r="E310" s="461"/>
    </row>
    <row r="311" ht="16.5" spans="1:5">
      <c r="A311" s="411">
        <v>2330499</v>
      </c>
      <c r="B311" s="412" t="s">
        <v>1529</v>
      </c>
      <c r="C311" s="414">
        <v>2</v>
      </c>
      <c r="D311" s="413">
        <v>2</v>
      </c>
      <c r="E311" s="461"/>
    </row>
    <row r="312" ht="16.5" spans="1:5">
      <c r="A312" s="411">
        <v>234</v>
      </c>
      <c r="B312" s="412" t="s">
        <v>1530</v>
      </c>
      <c r="C312" s="414"/>
      <c r="D312" s="413"/>
      <c r="E312" s="461"/>
    </row>
    <row r="313" ht="16.5" spans="1:5">
      <c r="A313" s="411">
        <v>23401</v>
      </c>
      <c r="B313" s="412" t="s">
        <v>1531</v>
      </c>
      <c r="C313" s="414"/>
      <c r="D313" s="413"/>
      <c r="E313" s="461"/>
    </row>
    <row r="314" ht="16.5" spans="1:5">
      <c r="A314" s="411">
        <v>2340101</v>
      </c>
      <c r="B314" s="412" t="s">
        <v>1532</v>
      </c>
      <c r="C314" s="414"/>
      <c r="D314" s="413"/>
      <c r="E314" s="461"/>
    </row>
    <row r="315" ht="16.5" spans="1:5">
      <c r="A315" s="411">
        <v>2340102</v>
      </c>
      <c r="B315" s="412" t="s">
        <v>1533</v>
      </c>
      <c r="C315" s="414"/>
      <c r="D315" s="413"/>
      <c r="E315" s="461"/>
    </row>
    <row r="316" ht="16.5" spans="1:5">
      <c r="A316" s="411">
        <v>2340103</v>
      </c>
      <c r="B316" s="412" t="s">
        <v>1534</v>
      </c>
      <c r="C316" s="414"/>
      <c r="D316" s="413"/>
      <c r="E316" s="461"/>
    </row>
    <row r="317" ht="16.5" spans="1:5">
      <c r="A317" s="411">
        <v>2340104</v>
      </c>
      <c r="B317" s="412" t="s">
        <v>1535</v>
      </c>
      <c r="C317" s="414"/>
      <c r="D317" s="413"/>
      <c r="E317" s="461"/>
    </row>
    <row r="318" ht="16.5" spans="1:5">
      <c r="A318" s="411">
        <v>2340105</v>
      </c>
      <c r="B318" s="412" t="s">
        <v>1536</v>
      </c>
      <c r="C318" s="414"/>
      <c r="D318" s="413"/>
      <c r="E318" s="461"/>
    </row>
    <row r="319" ht="16.5" spans="1:5">
      <c r="A319" s="411">
        <v>2340106</v>
      </c>
      <c r="B319" s="412" t="s">
        <v>1537</v>
      </c>
      <c r="C319" s="414"/>
      <c r="D319" s="413"/>
      <c r="E319" s="461"/>
    </row>
    <row r="320" ht="16.5" spans="1:5">
      <c r="A320" s="411">
        <v>2340107</v>
      </c>
      <c r="B320" s="412" t="s">
        <v>1538</v>
      </c>
      <c r="C320" s="414"/>
      <c r="D320" s="413"/>
      <c r="E320" s="461"/>
    </row>
    <row r="321" ht="16.5" spans="1:5">
      <c r="A321" s="411">
        <v>2340108</v>
      </c>
      <c r="B321" s="412" t="s">
        <v>1539</v>
      </c>
      <c r="C321" s="414"/>
      <c r="D321" s="413"/>
      <c r="E321" s="461"/>
    </row>
    <row r="322" ht="16.5" spans="1:5">
      <c r="A322" s="411">
        <v>2340109</v>
      </c>
      <c r="B322" s="412" t="s">
        <v>1540</v>
      </c>
      <c r="C322" s="414"/>
      <c r="D322" s="413"/>
      <c r="E322" s="461"/>
    </row>
    <row r="323" ht="16.5" spans="1:5">
      <c r="A323" s="411">
        <v>2340110</v>
      </c>
      <c r="B323" s="412" t="s">
        <v>1541</v>
      </c>
      <c r="C323" s="414"/>
      <c r="D323" s="413"/>
      <c r="E323" s="461"/>
    </row>
    <row r="324" ht="16.5" spans="1:5">
      <c r="A324" s="411">
        <v>2340111</v>
      </c>
      <c r="B324" s="412" t="s">
        <v>1542</v>
      </c>
      <c r="C324" s="414"/>
      <c r="D324" s="413"/>
      <c r="E324" s="461"/>
    </row>
    <row r="325" ht="16.5" spans="1:5">
      <c r="A325" s="411">
        <v>2340199</v>
      </c>
      <c r="B325" s="412" t="s">
        <v>1543</v>
      </c>
      <c r="C325" s="414"/>
      <c r="D325" s="413"/>
      <c r="E325" s="461"/>
    </row>
    <row r="326" ht="16.5" spans="1:5">
      <c r="A326" s="411">
        <v>23402</v>
      </c>
      <c r="B326" s="412" t="s">
        <v>1544</v>
      </c>
      <c r="C326" s="414"/>
      <c r="D326" s="413"/>
      <c r="E326" s="461"/>
    </row>
    <row r="327" ht="16.5" spans="1:5">
      <c r="A327" s="411">
        <v>2340201</v>
      </c>
      <c r="B327" s="412" t="s">
        <v>955</v>
      </c>
      <c r="C327" s="414"/>
      <c r="D327" s="413"/>
      <c r="E327" s="461"/>
    </row>
    <row r="328" ht="16.5" spans="1:5">
      <c r="A328" s="411">
        <v>2340202</v>
      </c>
      <c r="B328" s="412" t="s">
        <v>1000</v>
      </c>
      <c r="C328" s="414"/>
      <c r="D328" s="413"/>
      <c r="E328" s="461"/>
    </row>
    <row r="329" ht="16.5" spans="1:5">
      <c r="A329" s="411">
        <v>2340203</v>
      </c>
      <c r="B329" s="412" t="s">
        <v>1545</v>
      </c>
      <c r="C329" s="414"/>
      <c r="D329" s="413"/>
      <c r="E329" s="461"/>
    </row>
    <row r="330" ht="16.5" spans="1:5">
      <c r="A330" s="411">
        <v>2340204</v>
      </c>
      <c r="B330" s="412" t="s">
        <v>1546</v>
      </c>
      <c r="C330" s="414"/>
      <c r="D330" s="413"/>
      <c r="E330" s="461"/>
    </row>
    <row r="331" ht="16.5" spans="1:5">
      <c r="A331" s="411">
        <v>2340205</v>
      </c>
      <c r="B331" s="412" t="s">
        <v>1547</v>
      </c>
      <c r="C331" s="414"/>
      <c r="D331" s="413"/>
      <c r="E331" s="461"/>
    </row>
    <row r="332" ht="16.5" spans="1:5">
      <c r="A332" s="411">
        <v>2340299</v>
      </c>
      <c r="B332" s="412" t="s">
        <v>1548</v>
      </c>
      <c r="C332" s="414"/>
      <c r="D332" s="413"/>
      <c r="E332" s="461"/>
    </row>
    <row r="333" s="364" customFormat="1" ht="18.75" spans="1:5">
      <c r="A333" s="415"/>
      <c r="B333" s="416"/>
      <c r="C333" s="394"/>
      <c r="D333" s="394"/>
      <c r="E333" s="399"/>
    </row>
    <row r="334" s="364" customFormat="1" ht="18.75" spans="1:5">
      <c r="A334" s="417"/>
      <c r="B334" s="418" t="s">
        <v>1549</v>
      </c>
      <c r="C334" s="384">
        <f>SUM(C4,C11,C19,C42,C54,C70,C131,C170,C220,C229,C233,C237,C241,C246,C278,C295,C312)</f>
        <v>112531</v>
      </c>
      <c r="D334" s="384">
        <f>SUM(D4,D11,D19,D42,D54,D70,D131,D170,D220,D229,D233,D237,D241,D246,D278,D295,D312)</f>
        <v>106404</v>
      </c>
      <c r="E334" s="385">
        <v>4.52</v>
      </c>
    </row>
    <row r="335" s="364" customFormat="1" ht="18.75" spans="1:5">
      <c r="A335" s="419" t="s">
        <v>1550</v>
      </c>
      <c r="B335" s="420" t="s">
        <v>121</v>
      </c>
      <c r="C335" s="400">
        <f>SUM(C336,C339,C340)</f>
        <v>9570</v>
      </c>
      <c r="D335" s="400"/>
      <c r="E335" s="385">
        <v>-0.174</v>
      </c>
    </row>
    <row r="336" s="364" customFormat="1" ht="18.75" spans="1:5">
      <c r="A336" s="419" t="s">
        <v>1551</v>
      </c>
      <c r="B336" s="421" t="s">
        <v>1552</v>
      </c>
      <c r="C336" s="401">
        <f>C337+C338</f>
        <v>7936</v>
      </c>
      <c r="D336" s="401"/>
      <c r="E336" s="402"/>
    </row>
    <row r="337" s="364" customFormat="1" ht="18.75" spans="1:5">
      <c r="A337" s="422" t="s">
        <v>1553</v>
      </c>
      <c r="B337" s="423" t="s">
        <v>1554</v>
      </c>
      <c r="C337" s="403">
        <v>7936</v>
      </c>
      <c r="D337" s="404"/>
      <c r="E337" s="405"/>
    </row>
    <row r="338" s="364" customFormat="1" ht="18.75" spans="1:5">
      <c r="A338" s="422" t="s">
        <v>1555</v>
      </c>
      <c r="B338" s="423" t="s">
        <v>1556</v>
      </c>
      <c r="C338" s="403"/>
      <c r="D338" s="404"/>
      <c r="E338" s="405"/>
    </row>
    <row r="339" s="364" customFormat="1" ht="18.75" spans="1:5">
      <c r="A339" s="424" t="s">
        <v>1557</v>
      </c>
      <c r="B339" s="425" t="s">
        <v>1558</v>
      </c>
      <c r="C339" s="400"/>
      <c r="D339" s="406"/>
      <c r="E339" s="399"/>
    </row>
    <row r="340" s="364" customFormat="1" ht="18.75" spans="1:5">
      <c r="A340" s="424" t="s">
        <v>1559</v>
      </c>
      <c r="B340" s="425" t="s">
        <v>1560</v>
      </c>
      <c r="C340" s="400">
        <v>1634</v>
      </c>
      <c r="D340" s="406"/>
      <c r="E340" s="399"/>
    </row>
    <row r="341" s="364" customFormat="1" ht="18.75" spans="1:5">
      <c r="A341" s="424" t="s">
        <v>1561</v>
      </c>
      <c r="B341" s="426" t="s">
        <v>1562</v>
      </c>
      <c r="C341" s="400">
        <v>4045</v>
      </c>
      <c r="D341" s="406">
        <v>23500</v>
      </c>
      <c r="E341" s="385"/>
    </row>
    <row r="342" s="364" customFormat="1" ht="18.75" spans="1:5">
      <c r="A342" s="427"/>
      <c r="B342" s="428" t="s">
        <v>128</v>
      </c>
      <c r="C342" s="400">
        <f>C334+C335+C341</f>
        <v>126146</v>
      </c>
      <c r="D342" s="400">
        <f>D334+D341</f>
        <v>129904</v>
      </c>
      <c r="E342" s="385">
        <v>0.119</v>
      </c>
    </row>
  </sheetData>
  <autoFilter ref="A3:G332">
    <filterColumn colId="5">
      <customFilters>
        <customFilter operator="equal" val="是"/>
      </customFilters>
    </filterColumn>
    <filterColumn colId="6">
      <filters blank="1">
        <filter val="类"/>
        <filter val="款"/>
      </filters>
    </filterColumn>
    <extLst/>
  </autoFilter>
  <mergeCells count="1">
    <mergeCell ref="B1:E1"/>
  </mergeCells>
  <conditionalFormatting sqref="B274">
    <cfRule type="expression" dxfId="1" priority="6" stopIfTrue="1">
      <formula>"len($A:$A)=3"</formula>
    </cfRule>
  </conditionalFormatting>
  <conditionalFormatting sqref="C274">
    <cfRule type="expression" dxfId="1" priority="5" stopIfTrue="1">
      <formula>"len($A:$A)=3"</formula>
    </cfRule>
  </conditionalFormatting>
  <conditionalFormatting sqref="D274">
    <cfRule type="expression" dxfId="1" priority="4" stopIfTrue="1">
      <formula>"len($A:$A)=3"</formula>
    </cfRule>
  </conditionalFormatting>
  <conditionalFormatting sqref="B341">
    <cfRule type="expression" dxfId="1" priority="3" stopIfTrue="1">
      <formula>"len($A:$A)=3"</formula>
    </cfRule>
  </conditionalFormatting>
  <conditionalFormatting sqref="C341">
    <cfRule type="expression" dxfId="1" priority="2" stopIfTrue="1">
      <formula>"len($A:$A)=3"</formula>
    </cfRule>
  </conditionalFormatting>
  <conditionalFormatting sqref="D341">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1">
    <tabColor rgb="FF00B0F0"/>
  </sheetPr>
  <dimension ref="A1:F37"/>
  <sheetViews>
    <sheetView showGridLines="0" showZeros="0" view="pageBreakPreview" zoomScaleNormal="115" topLeftCell="B1" workbookViewId="0">
      <pane ySplit="3" topLeftCell="A24" activePane="bottomLeft" state="frozen"/>
      <selection/>
      <selection pane="bottomLeft" activeCell="K11" sqref="K11"/>
    </sheetView>
  </sheetViews>
  <sheetFormatPr defaultColWidth="9" defaultRowHeight="14.25" outlineLevelCol="5"/>
  <cols>
    <col min="1" max="1" width="15" style="228" hidden="1" customWidth="1"/>
    <col min="2" max="2" width="50.75" style="228" customWidth="1"/>
    <col min="3" max="4" width="20.6333333333333" style="228" customWidth="1"/>
    <col min="5" max="5" width="20.6333333333333" style="431" customWidth="1"/>
    <col min="6" max="6" width="3.75" style="228" hidden="1" customWidth="1"/>
    <col min="7" max="16384" width="9" style="228"/>
  </cols>
  <sheetData>
    <row r="1" ht="45" customHeight="1" spans="1:6">
      <c r="A1" s="231"/>
      <c r="B1" s="368" t="s">
        <v>1563</v>
      </c>
      <c r="C1" s="368"/>
      <c r="D1" s="368"/>
      <c r="E1" s="368"/>
      <c r="F1" s="231"/>
    </row>
    <row r="2" s="429" customFormat="1" ht="20.1" customHeight="1" spans="1:6">
      <c r="A2" s="432"/>
      <c r="B2" s="433"/>
      <c r="C2" s="434"/>
      <c r="D2" s="433"/>
      <c r="E2" s="435" t="s">
        <v>3</v>
      </c>
      <c r="F2" s="432"/>
    </row>
    <row r="3" s="430" customFormat="1" ht="45" customHeight="1" spans="1:6">
      <c r="A3" s="436" t="s">
        <v>4</v>
      </c>
      <c r="B3" s="437" t="s">
        <v>5</v>
      </c>
      <c r="C3" s="250" t="s">
        <v>130</v>
      </c>
      <c r="D3" s="250" t="s">
        <v>7</v>
      </c>
      <c r="E3" s="250" t="s">
        <v>131</v>
      </c>
      <c r="F3" s="438" t="s">
        <v>1192</v>
      </c>
    </row>
    <row r="4" s="430" customFormat="1" ht="36" customHeight="1" spans="1:6">
      <c r="A4" s="439" t="s">
        <v>1238</v>
      </c>
      <c r="B4" s="416" t="s">
        <v>1239</v>
      </c>
      <c r="C4" s="381"/>
      <c r="D4" s="381"/>
      <c r="E4" s="382"/>
      <c r="F4" s="440" t="str">
        <f t="shared" ref="F4:F29" si="0">IF(LEN(A4)=7,"是",IF(B4&lt;&gt;"",IF(SUM(C4:D4)&lt;&gt;0,"是","否"),"是"))</f>
        <v>是</v>
      </c>
    </row>
    <row r="5" ht="36" customHeight="1" spans="1:6">
      <c r="A5" s="439" t="s">
        <v>1240</v>
      </c>
      <c r="B5" s="416" t="s">
        <v>1241</v>
      </c>
      <c r="C5" s="381"/>
      <c r="D5" s="381"/>
      <c r="E5" s="402"/>
      <c r="F5" s="440" t="str">
        <f t="shared" si="0"/>
        <v>是</v>
      </c>
    </row>
    <row r="6" ht="36" customHeight="1" spans="1:6">
      <c r="A6" s="439" t="s">
        <v>1242</v>
      </c>
      <c r="B6" s="416" t="s">
        <v>1243</v>
      </c>
      <c r="C6" s="381"/>
      <c r="D6" s="381"/>
      <c r="E6" s="402"/>
      <c r="F6" s="440" t="str">
        <f t="shared" si="0"/>
        <v>是</v>
      </c>
    </row>
    <row r="7" ht="36" customHeight="1" spans="1:6">
      <c r="A7" s="439" t="s">
        <v>1244</v>
      </c>
      <c r="B7" s="416" t="s">
        <v>1245</v>
      </c>
      <c r="C7" s="381"/>
      <c r="D7" s="381"/>
      <c r="E7" s="402"/>
      <c r="F7" s="440" t="str">
        <f t="shared" si="0"/>
        <v>是</v>
      </c>
    </row>
    <row r="8" ht="36" customHeight="1" spans="1:6">
      <c r="A8" s="439" t="s">
        <v>1246</v>
      </c>
      <c r="B8" s="416" t="s">
        <v>1247</v>
      </c>
      <c r="C8" s="384">
        <v>282</v>
      </c>
      <c r="D8" s="384"/>
      <c r="E8" s="402">
        <f t="shared" ref="E8:E14" si="1">IF(C8&gt;0,D8/C8-1,IF(C8&lt;0,-(D8/C8-1),""))</f>
        <v>-1</v>
      </c>
      <c r="F8" s="440" t="str">
        <f t="shared" si="0"/>
        <v>是</v>
      </c>
    </row>
    <row r="9" ht="36" customHeight="1" spans="1:6">
      <c r="A9" s="439" t="s">
        <v>1248</v>
      </c>
      <c r="B9" s="416" t="s">
        <v>1249</v>
      </c>
      <c r="C9" s="384">
        <v>592</v>
      </c>
      <c r="D9" s="384"/>
      <c r="E9" s="402">
        <f t="shared" si="1"/>
        <v>-1</v>
      </c>
      <c r="F9" s="440" t="str">
        <f t="shared" si="0"/>
        <v>是</v>
      </c>
    </row>
    <row r="10" ht="36" customHeight="1" spans="1:6">
      <c r="A10" s="439" t="s">
        <v>1250</v>
      </c>
      <c r="B10" s="416" t="s">
        <v>1251</v>
      </c>
      <c r="C10" s="381">
        <f>C11+C12+C13+C14+C15</f>
        <v>99427</v>
      </c>
      <c r="D10" s="381">
        <f>D11+D12+D13+D14+D15</f>
        <v>92955</v>
      </c>
      <c r="E10" s="402">
        <f t="shared" si="1"/>
        <v>-0.065</v>
      </c>
      <c r="F10" s="440" t="str">
        <f t="shared" si="0"/>
        <v>是</v>
      </c>
    </row>
    <row r="11" ht="26" customHeight="1" spans="1:6">
      <c r="A11" s="439" t="s">
        <v>1252</v>
      </c>
      <c r="B11" s="441" t="s">
        <v>1253</v>
      </c>
      <c r="C11" s="442">
        <v>99427</v>
      </c>
      <c r="D11" s="386">
        <v>92955</v>
      </c>
      <c r="E11" s="399">
        <f t="shared" si="1"/>
        <v>-0.065</v>
      </c>
      <c r="F11" s="221" t="str">
        <f t="shared" si="0"/>
        <v>是</v>
      </c>
    </row>
    <row r="12" ht="33" customHeight="1" spans="1:6">
      <c r="A12" s="439" t="s">
        <v>1254</v>
      </c>
      <c r="B12" s="441" t="s">
        <v>1255</v>
      </c>
      <c r="C12" s="442"/>
      <c r="D12" s="386"/>
      <c r="E12" s="399" t="str">
        <f t="shared" si="1"/>
        <v/>
      </c>
      <c r="F12" s="440" t="str">
        <f t="shared" si="0"/>
        <v>否</v>
      </c>
    </row>
    <row r="13" ht="24" customHeight="1" spans="1:6">
      <c r="A13" s="439" t="s">
        <v>1256</v>
      </c>
      <c r="B13" s="441" t="s">
        <v>1257</v>
      </c>
      <c r="C13" s="442"/>
      <c r="D13" s="386"/>
      <c r="E13" s="399" t="str">
        <f t="shared" si="1"/>
        <v/>
      </c>
      <c r="F13" s="440" t="str">
        <f t="shared" si="0"/>
        <v>否</v>
      </c>
    </row>
    <row r="14" ht="27" customHeight="1" spans="1:6">
      <c r="A14" s="439" t="s">
        <v>1258</v>
      </c>
      <c r="B14" s="441" t="s">
        <v>1259</v>
      </c>
      <c r="C14" s="442"/>
      <c r="D14" s="386"/>
      <c r="E14" s="399" t="str">
        <f t="shared" si="1"/>
        <v/>
      </c>
      <c r="F14" s="440" t="str">
        <f t="shared" si="0"/>
        <v>否</v>
      </c>
    </row>
    <row r="15" ht="27" customHeight="1" spans="1:6">
      <c r="A15" s="439" t="s">
        <v>1260</v>
      </c>
      <c r="B15" s="443" t="s">
        <v>1261</v>
      </c>
      <c r="C15" s="442"/>
      <c r="D15" s="384"/>
      <c r="E15" s="399"/>
      <c r="F15" s="440" t="str">
        <f t="shared" si="0"/>
        <v>否</v>
      </c>
    </row>
    <row r="16" ht="36" customHeight="1" spans="1:6">
      <c r="A16" s="444" t="s">
        <v>1262</v>
      </c>
      <c r="B16" s="238" t="s">
        <v>1263</v>
      </c>
      <c r="C16" s="445"/>
      <c r="D16" s="381"/>
      <c r="E16" s="402" t="str">
        <f>IF(C16&gt;0,D16/C16-1,IF(C16&lt;0,-(D16/C16-1),""))</f>
        <v/>
      </c>
      <c r="F16" s="440" t="str">
        <f t="shared" si="0"/>
        <v>是</v>
      </c>
    </row>
    <row r="17" ht="36" customHeight="1" spans="1:6">
      <c r="A17" s="444" t="s">
        <v>1264</v>
      </c>
      <c r="B17" s="238" t="s">
        <v>1265</v>
      </c>
      <c r="C17" s="445"/>
      <c r="D17" s="381"/>
      <c r="E17" s="402" t="str">
        <f>IF(C17&gt;0,D17/C17-1,IF(C17&lt;0,-(D17/C17-1),""))</f>
        <v/>
      </c>
      <c r="F17" s="440" t="str">
        <f t="shared" si="0"/>
        <v>是</v>
      </c>
    </row>
    <row r="18" ht="30" customHeight="1" spans="1:6">
      <c r="A18" s="444" t="s">
        <v>1266</v>
      </c>
      <c r="B18" s="258" t="s">
        <v>1267</v>
      </c>
      <c r="C18" s="442"/>
      <c r="D18" s="384"/>
      <c r="E18" s="399"/>
      <c r="F18" s="440" t="str">
        <f t="shared" si="0"/>
        <v>否</v>
      </c>
    </row>
    <row r="19" ht="31" customHeight="1" spans="1:6">
      <c r="A19" s="444" t="s">
        <v>1268</v>
      </c>
      <c r="B19" s="258" t="s">
        <v>1269</v>
      </c>
      <c r="C19" s="442"/>
      <c r="D19" s="384"/>
      <c r="E19" s="399"/>
      <c r="F19" s="440" t="str">
        <f t="shared" si="0"/>
        <v>否</v>
      </c>
    </row>
    <row r="20" ht="36" customHeight="1" spans="1:6">
      <c r="A20" s="444" t="s">
        <v>1270</v>
      </c>
      <c r="B20" s="238" t="s">
        <v>1271</v>
      </c>
      <c r="C20" s="381">
        <v>800</v>
      </c>
      <c r="D20" s="381">
        <v>1854</v>
      </c>
      <c r="E20" s="402">
        <f t="shared" ref="E20:E37" si="2">IF(C20&gt;0,D20/C20-1,IF(C20&lt;0,-(D20/C20-1),""))</f>
        <v>1.318</v>
      </c>
      <c r="F20" s="440" t="str">
        <f t="shared" si="0"/>
        <v>是</v>
      </c>
    </row>
    <row r="21" ht="36" customHeight="1" spans="1:6">
      <c r="A21" s="444" t="s">
        <v>1272</v>
      </c>
      <c r="B21" s="238" t="s">
        <v>1273</v>
      </c>
      <c r="C21" s="445"/>
      <c r="D21" s="381"/>
      <c r="E21" s="402" t="str">
        <f t="shared" si="2"/>
        <v/>
      </c>
      <c r="F21" s="440" t="str">
        <f t="shared" si="0"/>
        <v>是</v>
      </c>
    </row>
    <row r="22" ht="36" customHeight="1" spans="1:6">
      <c r="A22" s="444" t="s">
        <v>1274</v>
      </c>
      <c r="B22" s="238" t="s">
        <v>1275</v>
      </c>
      <c r="C22" s="445"/>
      <c r="D22" s="381"/>
      <c r="E22" s="402" t="str">
        <f t="shared" si="2"/>
        <v/>
      </c>
      <c r="F22" s="440" t="str">
        <f t="shared" si="0"/>
        <v>是</v>
      </c>
    </row>
    <row r="23" ht="36" customHeight="1" spans="1:6">
      <c r="A23" s="439" t="s">
        <v>1276</v>
      </c>
      <c r="B23" s="416" t="s">
        <v>1277</v>
      </c>
      <c r="C23" s="445"/>
      <c r="D23" s="381"/>
      <c r="E23" s="402" t="str">
        <f t="shared" si="2"/>
        <v/>
      </c>
      <c r="F23" s="440" t="str">
        <f t="shared" si="0"/>
        <v>是</v>
      </c>
    </row>
    <row r="24" ht="36" customHeight="1" spans="1:6">
      <c r="A24" s="439" t="s">
        <v>1278</v>
      </c>
      <c r="B24" s="416" t="s">
        <v>1279</v>
      </c>
      <c r="C24" s="381">
        <v>2700</v>
      </c>
      <c r="D24" s="381">
        <v>2873</v>
      </c>
      <c r="E24" s="402">
        <f t="shared" si="2"/>
        <v>0.064</v>
      </c>
      <c r="F24" s="440" t="str">
        <f t="shared" si="0"/>
        <v>是</v>
      </c>
    </row>
    <row r="25" ht="36" customHeight="1" spans="1:6">
      <c r="A25" s="439" t="s">
        <v>1280</v>
      </c>
      <c r="B25" s="416" t="s">
        <v>1281</v>
      </c>
      <c r="C25" s="445"/>
      <c r="D25" s="381"/>
      <c r="E25" s="402" t="str">
        <f t="shared" si="2"/>
        <v/>
      </c>
      <c r="F25" s="440" t="str">
        <f t="shared" si="0"/>
        <v>是</v>
      </c>
    </row>
    <row r="26" ht="58" customHeight="1" spans="1:6">
      <c r="A26" s="439" t="s">
        <v>1282</v>
      </c>
      <c r="B26" s="416" t="s">
        <v>1283</v>
      </c>
      <c r="C26" s="445"/>
      <c r="D26" s="381"/>
      <c r="E26" s="402" t="str">
        <f t="shared" si="2"/>
        <v/>
      </c>
      <c r="F26" s="440" t="str">
        <f t="shared" si="0"/>
        <v>是</v>
      </c>
    </row>
    <row r="27" ht="35" customHeight="1" spans="1:6">
      <c r="A27" s="439" t="s">
        <v>1284</v>
      </c>
      <c r="B27" s="416" t="s">
        <v>1285</v>
      </c>
      <c r="C27" s="381">
        <v>2317</v>
      </c>
      <c r="D27" s="381">
        <v>2318</v>
      </c>
      <c r="E27" s="402">
        <f t="shared" si="2"/>
        <v>0</v>
      </c>
      <c r="F27" s="440" t="str">
        <f t="shared" si="0"/>
        <v>是</v>
      </c>
    </row>
    <row r="28" ht="36" customHeight="1" spans="1:6">
      <c r="A28" s="439"/>
      <c r="B28" s="443"/>
      <c r="C28" s="442"/>
      <c r="D28" s="384"/>
      <c r="E28" s="402" t="str">
        <f t="shared" si="2"/>
        <v/>
      </c>
      <c r="F28" s="221" t="str">
        <f t="shared" si="0"/>
        <v>是</v>
      </c>
    </row>
    <row r="29" ht="36" customHeight="1" spans="1:6">
      <c r="A29" s="417"/>
      <c r="B29" s="418" t="s">
        <v>1564</v>
      </c>
      <c r="C29" s="381">
        <f>C10+C20+C24+C27+C9+C8</f>
        <v>106118</v>
      </c>
      <c r="D29" s="381">
        <f>D10+D20+D24+D27+D9+D8</f>
        <v>100000</v>
      </c>
      <c r="E29" s="402">
        <f t="shared" si="2"/>
        <v>-0.058</v>
      </c>
      <c r="F29" s="221" t="s">
        <v>1487</v>
      </c>
    </row>
    <row r="30" ht="36" customHeight="1" spans="1:6">
      <c r="A30" s="446">
        <v>105</v>
      </c>
      <c r="B30" s="447" t="s">
        <v>1287</v>
      </c>
      <c r="C30" s="156">
        <v>3600</v>
      </c>
      <c r="D30" s="156">
        <v>21080</v>
      </c>
      <c r="E30" s="402">
        <f t="shared" si="2"/>
        <v>4.856</v>
      </c>
      <c r="F30" s="221" t="s">
        <v>1487</v>
      </c>
    </row>
    <row r="31" ht="54" customHeight="1" spans="1:6">
      <c r="A31" s="446">
        <v>110</v>
      </c>
      <c r="B31" s="447" t="s">
        <v>61</v>
      </c>
      <c r="C31" s="448">
        <f>C32+C35</f>
        <v>11003</v>
      </c>
      <c r="D31" s="448">
        <f>D32+D35</f>
        <v>8824</v>
      </c>
      <c r="E31" s="402">
        <f t="shared" si="2"/>
        <v>-0.198</v>
      </c>
      <c r="F31" s="221" t="s">
        <v>1487</v>
      </c>
    </row>
    <row r="32" ht="19" customHeight="1" spans="1:6">
      <c r="A32" s="449">
        <v>11004</v>
      </c>
      <c r="B32" s="450" t="s">
        <v>1565</v>
      </c>
      <c r="C32" s="448">
        <f>C33+C34</f>
        <v>7000</v>
      </c>
      <c r="D32" s="448">
        <f>D33+D34</f>
        <v>7190</v>
      </c>
      <c r="E32" s="402">
        <f t="shared" si="2"/>
        <v>0.027</v>
      </c>
      <c r="F32" s="221" t="s">
        <v>1566</v>
      </c>
    </row>
    <row r="33" ht="22" customHeight="1" spans="1:6">
      <c r="A33" s="449">
        <v>1100401</v>
      </c>
      <c r="B33" s="450" t="s">
        <v>1289</v>
      </c>
      <c r="C33" s="158">
        <v>7000</v>
      </c>
      <c r="D33" s="158">
        <v>7190</v>
      </c>
      <c r="E33" s="402">
        <f t="shared" si="2"/>
        <v>0.027</v>
      </c>
      <c r="F33" s="221" t="s">
        <v>1566</v>
      </c>
    </row>
    <row r="34" ht="19" customHeight="1" spans="1:6">
      <c r="A34" s="449">
        <v>1100402</v>
      </c>
      <c r="B34" s="450" t="s">
        <v>1567</v>
      </c>
      <c r="C34" s="158"/>
      <c r="D34" s="158"/>
      <c r="E34" s="402" t="str">
        <f t="shared" si="2"/>
        <v/>
      </c>
      <c r="F34" s="221" t="s">
        <v>1566</v>
      </c>
    </row>
    <row r="35" ht="24" customHeight="1" spans="1:6">
      <c r="A35" s="449">
        <v>11008</v>
      </c>
      <c r="B35" s="450" t="s">
        <v>64</v>
      </c>
      <c r="C35" s="451">
        <v>4003</v>
      </c>
      <c r="D35" s="451">
        <v>1634</v>
      </c>
      <c r="E35" s="402">
        <f t="shared" si="2"/>
        <v>-0.592</v>
      </c>
      <c r="F35" s="221" t="s">
        <v>1566</v>
      </c>
    </row>
    <row r="36" ht="23" customHeight="1" spans="1:6">
      <c r="A36" s="452">
        <v>11009</v>
      </c>
      <c r="B36" s="453" t="s">
        <v>65</v>
      </c>
      <c r="C36" s="448">
        <v>0</v>
      </c>
      <c r="D36" s="454"/>
      <c r="E36" s="402" t="str">
        <f t="shared" si="2"/>
        <v/>
      </c>
      <c r="F36" s="221" t="s">
        <v>1566</v>
      </c>
    </row>
    <row r="37" ht="36" customHeight="1" spans="1:6">
      <c r="A37" s="455"/>
      <c r="B37" s="456" t="s">
        <v>68</v>
      </c>
      <c r="C37" s="156">
        <f>C29+C30+C31</f>
        <v>120721</v>
      </c>
      <c r="D37" s="156">
        <f>D29+D30+D31</f>
        <v>129904</v>
      </c>
      <c r="E37" s="402">
        <f t="shared" si="2"/>
        <v>0.076</v>
      </c>
      <c r="F37" s="221" t="s">
        <v>1487</v>
      </c>
    </row>
  </sheetData>
  <autoFilter ref="A3:F37">
    <filterColumn colId="5">
      <customFilters>
        <customFilter operator="equal" val="是"/>
      </customFilters>
    </filterColumn>
    <extLst/>
  </autoFilter>
  <mergeCells count="1">
    <mergeCell ref="B1:E1"/>
  </mergeCells>
  <conditionalFormatting sqref="B30">
    <cfRule type="expression" dxfId="1" priority="12" stopIfTrue="1">
      <formula>"len($A:$A)=3"</formula>
    </cfRule>
  </conditionalFormatting>
  <conditionalFormatting sqref="D31">
    <cfRule type="expression" dxfId="1" priority="1" stopIfTrue="1">
      <formula>"len($A:$A)=3"</formula>
    </cfRule>
  </conditionalFormatting>
  <conditionalFormatting sqref="D32">
    <cfRule type="expression" dxfId="1" priority="2" stopIfTrue="1">
      <formula>"len($A:$A)=3"</formula>
    </cfRule>
  </conditionalFormatting>
  <conditionalFormatting sqref="B31:B34">
    <cfRule type="expression" dxfId="1" priority="8" stopIfTrue="1">
      <formula>"len($A:$A)=3"</formula>
    </cfRule>
  </conditionalFormatting>
  <conditionalFormatting sqref="C31:C32">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rgb="FF00B0F0"/>
  </sheetPr>
  <dimension ref="A1:XFD342"/>
  <sheetViews>
    <sheetView showGridLines="0" showZeros="0" view="pageBreakPreview" zoomScaleNormal="115" workbookViewId="0">
      <pane ySplit="3" topLeftCell="A323" activePane="bottomLeft" state="frozen"/>
      <selection/>
      <selection pane="bottomLeft" activeCell="I336" sqref="I336"/>
    </sheetView>
  </sheetViews>
  <sheetFormatPr defaultColWidth="9" defaultRowHeight="14.25"/>
  <cols>
    <col min="1" max="1" width="15.875" style="364" customWidth="1"/>
    <col min="2" max="2" width="50.75" style="364" customWidth="1"/>
    <col min="3" max="3" width="20.6333333333333" style="364" customWidth="1"/>
    <col min="4" max="4" width="20.6333333333333" style="365" customWidth="1"/>
    <col min="5" max="5" width="20.6333333333333" style="366" customWidth="1"/>
    <col min="6" max="6" width="3.75" style="367" hidden="1" customWidth="1"/>
    <col min="7" max="7" width="9" style="359" hidden="1" customWidth="1"/>
    <col min="8" max="16384" width="9" style="359"/>
  </cols>
  <sheetData>
    <row r="1" s="359" customFormat="1" ht="45" customHeight="1" spans="1:7">
      <c r="A1" s="364"/>
      <c r="B1" s="368" t="s">
        <v>1568</v>
      </c>
      <c r="C1" s="368"/>
      <c r="D1" s="368"/>
      <c r="E1" s="368"/>
      <c r="F1" s="369"/>
      <c r="G1" s="364"/>
    </row>
    <row r="2" s="360" customFormat="1" ht="20.1" customHeight="1" spans="1:7">
      <c r="A2" s="370"/>
      <c r="B2" s="371"/>
      <c r="C2" s="371"/>
      <c r="D2" s="371"/>
      <c r="E2" s="372" t="s">
        <v>3</v>
      </c>
      <c r="F2" s="373"/>
      <c r="G2" s="370"/>
    </row>
    <row r="3" s="361" customFormat="1" ht="39" customHeight="1" spans="1:7">
      <c r="A3" s="374" t="s">
        <v>4</v>
      </c>
      <c r="B3" s="375" t="s">
        <v>5</v>
      </c>
      <c r="C3" s="376" t="s">
        <v>130</v>
      </c>
      <c r="D3" s="376" t="s">
        <v>7</v>
      </c>
      <c r="E3" s="376" t="s">
        <v>131</v>
      </c>
      <c r="F3" s="377" t="s">
        <v>1192</v>
      </c>
      <c r="G3" s="378" t="s">
        <v>1569</v>
      </c>
    </row>
    <row r="4" s="359" customFormat="1" ht="17" customHeight="1" spans="1:7">
      <c r="A4" s="379">
        <v>205</v>
      </c>
      <c r="B4" s="380" t="s">
        <v>1197</v>
      </c>
      <c r="C4" s="381"/>
      <c r="D4" s="381"/>
      <c r="E4" s="382"/>
      <c r="F4" s="383" t="str">
        <f t="shared" ref="F4:F67" si="0">IF(LEN(A4)=3,"是",IF(B4&lt;&gt;"",IF(SUM(C4:D4)&lt;&gt;0,"是","否"),"是"))</f>
        <v>是</v>
      </c>
      <c r="G4" s="364" t="str">
        <f t="shared" ref="G4:G67" si="1">IF(LEN(A4)=3,"类",IF(LEN(A4)=5,"款","项"))</f>
        <v>类</v>
      </c>
    </row>
    <row r="5" s="359" customFormat="1" ht="17" customHeight="1" spans="1:7">
      <c r="A5" s="379">
        <v>20598</v>
      </c>
      <c r="B5" s="380" t="s">
        <v>1293</v>
      </c>
      <c r="C5" s="384"/>
      <c r="D5" s="384"/>
      <c r="E5" s="385"/>
      <c r="F5" s="383" t="str">
        <f t="shared" si="0"/>
        <v>否</v>
      </c>
      <c r="G5" s="364" t="str">
        <f t="shared" si="1"/>
        <v>款</v>
      </c>
    </row>
    <row r="6" s="359" customFormat="1" ht="21" customHeight="1" spans="1:7">
      <c r="A6" s="379">
        <v>2059801</v>
      </c>
      <c r="B6" s="380" t="s">
        <v>1294</v>
      </c>
      <c r="C6" s="386"/>
      <c r="D6" s="386"/>
      <c r="E6" s="385" t="str">
        <f t="shared" ref="E6:E10" si="2">IF(C6&gt;0,D6/C6-1,IF(C6&lt;0,-(D6/C6-1),""))</f>
        <v/>
      </c>
      <c r="F6" s="383" t="str">
        <f t="shared" si="0"/>
        <v>否</v>
      </c>
      <c r="G6" s="364" t="str">
        <f t="shared" si="1"/>
        <v>项</v>
      </c>
    </row>
    <row r="7" s="359" customFormat="1" ht="17" customHeight="1" spans="1:7">
      <c r="A7" s="379">
        <v>2059802</v>
      </c>
      <c r="B7" s="380" t="s">
        <v>381</v>
      </c>
      <c r="C7" s="386"/>
      <c r="D7" s="386"/>
      <c r="E7" s="385" t="str">
        <f t="shared" si="2"/>
        <v/>
      </c>
      <c r="F7" s="383" t="str">
        <f t="shared" si="0"/>
        <v>否</v>
      </c>
      <c r="G7" s="364" t="str">
        <f t="shared" si="1"/>
        <v>项</v>
      </c>
    </row>
    <row r="8" s="359" customFormat="1" ht="19" customHeight="1" spans="1:7">
      <c r="A8" s="379">
        <v>2059803</v>
      </c>
      <c r="B8" s="380" t="s">
        <v>1295</v>
      </c>
      <c r="C8" s="386"/>
      <c r="D8" s="386"/>
      <c r="E8" s="385" t="str">
        <f t="shared" si="2"/>
        <v/>
      </c>
      <c r="F8" s="383" t="str">
        <f t="shared" si="0"/>
        <v>否</v>
      </c>
      <c r="G8" s="364" t="str">
        <f t="shared" si="1"/>
        <v>项</v>
      </c>
    </row>
    <row r="9" s="359" customFormat="1" ht="15" customHeight="1" spans="1:7">
      <c r="A9" s="379">
        <v>2059804</v>
      </c>
      <c r="B9" s="380" t="s">
        <v>1296</v>
      </c>
      <c r="C9" s="386"/>
      <c r="D9" s="386"/>
      <c r="E9" s="385" t="str">
        <f t="shared" si="2"/>
        <v/>
      </c>
      <c r="F9" s="383" t="str">
        <f t="shared" si="0"/>
        <v>否</v>
      </c>
      <c r="G9" s="364" t="str">
        <f t="shared" si="1"/>
        <v>项</v>
      </c>
    </row>
    <row r="10" s="359" customFormat="1" ht="24" customHeight="1" spans="1:7">
      <c r="A10" s="379">
        <v>2059899</v>
      </c>
      <c r="B10" s="380" t="s">
        <v>421</v>
      </c>
      <c r="C10" s="386"/>
      <c r="D10" s="386"/>
      <c r="E10" s="385" t="str">
        <f t="shared" si="2"/>
        <v/>
      </c>
      <c r="F10" s="383" t="str">
        <f t="shared" si="0"/>
        <v>否</v>
      </c>
      <c r="G10" s="364" t="str">
        <f t="shared" si="1"/>
        <v>项</v>
      </c>
    </row>
    <row r="11" s="359" customFormat="1" ht="22" customHeight="1" spans="1:7">
      <c r="A11" s="379">
        <v>206</v>
      </c>
      <c r="B11" s="380" t="s">
        <v>1198</v>
      </c>
      <c r="C11" s="384"/>
      <c r="D11" s="384"/>
      <c r="E11" s="385"/>
      <c r="F11" s="383" t="str">
        <f t="shared" si="0"/>
        <v>是</v>
      </c>
      <c r="G11" s="364" t="str">
        <f t="shared" si="1"/>
        <v>类</v>
      </c>
    </row>
    <row r="12" s="359" customFormat="1" ht="21" customHeight="1" spans="1:7">
      <c r="A12" s="379">
        <v>20698</v>
      </c>
      <c r="B12" s="380" t="s">
        <v>1293</v>
      </c>
      <c r="C12" s="386"/>
      <c r="D12" s="386"/>
      <c r="E12" s="385" t="str">
        <f t="shared" ref="E12:E19" si="3">IF(C12&gt;0,D12/C12-1,IF(C12&lt;0,-(D12/C12-1),""))</f>
        <v/>
      </c>
      <c r="F12" s="383" t="str">
        <f t="shared" si="0"/>
        <v>否</v>
      </c>
      <c r="G12" s="364" t="str">
        <f t="shared" si="1"/>
        <v>款</v>
      </c>
    </row>
    <row r="13" s="359" customFormat="1" ht="23" customHeight="1" spans="1:7">
      <c r="A13" s="379">
        <v>2069801</v>
      </c>
      <c r="B13" s="380" t="s">
        <v>1297</v>
      </c>
      <c r="C13" s="386"/>
      <c r="D13" s="386"/>
      <c r="E13" s="385" t="str">
        <f t="shared" si="3"/>
        <v/>
      </c>
      <c r="F13" s="383" t="str">
        <f t="shared" si="0"/>
        <v>否</v>
      </c>
      <c r="G13" s="364" t="str">
        <f t="shared" si="1"/>
        <v>项</v>
      </c>
    </row>
    <row r="14" s="359" customFormat="1" ht="18" customHeight="1" spans="1:7">
      <c r="A14" s="379">
        <v>2069802</v>
      </c>
      <c r="B14" s="380" t="s">
        <v>1298</v>
      </c>
      <c r="C14" s="386"/>
      <c r="D14" s="386"/>
      <c r="E14" s="385" t="str">
        <f t="shared" si="3"/>
        <v/>
      </c>
      <c r="F14" s="383" t="str">
        <f t="shared" si="0"/>
        <v>否</v>
      </c>
      <c r="G14" s="364" t="str">
        <f t="shared" si="1"/>
        <v>项</v>
      </c>
    </row>
    <row r="15" s="359" customFormat="1" ht="22" customHeight="1" spans="1:7">
      <c r="A15" s="379">
        <v>2069803</v>
      </c>
      <c r="B15" s="380" t="s">
        <v>1299</v>
      </c>
      <c r="C15" s="386"/>
      <c r="D15" s="386"/>
      <c r="E15" s="385" t="str">
        <f t="shared" si="3"/>
        <v/>
      </c>
      <c r="F15" s="383" t="str">
        <f t="shared" si="0"/>
        <v>否</v>
      </c>
      <c r="G15" s="364" t="str">
        <f t="shared" si="1"/>
        <v>项</v>
      </c>
    </row>
    <row r="16" s="359" customFormat="1" ht="24" customHeight="1" spans="1:7">
      <c r="A16" s="379">
        <v>2069804</v>
      </c>
      <c r="B16" s="380" t="s">
        <v>1300</v>
      </c>
      <c r="C16" s="386">
        <v>0</v>
      </c>
      <c r="D16" s="386"/>
      <c r="E16" s="385" t="str">
        <f t="shared" si="3"/>
        <v/>
      </c>
      <c r="F16" s="383" t="str">
        <f t="shared" si="0"/>
        <v>否</v>
      </c>
      <c r="G16" s="364" t="str">
        <f t="shared" si="1"/>
        <v>项</v>
      </c>
    </row>
    <row r="17" s="359" customFormat="1" ht="18" customHeight="1" spans="1:7">
      <c r="A17" s="379">
        <v>2069805</v>
      </c>
      <c r="B17" s="380" t="s">
        <v>1301</v>
      </c>
      <c r="C17" s="386">
        <f>SUM(C18:C19)</f>
        <v>0</v>
      </c>
      <c r="D17" s="386">
        <f>SUM(D18:D19)</f>
        <v>0</v>
      </c>
      <c r="E17" s="385" t="str">
        <f t="shared" si="3"/>
        <v/>
      </c>
      <c r="F17" s="383" t="str">
        <f t="shared" si="0"/>
        <v>否</v>
      </c>
      <c r="G17" s="364" t="str">
        <f t="shared" si="1"/>
        <v>项</v>
      </c>
    </row>
    <row r="18" s="359" customFormat="1" ht="20" customHeight="1" spans="1:7">
      <c r="A18" s="379">
        <v>2069899</v>
      </c>
      <c r="B18" s="380" t="s">
        <v>1302</v>
      </c>
      <c r="C18" s="386">
        <v>0</v>
      </c>
      <c r="D18" s="386">
        <v>0</v>
      </c>
      <c r="E18" s="385" t="str">
        <f t="shared" si="3"/>
        <v/>
      </c>
      <c r="F18" s="383" t="str">
        <f t="shared" si="0"/>
        <v>否</v>
      </c>
      <c r="G18" s="364" t="str">
        <f t="shared" si="1"/>
        <v>项</v>
      </c>
    </row>
    <row r="19" s="359" customFormat="1" ht="20" customHeight="1" spans="1:7">
      <c r="A19" s="379">
        <v>207</v>
      </c>
      <c r="B19" s="387" t="s">
        <v>1303</v>
      </c>
      <c r="C19" s="386">
        <v>0</v>
      </c>
      <c r="D19" s="386">
        <v>0</v>
      </c>
      <c r="E19" s="385" t="str">
        <f t="shared" si="3"/>
        <v/>
      </c>
      <c r="F19" s="383" t="str">
        <f t="shared" si="0"/>
        <v>是</v>
      </c>
      <c r="G19" s="364" t="str">
        <f t="shared" si="1"/>
        <v>类</v>
      </c>
    </row>
    <row r="20" s="359" customFormat="1" ht="30" customHeight="1" spans="1:7">
      <c r="A20" s="379">
        <v>20707</v>
      </c>
      <c r="B20" s="380" t="s">
        <v>1304</v>
      </c>
      <c r="C20" s="381"/>
      <c r="D20" s="381"/>
      <c r="E20" s="382"/>
      <c r="F20" s="383" t="str">
        <f t="shared" si="0"/>
        <v>否</v>
      </c>
      <c r="G20" s="364" t="str">
        <f t="shared" si="1"/>
        <v>款</v>
      </c>
    </row>
    <row r="21" s="359" customFormat="1" ht="19" customHeight="1" spans="1:7">
      <c r="A21" s="379">
        <v>2070701</v>
      </c>
      <c r="B21" s="380" t="s">
        <v>1305</v>
      </c>
      <c r="C21" s="384"/>
      <c r="D21" s="384"/>
      <c r="E21" s="385"/>
      <c r="F21" s="383" t="str">
        <f t="shared" si="0"/>
        <v>否</v>
      </c>
      <c r="G21" s="364" t="str">
        <f t="shared" si="1"/>
        <v>项</v>
      </c>
    </row>
    <row r="22" s="359" customFormat="1" ht="15" customHeight="1" spans="1:7">
      <c r="A22" s="379">
        <v>2070702</v>
      </c>
      <c r="B22" s="380" t="s">
        <v>1306</v>
      </c>
      <c r="C22" s="386"/>
      <c r="D22" s="386"/>
      <c r="E22" s="385" t="str">
        <f t="shared" ref="E22:E24" si="4">IF(C22&gt;0,D22/C22-1,IF(C22&lt;0,-(D22/C22-1),""))</f>
        <v/>
      </c>
      <c r="F22" s="383" t="str">
        <f t="shared" si="0"/>
        <v>否</v>
      </c>
      <c r="G22" s="364" t="str">
        <f t="shared" si="1"/>
        <v>项</v>
      </c>
    </row>
    <row r="23" s="359" customFormat="1" ht="15" customHeight="1" spans="1:7">
      <c r="A23" s="379">
        <v>2070703</v>
      </c>
      <c r="B23" s="380" t="s">
        <v>1307</v>
      </c>
      <c r="C23" s="386"/>
      <c r="D23" s="386"/>
      <c r="E23" s="385" t="str">
        <f t="shared" si="4"/>
        <v/>
      </c>
      <c r="F23" s="383" t="str">
        <f t="shared" si="0"/>
        <v>否</v>
      </c>
      <c r="G23" s="364" t="str">
        <f t="shared" si="1"/>
        <v>项</v>
      </c>
    </row>
    <row r="24" s="359" customFormat="1" ht="22" customHeight="1" spans="1:7">
      <c r="A24" s="379">
        <v>2070704</v>
      </c>
      <c r="B24" s="380" t="s">
        <v>1308</v>
      </c>
      <c r="C24" s="386"/>
      <c r="D24" s="386"/>
      <c r="E24" s="385" t="str">
        <f t="shared" si="4"/>
        <v/>
      </c>
      <c r="F24" s="383" t="str">
        <f t="shared" si="0"/>
        <v>否</v>
      </c>
      <c r="G24" s="364" t="str">
        <f t="shared" si="1"/>
        <v>项</v>
      </c>
    </row>
    <row r="25" s="359" customFormat="1" ht="23" customHeight="1" spans="1:7">
      <c r="A25" s="379">
        <v>2070799</v>
      </c>
      <c r="B25" s="380" t="s">
        <v>1309</v>
      </c>
      <c r="C25" s="384"/>
      <c r="D25" s="384"/>
      <c r="E25" s="385"/>
      <c r="F25" s="383" t="str">
        <f t="shared" si="0"/>
        <v>否</v>
      </c>
      <c r="G25" s="364" t="str">
        <f t="shared" si="1"/>
        <v>项</v>
      </c>
    </row>
    <row r="26" s="359" customFormat="1" ht="21" customHeight="1" spans="1:7">
      <c r="A26" s="379">
        <v>20709</v>
      </c>
      <c r="B26" s="380" t="s">
        <v>1310</v>
      </c>
      <c r="C26" s="386"/>
      <c r="D26" s="386"/>
      <c r="E26" s="385" t="str">
        <f t="shared" ref="E26:E28" si="5">IF(C26&gt;0,D26/C26-1,IF(C26&lt;0,-(D26/C26-1),""))</f>
        <v/>
      </c>
      <c r="F26" s="383" t="str">
        <f t="shared" si="0"/>
        <v>否</v>
      </c>
      <c r="G26" s="364" t="str">
        <f t="shared" si="1"/>
        <v>款</v>
      </c>
    </row>
    <row r="27" s="359" customFormat="1" ht="19" customHeight="1" spans="1:7">
      <c r="A27" s="379">
        <v>2070901</v>
      </c>
      <c r="B27" s="380" t="s">
        <v>1311</v>
      </c>
      <c r="C27" s="386"/>
      <c r="D27" s="386"/>
      <c r="E27" s="385" t="str">
        <f t="shared" si="5"/>
        <v/>
      </c>
      <c r="F27" s="383" t="str">
        <f t="shared" si="0"/>
        <v>否</v>
      </c>
      <c r="G27" s="364" t="str">
        <f t="shared" si="1"/>
        <v>项</v>
      </c>
    </row>
    <row r="28" s="359" customFormat="1" ht="25" customHeight="1" spans="1:7">
      <c r="A28" s="379">
        <v>2070902</v>
      </c>
      <c r="B28" s="380" t="s">
        <v>1312</v>
      </c>
      <c r="C28" s="386"/>
      <c r="D28" s="386"/>
      <c r="E28" s="385" t="str">
        <f t="shared" si="5"/>
        <v/>
      </c>
      <c r="F28" s="383" t="str">
        <f t="shared" si="0"/>
        <v>否</v>
      </c>
      <c r="G28" s="364" t="str">
        <f t="shared" si="1"/>
        <v>项</v>
      </c>
    </row>
    <row r="29" s="362" customFormat="1" ht="39" customHeight="1" spans="1:7">
      <c r="A29" s="379">
        <v>2070903</v>
      </c>
      <c r="B29" s="380" t="s">
        <v>1313</v>
      </c>
      <c r="C29" s="384"/>
      <c r="D29" s="384"/>
      <c r="E29" s="385"/>
      <c r="F29" s="383" t="str">
        <f t="shared" si="0"/>
        <v>否</v>
      </c>
      <c r="G29" s="364" t="str">
        <f t="shared" si="1"/>
        <v>项</v>
      </c>
    </row>
    <row r="30" s="359" customFormat="1" ht="24" customHeight="1" spans="1:7">
      <c r="A30" s="379">
        <v>2070904</v>
      </c>
      <c r="B30" s="380" t="s">
        <v>1314</v>
      </c>
      <c r="C30" s="386"/>
      <c r="D30" s="386"/>
      <c r="E30" s="385" t="str">
        <f t="shared" ref="E30:E42" si="6">IF(C30&gt;0,D30/C30-1,IF(C30&lt;0,-(D30/C30-1),""))</f>
        <v/>
      </c>
      <c r="F30" s="383" t="str">
        <f t="shared" si="0"/>
        <v>否</v>
      </c>
      <c r="G30" s="364" t="str">
        <f t="shared" si="1"/>
        <v>项</v>
      </c>
    </row>
    <row r="31" s="359" customFormat="1" ht="18" customHeight="1" spans="1:7">
      <c r="A31" s="379">
        <v>2070999</v>
      </c>
      <c r="B31" s="380" t="s">
        <v>1315</v>
      </c>
      <c r="C31" s="386"/>
      <c r="D31" s="386"/>
      <c r="E31" s="385" t="str">
        <f t="shared" si="6"/>
        <v/>
      </c>
      <c r="F31" s="383" t="str">
        <f t="shared" si="0"/>
        <v>否</v>
      </c>
      <c r="G31" s="364" t="str">
        <f t="shared" si="1"/>
        <v>项</v>
      </c>
    </row>
    <row r="32" s="359" customFormat="1" ht="22" customHeight="1" spans="1:7">
      <c r="A32" s="379">
        <v>20710</v>
      </c>
      <c r="B32" s="380" t="s">
        <v>1316</v>
      </c>
      <c r="C32" s="381"/>
      <c r="D32" s="381"/>
      <c r="E32" s="382"/>
      <c r="F32" s="383" t="str">
        <f t="shared" si="0"/>
        <v>否</v>
      </c>
      <c r="G32" s="364" t="str">
        <f t="shared" si="1"/>
        <v>款</v>
      </c>
    </row>
    <row r="33" s="359" customFormat="1" ht="18" customHeight="1" spans="1:7">
      <c r="A33" s="388">
        <v>2071001</v>
      </c>
      <c r="B33" s="389" t="s">
        <v>1317</v>
      </c>
      <c r="C33" s="384"/>
      <c r="D33" s="384"/>
      <c r="E33" s="385"/>
      <c r="F33" s="383" t="str">
        <f t="shared" si="0"/>
        <v>否</v>
      </c>
      <c r="G33" s="364" t="str">
        <f t="shared" si="1"/>
        <v>项</v>
      </c>
    </row>
    <row r="34" s="359" customFormat="1" ht="28" customHeight="1" spans="1:7">
      <c r="A34" s="388">
        <v>2071099</v>
      </c>
      <c r="B34" s="389" t="s">
        <v>1318</v>
      </c>
      <c r="C34" s="386"/>
      <c r="D34" s="386">
        <v>0</v>
      </c>
      <c r="E34" s="385" t="str">
        <f t="shared" si="6"/>
        <v/>
      </c>
      <c r="F34" s="383" t="str">
        <f t="shared" si="0"/>
        <v>否</v>
      </c>
      <c r="G34" s="364" t="str">
        <f t="shared" si="1"/>
        <v>项</v>
      </c>
    </row>
    <row r="35" s="359" customFormat="1" ht="24" customHeight="1" spans="1:7">
      <c r="A35" s="390">
        <v>20798</v>
      </c>
      <c r="B35" s="391" t="s">
        <v>1293</v>
      </c>
      <c r="C35" s="386"/>
      <c r="D35" s="386">
        <v>0</v>
      </c>
      <c r="E35" s="385" t="str">
        <f t="shared" si="6"/>
        <v/>
      </c>
      <c r="F35" s="383" t="str">
        <f t="shared" si="0"/>
        <v>否</v>
      </c>
      <c r="G35" s="364" t="str">
        <f t="shared" si="1"/>
        <v>款</v>
      </c>
    </row>
    <row r="36" s="359" customFormat="1" ht="27" customHeight="1" spans="1:7">
      <c r="A36" s="390">
        <v>2079801</v>
      </c>
      <c r="B36" s="391" t="s">
        <v>1319</v>
      </c>
      <c r="C36" s="386"/>
      <c r="D36" s="386">
        <v>0</v>
      </c>
      <c r="E36" s="385" t="str">
        <f t="shared" si="6"/>
        <v/>
      </c>
      <c r="F36" s="383" t="str">
        <f t="shared" si="0"/>
        <v>否</v>
      </c>
      <c r="G36" s="364" t="str">
        <f t="shared" si="1"/>
        <v>项</v>
      </c>
    </row>
    <row r="37" s="362" customFormat="1" ht="24" customHeight="1" spans="1:7">
      <c r="A37" s="390">
        <v>2079802</v>
      </c>
      <c r="B37" s="391" t="s">
        <v>1320</v>
      </c>
      <c r="C37" s="386">
        <v>0</v>
      </c>
      <c r="D37" s="386"/>
      <c r="E37" s="385" t="str">
        <f t="shared" si="6"/>
        <v/>
      </c>
      <c r="F37" s="383" t="str">
        <f t="shared" si="0"/>
        <v>否</v>
      </c>
      <c r="G37" s="364" t="str">
        <f t="shared" si="1"/>
        <v>项</v>
      </c>
    </row>
    <row r="38" s="359" customFormat="1" ht="24" customHeight="1" spans="1:7">
      <c r="A38" s="390">
        <v>2079803</v>
      </c>
      <c r="B38" s="391" t="s">
        <v>1321</v>
      </c>
      <c r="C38" s="386">
        <f>SUM(C39:C42)</f>
        <v>0</v>
      </c>
      <c r="D38" s="386">
        <f>SUM(D39:D42)</f>
        <v>0</v>
      </c>
      <c r="E38" s="385" t="str">
        <f t="shared" si="6"/>
        <v/>
      </c>
      <c r="F38" s="383" t="str">
        <f t="shared" si="0"/>
        <v>否</v>
      </c>
      <c r="G38" s="364" t="str">
        <f t="shared" si="1"/>
        <v>项</v>
      </c>
    </row>
    <row r="39" s="359" customFormat="1" ht="21" customHeight="1" spans="1:7">
      <c r="A39" s="390">
        <v>2079804</v>
      </c>
      <c r="B39" s="391" t="s">
        <v>1322</v>
      </c>
      <c r="C39" s="386">
        <v>0</v>
      </c>
      <c r="D39" s="386">
        <v>0</v>
      </c>
      <c r="E39" s="385" t="str">
        <f t="shared" si="6"/>
        <v/>
      </c>
      <c r="F39" s="383" t="str">
        <f t="shared" si="0"/>
        <v>否</v>
      </c>
      <c r="G39" s="364" t="str">
        <f t="shared" si="1"/>
        <v>项</v>
      </c>
    </row>
    <row r="40" s="359" customFormat="1" ht="35" customHeight="1" spans="1:7">
      <c r="A40" s="390">
        <v>2079805</v>
      </c>
      <c r="B40" s="391" t="s">
        <v>1323</v>
      </c>
      <c r="C40" s="386">
        <v>0</v>
      </c>
      <c r="D40" s="386">
        <v>0</v>
      </c>
      <c r="E40" s="385" t="str">
        <f t="shared" si="6"/>
        <v/>
      </c>
      <c r="F40" s="383" t="str">
        <f t="shared" si="0"/>
        <v>否</v>
      </c>
      <c r="G40" s="364" t="str">
        <f t="shared" si="1"/>
        <v>项</v>
      </c>
    </row>
    <row r="41" s="359" customFormat="1" ht="33" customHeight="1" spans="1:7">
      <c r="A41" s="390">
        <v>2079899</v>
      </c>
      <c r="B41" s="391" t="s">
        <v>1324</v>
      </c>
      <c r="C41" s="386">
        <v>0</v>
      </c>
      <c r="D41" s="386">
        <v>0</v>
      </c>
      <c r="E41" s="385" t="str">
        <f t="shared" si="6"/>
        <v/>
      </c>
      <c r="F41" s="383" t="str">
        <f t="shared" si="0"/>
        <v>否</v>
      </c>
      <c r="G41" s="364" t="str">
        <f t="shared" si="1"/>
        <v>项</v>
      </c>
    </row>
    <row r="42" s="359" customFormat="1" ht="40" customHeight="1" spans="1:7">
      <c r="A42" s="388">
        <v>208</v>
      </c>
      <c r="B42" s="389" t="s">
        <v>1200</v>
      </c>
      <c r="C42" s="386">
        <v>0</v>
      </c>
      <c r="D42" s="386">
        <v>0</v>
      </c>
      <c r="E42" s="385" t="str">
        <f t="shared" si="6"/>
        <v/>
      </c>
      <c r="F42" s="383" t="str">
        <f t="shared" si="0"/>
        <v>是</v>
      </c>
      <c r="G42" s="364" t="str">
        <f t="shared" si="1"/>
        <v>类</v>
      </c>
    </row>
    <row r="43" s="359" customFormat="1" ht="30" customHeight="1" spans="1:11">
      <c r="A43" s="388">
        <v>20898</v>
      </c>
      <c r="B43" s="389" t="s">
        <v>1293</v>
      </c>
      <c r="C43" s="384"/>
      <c r="D43" s="384"/>
      <c r="E43" s="385"/>
      <c r="F43" s="383" t="str">
        <f t="shared" si="0"/>
        <v>否</v>
      </c>
      <c r="G43" s="364" t="str">
        <f t="shared" si="1"/>
        <v>款</v>
      </c>
      <c r="I43" s="359">
        <v>101117</v>
      </c>
      <c r="K43" s="359">
        <f>I43-D43</f>
        <v>101117</v>
      </c>
    </row>
    <row r="44" s="359" customFormat="1" ht="30" customHeight="1" spans="1:11">
      <c r="A44" s="388">
        <v>2089801</v>
      </c>
      <c r="B44" s="389" t="s">
        <v>1325</v>
      </c>
      <c r="C44" s="386"/>
      <c r="D44" s="384"/>
      <c r="E44" s="385"/>
      <c r="F44" s="383" t="str">
        <f t="shared" si="0"/>
        <v>否</v>
      </c>
      <c r="G44" s="364" t="str">
        <f t="shared" si="1"/>
        <v>项</v>
      </c>
      <c r="K44" s="359">
        <f>K43/2</f>
        <v>50558.5</v>
      </c>
    </row>
    <row r="45" s="359" customFormat="1" ht="30" customHeight="1" spans="1:7">
      <c r="A45" s="388">
        <v>2089802</v>
      </c>
      <c r="B45" s="389" t="s">
        <v>1326</v>
      </c>
      <c r="C45" s="386"/>
      <c r="D45" s="386"/>
      <c r="E45" s="385"/>
      <c r="F45" s="383" t="str">
        <f t="shared" si="0"/>
        <v>否</v>
      </c>
      <c r="G45" s="364" t="str">
        <f t="shared" si="1"/>
        <v>项</v>
      </c>
    </row>
    <row r="46" s="359" customFormat="1" ht="30" customHeight="1" spans="1:7">
      <c r="A46" s="388">
        <v>2089899</v>
      </c>
      <c r="B46" s="389" t="s">
        <v>620</v>
      </c>
      <c r="C46" s="386"/>
      <c r="D46" s="386"/>
      <c r="E46" s="385"/>
      <c r="F46" s="383" t="str">
        <f t="shared" si="0"/>
        <v>否</v>
      </c>
      <c r="G46" s="364" t="str">
        <f t="shared" si="1"/>
        <v>项</v>
      </c>
    </row>
    <row r="47" s="359" customFormat="1" ht="30" customHeight="1" spans="1:7">
      <c r="A47" s="388">
        <v>210</v>
      </c>
      <c r="B47" s="389" t="s">
        <v>1201</v>
      </c>
      <c r="C47" s="386"/>
      <c r="D47" s="386"/>
      <c r="E47" s="385"/>
      <c r="F47" s="383" t="str">
        <f t="shared" si="0"/>
        <v>是</v>
      </c>
      <c r="G47" s="364" t="str">
        <f t="shared" si="1"/>
        <v>类</v>
      </c>
    </row>
    <row r="48" s="359" customFormat="1" ht="30" customHeight="1" spans="1:7">
      <c r="A48" s="388">
        <v>21098</v>
      </c>
      <c r="B48" s="389" t="s">
        <v>1293</v>
      </c>
      <c r="C48" s="386"/>
      <c r="D48" s="386"/>
      <c r="E48" s="385" t="str">
        <f t="shared" ref="E48:E56" si="7">IF(C48&gt;0,D48/C48-1,IF(C48&lt;0,-(D48/C48-1),""))</f>
        <v/>
      </c>
      <c r="F48" s="383" t="str">
        <f t="shared" si="0"/>
        <v>否</v>
      </c>
      <c r="G48" s="364" t="str">
        <f t="shared" si="1"/>
        <v>款</v>
      </c>
    </row>
    <row r="49" s="359" customFormat="1" ht="30" customHeight="1" spans="1:7">
      <c r="A49" s="388">
        <v>2109801</v>
      </c>
      <c r="B49" s="389" t="s">
        <v>1327</v>
      </c>
      <c r="C49" s="386"/>
      <c r="D49" s="386"/>
      <c r="E49" s="385" t="str">
        <f t="shared" si="7"/>
        <v/>
      </c>
      <c r="F49" s="383" t="str">
        <f t="shared" si="0"/>
        <v>否</v>
      </c>
      <c r="G49" s="364" t="str">
        <f t="shared" si="1"/>
        <v>项</v>
      </c>
    </row>
    <row r="50" s="359" customFormat="1" ht="30" customHeight="1" spans="1:7">
      <c r="A50" s="388">
        <v>2109802</v>
      </c>
      <c r="B50" s="389" t="s">
        <v>1328</v>
      </c>
      <c r="C50" s="386"/>
      <c r="D50" s="386"/>
      <c r="E50" s="385" t="str">
        <f t="shared" si="7"/>
        <v/>
      </c>
      <c r="F50" s="383" t="str">
        <f t="shared" si="0"/>
        <v>否</v>
      </c>
      <c r="G50" s="364" t="str">
        <f t="shared" si="1"/>
        <v>项</v>
      </c>
    </row>
    <row r="51" s="359" customFormat="1" ht="30" customHeight="1" spans="1:7">
      <c r="A51" s="388">
        <v>2109803</v>
      </c>
      <c r="B51" s="389" t="s">
        <v>1329</v>
      </c>
      <c r="C51" s="386"/>
      <c r="D51" s="386"/>
      <c r="E51" s="385" t="str">
        <f t="shared" si="7"/>
        <v/>
      </c>
      <c r="F51" s="383" t="str">
        <f t="shared" si="0"/>
        <v>否</v>
      </c>
      <c r="G51" s="364" t="str">
        <f t="shared" si="1"/>
        <v>项</v>
      </c>
    </row>
    <row r="52" s="359" customFormat="1" ht="30" customHeight="1" spans="1:7">
      <c r="A52" s="388">
        <v>2109804</v>
      </c>
      <c r="B52" s="389" t="s">
        <v>687</v>
      </c>
      <c r="C52" s="386"/>
      <c r="D52" s="386"/>
      <c r="E52" s="385" t="str">
        <f t="shared" si="7"/>
        <v/>
      </c>
      <c r="F52" s="383" t="str">
        <f t="shared" si="0"/>
        <v>否</v>
      </c>
      <c r="G52" s="364" t="str">
        <f t="shared" si="1"/>
        <v>项</v>
      </c>
    </row>
    <row r="53" s="359" customFormat="1" ht="30" customHeight="1" spans="1:7">
      <c r="A53" s="388">
        <v>2109899</v>
      </c>
      <c r="B53" s="389" t="s">
        <v>691</v>
      </c>
      <c r="C53" s="386"/>
      <c r="D53" s="386"/>
      <c r="E53" s="385" t="str">
        <f t="shared" si="7"/>
        <v/>
      </c>
      <c r="F53" s="383" t="str">
        <f t="shared" si="0"/>
        <v>否</v>
      </c>
      <c r="G53" s="364" t="str">
        <f t="shared" si="1"/>
        <v>项</v>
      </c>
    </row>
    <row r="54" s="359" customFormat="1" ht="30" customHeight="1" spans="1:7">
      <c r="A54" s="388">
        <v>211</v>
      </c>
      <c r="B54" s="389" t="s">
        <v>1202</v>
      </c>
      <c r="C54" s="386"/>
      <c r="D54" s="386"/>
      <c r="E54" s="385" t="str">
        <f t="shared" si="7"/>
        <v/>
      </c>
      <c r="F54" s="383" t="str">
        <f t="shared" si="0"/>
        <v>是</v>
      </c>
      <c r="G54" s="364" t="str">
        <f t="shared" si="1"/>
        <v>类</v>
      </c>
    </row>
    <row r="55" s="359" customFormat="1" ht="30" customHeight="1" spans="1:7">
      <c r="A55" s="388">
        <v>21160</v>
      </c>
      <c r="B55" s="389" t="s">
        <v>1330</v>
      </c>
      <c r="C55" s="386">
        <v>0</v>
      </c>
      <c r="D55" s="386"/>
      <c r="E55" s="385" t="str">
        <f t="shared" si="7"/>
        <v/>
      </c>
      <c r="F55" s="383" t="str">
        <f t="shared" si="0"/>
        <v>否</v>
      </c>
      <c r="G55" s="364" t="str">
        <f t="shared" si="1"/>
        <v>款</v>
      </c>
    </row>
    <row r="56" s="359" customFormat="1" ht="36" customHeight="1" spans="1:7">
      <c r="A56" s="388">
        <v>2116001</v>
      </c>
      <c r="B56" s="389" t="s">
        <v>1331</v>
      </c>
      <c r="C56" s="386"/>
      <c r="D56" s="386"/>
      <c r="E56" s="385" t="str">
        <f t="shared" si="7"/>
        <v/>
      </c>
      <c r="F56" s="383" t="str">
        <f t="shared" si="0"/>
        <v>否</v>
      </c>
      <c r="G56" s="364" t="str">
        <f t="shared" si="1"/>
        <v>项</v>
      </c>
    </row>
    <row r="57" s="359" customFormat="1" ht="30" customHeight="1" spans="1:7">
      <c r="A57" s="388">
        <v>2116002</v>
      </c>
      <c r="B57" s="389" t="s">
        <v>1332</v>
      </c>
      <c r="C57" s="384"/>
      <c r="D57" s="384"/>
      <c r="E57" s="385"/>
      <c r="F57" s="383" t="str">
        <f t="shared" si="0"/>
        <v>否</v>
      </c>
      <c r="G57" s="364" t="str">
        <f t="shared" si="1"/>
        <v>项</v>
      </c>
    </row>
    <row r="58" s="359" customFormat="1" ht="30" customHeight="1" spans="1:7">
      <c r="A58" s="388">
        <v>2116003</v>
      </c>
      <c r="B58" s="389" t="s">
        <v>1333</v>
      </c>
      <c r="C58" s="386"/>
      <c r="D58" s="386"/>
      <c r="E58" s="385" t="str">
        <f t="shared" ref="E58:E60" si="8">IF(C58&gt;0,D58/C58-1,IF(C58&lt;0,-(D58/C58-1),""))</f>
        <v/>
      </c>
      <c r="F58" s="383" t="str">
        <f t="shared" si="0"/>
        <v>否</v>
      </c>
      <c r="G58" s="364" t="str">
        <f t="shared" si="1"/>
        <v>项</v>
      </c>
    </row>
    <row r="59" s="359" customFormat="1" ht="30" customHeight="1" spans="1:7">
      <c r="A59" s="388">
        <v>2116099</v>
      </c>
      <c r="B59" s="389" t="s">
        <v>1334</v>
      </c>
      <c r="C59" s="386"/>
      <c r="D59" s="386"/>
      <c r="E59" s="385" t="str">
        <f t="shared" si="8"/>
        <v/>
      </c>
      <c r="F59" s="383" t="str">
        <f t="shared" si="0"/>
        <v>否</v>
      </c>
      <c r="G59" s="364" t="str">
        <f t="shared" si="1"/>
        <v>项</v>
      </c>
    </row>
    <row r="60" s="359" customFormat="1" ht="30" customHeight="1" spans="1:7">
      <c r="A60" s="388">
        <v>21161</v>
      </c>
      <c r="B60" s="389" t="s">
        <v>1335</v>
      </c>
      <c r="C60" s="386"/>
      <c r="D60" s="386"/>
      <c r="E60" s="385" t="str">
        <f t="shared" si="8"/>
        <v/>
      </c>
      <c r="F60" s="383" t="str">
        <f t="shared" si="0"/>
        <v>否</v>
      </c>
      <c r="G60" s="364" t="str">
        <f t="shared" si="1"/>
        <v>款</v>
      </c>
    </row>
    <row r="61" s="359" customFormat="1" ht="30" customHeight="1" spans="1:7">
      <c r="A61" s="388">
        <v>2116101</v>
      </c>
      <c r="B61" s="389" t="s">
        <v>1336</v>
      </c>
      <c r="C61" s="384"/>
      <c r="D61" s="384"/>
      <c r="E61" s="385"/>
      <c r="F61" s="383" t="str">
        <f t="shared" si="0"/>
        <v>否</v>
      </c>
      <c r="G61" s="364" t="str">
        <f t="shared" si="1"/>
        <v>项</v>
      </c>
    </row>
    <row r="62" s="359" customFormat="1" ht="30" customHeight="1" spans="1:7">
      <c r="A62" s="388">
        <v>2116102</v>
      </c>
      <c r="B62" s="389" t="s">
        <v>1337</v>
      </c>
      <c r="C62" s="384">
        <f>SUBTOTAL(9,C63:C67)</f>
        <v>0</v>
      </c>
      <c r="D62" s="384">
        <f>D63+D64</f>
        <v>0</v>
      </c>
      <c r="E62" s="385"/>
      <c r="F62" s="383" t="str">
        <f t="shared" si="0"/>
        <v>否</v>
      </c>
      <c r="G62" s="364" t="str">
        <f t="shared" si="1"/>
        <v>项</v>
      </c>
    </row>
    <row r="63" s="359" customFormat="1" ht="30" customHeight="1" spans="1:7">
      <c r="A63" s="388">
        <v>2116103</v>
      </c>
      <c r="B63" s="389" t="s">
        <v>1338</v>
      </c>
      <c r="C63" s="386"/>
      <c r="D63" s="386"/>
      <c r="E63" s="385"/>
      <c r="F63" s="383" t="str">
        <f t="shared" si="0"/>
        <v>否</v>
      </c>
      <c r="G63" s="364" t="str">
        <f t="shared" si="1"/>
        <v>项</v>
      </c>
    </row>
    <row r="64" s="359" customFormat="1" ht="30" customHeight="1" spans="1:7">
      <c r="A64" s="388">
        <v>2116104</v>
      </c>
      <c r="B64" s="389" t="s">
        <v>1339</v>
      </c>
      <c r="C64" s="386"/>
      <c r="D64" s="386"/>
      <c r="E64" s="385"/>
      <c r="F64" s="383" t="str">
        <f t="shared" si="0"/>
        <v>否</v>
      </c>
      <c r="G64" s="364" t="str">
        <f t="shared" si="1"/>
        <v>项</v>
      </c>
    </row>
    <row r="65" s="359" customFormat="1" ht="30" customHeight="1" spans="1:7">
      <c r="A65" s="388">
        <v>21198</v>
      </c>
      <c r="B65" s="389" t="s">
        <v>1293</v>
      </c>
      <c r="C65" s="386"/>
      <c r="D65" s="386"/>
      <c r="E65" s="385"/>
      <c r="F65" s="383" t="str">
        <f t="shared" si="0"/>
        <v>否</v>
      </c>
      <c r="G65" s="364" t="str">
        <f t="shared" si="1"/>
        <v>款</v>
      </c>
    </row>
    <row r="66" s="359" customFormat="1" ht="30" customHeight="1" spans="1:7">
      <c r="A66" s="388">
        <v>2119801</v>
      </c>
      <c r="B66" s="389" t="s">
        <v>1340</v>
      </c>
      <c r="C66" s="386"/>
      <c r="D66" s="386"/>
      <c r="E66" s="385"/>
      <c r="F66" s="383" t="str">
        <f t="shared" si="0"/>
        <v>否</v>
      </c>
      <c r="G66" s="364" t="str">
        <f t="shared" si="1"/>
        <v>项</v>
      </c>
    </row>
    <row r="67" s="359" customFormat="1" ht="30" customHeight="1" spans="1:7">
      <c r="A67" s="388">
        <v>2119802</v>
      </c>
      <c r="B67" s="389" t="s">
        <v>1341</v>
      </c>
      <c r="C67" s="386"/>
      <c r="D67" s="386"/>
      <c r="E67" s="385"/>
      <c r="F67" s="383" t="str">
        <f t="shared" si="0"/>
        <v>否</v>
      </c>
      <c r="G67" s="364" t="str">
        <f t="shared" si="1"/>
        <v>项</v>
      </c>
    </row>
    <row r="68" s="359" customFormat="1" ht="30" customHeight="1" spans="1:7">
      <c r="A68" s="388">
        <v>2119803</v>
      </c>
      <c r="B68" s="389" t="s">
        <v>1342</v>
      </c>
      <c r="C68" s="384"/>
      <c r="D68" s="384"/>
      <c r="E68" s="385"/>
      <c r="F68" s="383" t="str">
        <f t="shared" ref="F68:F97" si="9">IF(LEN(A68)=3,"是",IF(B68&lt;&gt;"",IF(SUM(C68:D68)&lt;&gt;0,"是","否"),"是"))</f>
        <v>否</v>
      </c>
      <c r="G68" s="364" t="str">
        <f t="shared" ref="G68:G97" si="10">IF(LEN(A68)=3,"类",IF(LEN(A68)=5,"款","项"))</f>
        <v>项</v>
      </c>
    </row>
    <row r="69" s="359" customFormat="1" ht="30" customHeight="1" spans="1:7">
      <c r="A69" s="388">
        <v>2119899</v>
      </c>
      <c r="B69" s="389" t="s">
        <v>761</v>
      </c>
      <c r="C69" s="386"/>
      <c r="D69" s="386"/>
      <c r="E69" s="385"/>
      <c r="F69" s="383" t="str">
        <f t="shared" si="9"/>
        <v>否</v>
      </c>
      <c r="G69" s="364" t="str">
        <f t="shared" si="10"/>
        <v>项</v>
      </c>
    </row>
    <row r="70" s="359" customFormat="1" ht="30" customHeight="1" spans="1:7">
      <c r="A70" s="388">
        <v>212</v>
      </c>
      <c r="B70" s="389" t="s">
        <v>1343</v>
      </c>
      <c r="C70" s="386">
        <f>SUM(C71,C87,C91,C92,C98,C102,C106,C110,C116,C119,C128,)</f>
        <v>101117</v>
      </c>
      <c r="D70" s="386">
        <f>SUM(D71,D87,D91,D92,D98,D102,D106,D110,D116,D119,D128,)</f>
        <v>95812</v>
      </c>
      <c r="E70" s="385">
        <f t="shared" ref="E70:E75" si="11">IF(C70&gt;0,D70/C70-1,IF(C70&lt;0,-(D70/C70-1),""))</f>
        <v>-0.052</v>
      </c>
      <c r="F70" s="383" t="str">
        <f t="shared" si="9"/>
        <v>是</v>
      </c>
      <c r="G70" s="364" t="str">
        <f t="shared" si="10"/>
        <v>类</v>
      </c>
    </row>
    <row r="71" s="359" customFormat="1" ht="30" customHeight="1" spans="1:7">
      <c r="A71" s="388">
        <v>21208</v>
      </c>
      <c r="B71" s="389" t="s">
        <v>1344</v>
      </c>
      <c r="C71" s="386">
        <f>C72+C73+C74</f>
        <v>82740</v>
      </c>
      <c r="D71" s="386">
        <f>SUM(D72,D73,D74)</f>
        <v>83334</v>
      </c>
      <c r="E71" s="385">
        <f t="shared" si="11"/>
        <v>0.007</v>
      </c>
      <c r="F71" s="383" t="str">
        <f t="shared" si="9"/>
        <v>是</v>
      </c>
      <c r="G71" s="364" t="str">
        <f t="shared" si="10"/>
        <v>款</v>
      </c>
    </row>
    <row r="72" s="359" customFormat="1" ht="30" customHeight="1" spans="1:7">
      <c r="A72" s="388">
        <v>2120801</v>
      </c>
      <c r="B72" s="392" t="s">
        <v>1345</v>
      </c>
      <c r="C72" s="384">
        <v>58521</v>
      </c>
      <c r="D72" s="384">
        <v>21890</v>
      </c>
      <c r="E72" s="385"/>
      <c r="F72" s="383" t="str">
        <f t="shared" si="9"/>
        <v>是</v>
      </c>
      <c r="G72" s="364" t="str">
        <f t="shared" si="10"/>
        <v>项</v>
      </c>
    </row>
    <row r="73" s="359" customFormat="1" ht="30" customHeight="1" spans="1:7">
      <c r="A73" s="388">
        <v>2120802</v>
      </c>
      <c r="B73" s="392" t="s">
        <v>1346</v>
      </c>
      <c r="C73" s="386">
        <v>3000</v>
      </c>
      <c r="D73" s="386">
        <v>20000</v>
      </c>
      <c r="E73" s="385">
        <f t="shared" si="11"/>
        <v>5.667</v>
      </c>
      <c r="F73" s="383" t="str">
        <f t="shared" si="9"/>
        <v>是</v>
      </c>
      <c r="G73" s="364" t="str">
        <f t="shared" si="10"/>
        <v>项</v>
      </c>
    </row>
    <row r="74" s="359" customFormat="1" ht="30" customHeight="1" spans="1:7">
      <c r="A74" s="388">
        <v>2120803</v>
      </c>
      <c r="B74" s="392" t="s">
        <v>1347</v>
      </c>
      <c r="C74" s="386">
        <v>21219</v>
      </c>
      <c r="D74" s="386">
        <v>41444</v>
      </c>
      <c r="E74" s="385">
        <f t="shared" si="11"/>
        <v>0.953</v>
      </c>
      <c r="F74" s="383" t="str">
        <f t="shared" si="9"/>
        <v>是</v>
      </c>
      <c r="G74" s="364" t="str">
        <f t="shared" si="10"/>
        <v>项</v>
      </c>
    </row>
    <row r="75" s="359" customFormat="1" ht="30" customHeight="1" spans="1:7">
      <c r="A75" s="388">
        <v>2120804</v>
      </c>
      <c r="B75" s="392" t="s">
        <v>1348</v>
      </c>
      <c r="C75" s="386"/>
      <c r="D75" s="386"/>
      <c r="E75" s="385" t="str">
        <f t="shared" si="11"/>
        <v/>
      </c>
      <c r="F75" s="383" t="str">
        <f t="shared" si="9"/>
        <v>否</v>
      </c>
      <c r="G75" s="364" t="str">
        <f t="shared" si="10"/>
        <v>项</v>
      </c>
    </row>
    <row r="76" s="359" customFormat="1" ht="30" customHeight="1" spans="1:7">
      <c r="A76" s="388">
        <v>2120805</v>
      </c>
      <c r="B76" s="392" t="s">
        <v>1349</v>
      </c>
      <c r="C76" s="384"/>
      <c r="D76" s="384"/>
      <c r="E76" s="385"/>
      <c r="F76" s="383" t="str">
        <f t="shared" si="9"/>
        <v>否</v>
      </c>
      <c r="G76" s="364" t="str">
        <f t="shared" si="10"/>
        <v>项</v>
      </c>
    </row>
    <row r="77" s="359" customFormat="1" ht="30" customHeight="1" spans="1:7">
      <c r="A77" s="388">
        <v>2120806</v>
      </c>
      <c r="B77" s="392" t="s">
        <v>1350</v>
      </c>
      <c r="C77" s="386"/>
      <c r="D77" s="386">
        <v>0</v>
      </c>
      <c r="E77" s="385" t="str">
        <f t="shared" ref="E77:E79" si="12">IF(C77&gt;0,D77/C77-1,IF(C77&lt;0,-(D77/C77-1),""))</f>
        <v/>
      </c>
      <c r="F77" s="383" t="str">
        <f t="shared" si="9"/>
        <v>否</v>
      </c>
      <c r="G77" s="364" t="str">
        <f t="shared" si="10"/>
        <v>项</v>
      </c>
    </row>
    <row r="78" s="359" customFormat="1" ht="30" customHeight="1" spans="1:7">
      <c r="A78" s="388">
        <v>2120807</v>
      </c>
      <c r="B78" s="392" t="s">
        <v>1351</v>
      </c>
      <c r="C78" s="386"/>
      <c r="D78" s="386"/>
      <c r="E78" s="385" t="str">
        <f t="shared" si="12"/>
        <v/>
      </c>
      <c r="F78" s="383" t="str">
        <f t="shared" si="9"/>
        <v>否</v>
      </c>
      <c r="G78" s="364" t="str">
        <f t="shared" si="10"/>
        <v>项</v>
      </c>
    </row>
    <row r="79" s="359" customFormat="1" ht="48" customHeight="1" spans="1:7">
      <c r="A79" s="388">
        <v>2120809</v>
      </c>
      <c r="B79" s="392" t="s">
        <v>1352</v>
      </c>
      <c r="C79" s="386"/>
      <c r="D79" s="386"/>
      <c r="E79" s="385" t="str">
        <f t="shared" si="12"/>
        <v/>
      </c>
      <c r="F79" s="383" t="str">
        <f t="shared" si="9"/>
        <v>否</v>
      </c>
      <c r="G79" s="364" t="str">
        <f t="shared" si="10"/>
        <v>项</v>
      </c>
    </row>
    <row r="80" s="359" customFormat="1" ht="39" customHeight="1" spans="1:7">
      <c r="A80" s="388">
        <v>2120810</v>
      </c>
      <c r="B80" s="392" t="s">
        <v>1353</v>
      </c>
      <c r="C80" s="384"/>
      <c r="D80" s="384"/>
      <c r="E80" s="385"/>
      <c r="F80" s="383" t="str">
        <f t="shared" si="9"/>
        <v>否</v>
      </c>
      <c r="G80" s="364" t="str">
        <f t="shared" si="10"/>
        <v>项</v>
      </c>
    </row>
    <row r="81" s="359" customFormat="1" ht="30" customHeight="1" spans="1:7">
      <c r="A81" s="388">
        <v>2120811</v>
      </c>
      <c r="B81" s="392" t="s">
        <v>1354</v>
      </c>
      <c r="C81" s="386"/>
      <c r="D81" s="386"/>
      <c r="E81" s="385" t="str">
        <f t="shared" ref="E81:E85" si="13">IF(C81&gt;0,D81/C81-1,IF(C81&lt;0,-(D81/C81-1),""))</f>
        <v/>
      </c>
      <c r="F81" s="383" t="str">
        <f t="shared" si="9"/>
        <v>否</v>
      </c>
      <c r="G81" s="364" t="str">
        <f t="shared" si="10"/>
        <v>项</v>
      </c>
    </row>
    <row r="82" s="359" customFormat="1" ht="30" customHeight="1" spans="1:7">
      <c r="A82" s="388">
        <v>2120813</v>
      </c>
      <c r="B82" s="392" t="s">
        <v>1355</v>
      </c>
      <c r="C82" s="386"/>
      <c r="D82" s="386"/>
      <c r="E82" s="385" t="str">
        <f t="shared" si="13"/>
        <v/>
      </c>
      <c r="F82" s="383" t="str">
        <f t="shared" si="9"/>
        <v>否</v>
      </c>
      <c r="G82" s="364" t="str">
        <f t="shared" si="10"/>
        <v>项</v>
      </c>
    </row>
    <row r="83" s="359" customFormat="1" ht="30" customHeight="1" spans="1:7">
      <c r="A83" s="388">
        <v>2120814</v>
      </c>
      <c r="B83" s="392" t="s">
        <v>1356</v>
      </c>
      <c r="C83" s="386">
        <v>0</v>
      </c>
      <c r="D83" s="386">
        <v>0</v>
      </c>
      <c r="E83" s="385" t="str">
        <f t="shared" si="13"/>
        <v/>
      </c>
      <c r="F83" s="383" t="str">
        <f t="shared" si="9"/>
        <v>否</v>
      </c>
      <c r="G83" s="364" t="str">
        <f t="shared" si="10"/>
        <v>项</v>
      </c>
    </row>
    <row r="84" s="359" customFormat="1" ht="30" customHeight="1" spans="1:7">
      <c r="A84" s="388">
        <v>2120815</v>
      </c>
      <c r="B84" s="392" t="s">
        <v>1357</v>
      </c>
      <c r="C84" s="386">
        <v>0</v>
      </c>
      <c r="D84" s="386">
        <v>0</v>
      </c>
      <c r="E84" s="385" t="str">
        <f t="shared" si="13"/>
        <v/>
      </c>
      <c r="F84" s="383" t="str">
        <f t="shared" si="9"/>
        <v>否</v>
      </c>
      <c r="G84" s="364" t="str">
        <f t="shared" si="10"/>
        <v>项</v>
      </c>
    </row>
    <row r="85" s="359" customFormat="1" ht="18.75" spans="1:7">
      <c r="A85" s="388">
        <v>2120816</v>
      </c>
      <c r="B85" s="392" t="s">
        <v>1358</v>
      </c>
      <c r="C85" s="386"/>
      <c r="D85" s="386"/>
      <c r="E85" s="385" t="str">
        <f t="shared" si="13"/>
        <v/>
      </c>
      <c r="F85" s="383" t="str">
        <f t="shared" si="9"/>
        <v>否</v>
      </c>
      <c r="G85" s="364" t="str">
        <f t="shared" si="10"/>
        <v>项</v>
      </c>
    </row>
    <row r="86" s="359" customFormat="1" ht="30" customHeight="1" spans="1:7">
      <c r="A86" s="388">
        <v>2120899</v>
      </c>
      <c r="B86" s="392" t="s">
        <v>1359</v>
      </c>
      <c r="C86" s="384"/>
      <c r="D86" s="384"/>
      <c r="E86" s="385"/>
      <c r="F86" s="383" t="str">
        <f t="shared" si="9"/>
        <v>否</v>
      </c>
      <c r="G86" s="364" t="str">
        <f t="shared" si="10"/>
        <v>项</v>
      </c>
    </row>
    <row r="87" s="359" customFormat="1" ht="30" customHeight="1" spans="1:7">
      <c r="A87" s="388">
        <v>21210</v>
      </c>
      <c r="B87" s="389" t="s">
        <v>1360</v>
      </c>
      <c r="C87" s="386"/>
      <c r="D87" s="386"/>
      <c r="E87" s="385" t="str">
        <f t="shared" ref="E87:E97" si="14">IF(C87&gt;0,D87/C87-1,IF(C87&lt;0,-(D87/C87-1),""))</f>
        <v/>
      </c>
      <c r="F87" s="383" t="str">
        <f t="shared" si="9"/>
        <v>否</v>
      </c>
      <c r="G87" s="364" t="str">
        <f t="shared" si="10"/>
        <v>款</v>
      </c>
    </row>
    <row r="88" s="359" customFormat="1" ht="41" customHeight="1" spans="1:7">
      <c r="A88" s="388">
        <v>2121001</v>
      </c>
      <c r="B88" s="392" t="s">
        <v>1345</v>
      </c>
      <c r="C88" s="386"/>
      <c r="D88" s="386"/>
      <c r="E88" s="385" t="str">
        <f t="shared" si="14"/>
        <v/>
      </c>
      <c r="F88" s="383" t="str">
        <f t="shared" si="9"/>
        <v>否</v>
      </c>
      <c r="G88" s="364" t="str">
        <f t="shared" si="10"/>
        <v>项</v>
      </c>
    </row>
    <row r="89" s="359" customFormat="1" ht="48" customHeight="1" spans="1:7">
      <c r="A89" s="388">
        <v>2121002</v>
      </c>
      <c r="B89" s="392" t="s">
        <v>1346</v>
      </c>
      <c r="C89" s="384"/>
      <c r="D89" s="384"/>
      <c r="E89" s="385"/>
      <c r="F89" s="383" t="str">
        <f t="shared" si="9"/>
        <v>否</v>
      </c>
      <c r="G89" s="364" t="str">
        <f t="shared" si="10"/>
        <v>项</v>
      </c>
    </row>
    <row r="90" s="359" customFormat="1" ht="30" customHeight="1" spans="1:7">
      <c r="A90" s="388">
        <v>2121099</v>
      </c>
      <c r="B90" s="392" t="s">
        <v>1361</v>
      </c>
      <c r="C90" s="386">
        <v>0</v>
      </c>
      <c r="D90" s="386"/>
      <c r="E90" s="385" t="str">
        <f t="shared" si="14"/>
        <v/>
      </c>
      <c r="F90" s="383" t="str">
        <f t="shared" si="9"/>
        <v>否</v>
      </c>
      <c r="G90" s="364" t="str">
        <f t="shared" si="10"/>
        <v>项</v>
      </c>
    </row>
    <row r="91" s="359" customFormat="1" ht="30" customHeight="1" spans="1:7">
      <c r="A91" s="388">
        <v>21211</v>
      </c>
      <c r="B91" s="389" t="s">
        <v>1362</v>
      </c>
      <c r="C91" s="386">
        <v>0</v>
      </c>
      <c r="D91" s="386">
        <v>0</v>
      </c>
      <c r="E91" s="385" t="str">
        <f t="shared" si="14"/>
        <v/>
      </c>
      <c r="F91" s="383" t="str">
        <f t="shared" si="9"/>
        <v>否</v>
      </c>
      <c r="G91" s="364" t="str">
        <f t="shared" si="10"/>
        <v>款</v>
      </c>
    </row>
    <row r="92" s="359" customFormat="1" ht="30" customHeight="1" spans="1:7">
      <c r="A92" s="388">
        <v>21213</v>
      </c>
      <c r="B92" s="389" t="s">
        <v>1363</v>
      </c>
      <c r="C92" s="386">
        <f>SUM(C93:C97)</f>
        <v>7720</v>
      </c>
      <c r="D92" s="386">
        <f>SUM(D93:D97)</f>
        <v>1972</v>
      </c>
      <c r="E92" s="385">
        <f t="shared" si="14"/>
        <v>-0.745</v>
      </c>
      <c r="F92" s="383" t="str">
        <f t="shared" si="9"/>
        <v>是</v>
      </c>
      <c r="G92" s="364" t="str">
        <f t="shared" si="10"/>
        <v>款</v>
      </c>
    </row>
    <row r="93" s="359" customFormat="1" ht="30" customHeight="1" spans="1:7">
      <c r="A93" s="388">
        <v>2121301</v>
      </c>
      <c r="B93" s="392" t="s">
        <v>1364</v>
      </c>
      <c r="C93" s="386">
        <v>5200</v>
      </c>
      <c r="D93" s="386"/>
      <c r="E93" s="385">
        <f t="shared" si="14"/>
        <v>-1</v>
      </c>
      <c r="F93" s="383" t="str">
        <f t="shared" si="9"/>
        <v>是</v>
      </c>
      <c r="G93" s="364" t="str">
        <f t="shared" si="10"/>
        <v>项</v>
      </c>
    </row>
    <row r="94" s="359" customFormat="1" ht="30" customHeight="1" spans="1:7">
      <c r="A94" s="388">
        <v>2121302</v>
      </c>
      <c r="B94" s="392" t="s">
        <v>1365</v>
      </c>
      <c r="C94" s="386">
        <v>2520</v>
      </c>
      <c r="D94" s="386">
        <v>1972</v>
      </c>
      <c r="E94" s="385">
        <f t="shared" si="14"/>
        <v>-0.217</v>
      </c>
      <c r="F94" s="383" t="str">
        <f t="shared" si="9"/>
        <v>是</v>
      </c>
      <c r="G94" s="364" t="str">
        <f t="shared" si="10"/>
        <v>项</v>
      </c>
    </row>
    <row r="95" s="359" customFormat="1" ht="30" customHeight="1" spans="1:7">
      <c r="A95" s="388">
        <v>2121303</v>
      </c>
      <c r="B95" s="392" t="s">
        <v>1366</v>
      </c>
      <c r="C95" s="386">
        <v>0</v>
      </c>
      <c r="D95" s="386"/>
      <c r="E95" s="385" t="str">
        <f t="shared" si="14"/>
        <v/>
      </c>
      <c r="F95" s="383" t="str">
        <f t="shared" si="9"/>
        <v>否</v>
      </c>
      <c r="G95" s="364" t="str">
        <f t="shared" si="10"/>
        <v>项</v>
      </c>
    </row>
    <row r="96" s="359" customFormat="1" ht="30" customHeight="1" spans="1:7">
      <c r="A96" s="388">
        <v>2121304</v>
      </c>
      <c r="B96" s="392" t="s">
        <v>1367</v>
      </c>
      <c r="C96" s="386">
        <v>0</v>
      </c>
      <c r="D96" s="386"/>
      <c r="E96" s="385" t="str">
        <f t="shared" si="14"/>
        <v/>
      </c>
      <c r="F96" s="383" t="str">
        <f t="shared" si="9"/>
        <v>否</v>
      </c>
      <c r="G96" s="364" t="str">
        <f t="shared" si="10"/>
        <v>项</v>
      </c>
    </row>
    <row r="97" s="359" customFormat="1" ht="45" customHeight="1" spans="1:7">
      <c r="A97" s="388">
        <v>2121399</v>
      </c>
      <c r="B97" s="392" t="s">
        <v>1368</v>
      </c>
      <c r="C97" s="386">
        <v>0</v>
      </c>
      <c r="D97" s="386"/>
      <c r="E97" s="385" t="str">
        <f t="shared" si="14"/>
        <v/>
      </c>
      <c r="F97" s="383" t="str">
        <f t="shared" si="9"/>
        <v>否</v>
      </c>
      <c r="G97" s="364" t="str">
        <f t="shared" si="10"/>
        <v>项</v>
      </c>
    </row>
    <row r="98" s="359" customFormat="1" ht="30" customHeight="1" spans="1:7">
      <c r="A98" s="388">
        <v>21214</v>
      </c>
      <c r="B98" s="389" t="s">
        <v>1369</v>
      </c>
      <c r="C98" s="386">
        <f>C99+C101</f>
        <v>2100</v>
      </c>
      <c r="D98" s="386">
        <f>D99+D101</f>
        <v>2892</v>
      </c>
      <c r="E98" s="385"/>
      <c r="F98" s="383"/>
      <c r="G98" s="364"/>
    </row>
    <row r="99" s="359" customFormat="1" ht="30" customHeight="1" spans="1:7">
      <c r="A99" s="388">
        <v>2121401</v>
      </c>
      <c r="B99" s="389" t="s">
        <v>1370</v>
      </c>
      <c r="C99" s="386">
        <v>2100</v>
      </c>
      <c r="D99" s="386">
        <v>2873</v>
      </c>
      <c r="E99" s="385"/>
      <c r="F99" s="383"/>
      <c r="G99" s="364"/>
    </row>
    <row r="100" s="359" customFormat="1" ht="30" customHeight="1" spans="1:7">
      <c r="A100" s="388">
        <v>2121402</v>
      </c>
      <c r="B100" s="389" t="s">
        <v>1371</v>
      </c>
      <c r="C100" s="384"/>
      <c r="D100" s="384">
        <v>0</v>
      </c>
      <c r="E100" s="385"/>
      <c r="F100" s="383" t="str">
        <f t="shared" ref="F99:F133" si="15">IF(LEN(A100)=3,"是",IF(B100&lt;&gt;"",IF(SUM(C100:D100)&lt;&gt;0,"是","否"),"是"))</f>
        <v>否</v>
      </c>
      <c r="G100" s="364" t="str">
        <f t="shared" ref="G99:G133" si="16">IF(LEN(A100)=3,"类",IF(LEN(A100)=5,"款","项"))</f>
        <v>项</v>
      </c>
    </row>
    <row r="101" s="359" customFormat="1" ht="30" customHeight="1" spans="1:7">
      <c r="A101" s="388">
        <v>2121499</v>
      </c>
      <c r="B101" s="389" t="s">
        <v>1372</v>
      </c>
      <c r="C101" s="384"/>
      <c r="D101" s="384">
        <v>19</v>
      </c>
      <c r="E101" s="385"/>
      <c r="F101" s="383" t="str">
        <f t="shared" si="15"/>
        <v>是</v>
      </c>
      <c r="G101" s="364" t="str">
        <f t="shared" si="16"/>
        <v>项</v>
      </c>
    </row>
    <row r="102" s="359" customFormat="1" ht="32" customHeight="1" spans="1:7">
      <c r="A102" s="388">
        <v>21215</v>
      </c>
      <c r="B102" s="389" t="s">
        <v>1373</v>
      </c>
      <c r="C102" s="386">
        <f>SUBTOTAL(9,C103:C105)</f>
        <v>0</v>
      </c>
      <c r="D102" s="386">
        <f>SUBTOTAL(9,D103:D105)</f>
        <v>0</v>
      </c>
      <c r="E102" s="385"/>
      <c r="F102" s="383" t="str">
        <f t="shared" si="15"/>
        <v>否</v>
      </c>
      <c r="G102" s="364" t="str">
        <f t="shared" si="16"/>
        <v>款</v>
      </c>
    </row>
    <row r="103" s="359" customFormat="1" ht="27" customHeight="1" spans="1:7">
      <c r="A103" s="388">
        <v>2121501</v>
      </c>
      <c r="B103" s="389" t="s">
        <v>1345</v>
      </c>
      <c r="C103" s="386"/>
      <c r="D103" s="386"/>
      <c r="E103" s="385" t="str">
        <f t="shared" ref="E103:E110" si="17">IF(C103&gt;0,D103/C103-1,IF(C103&lt;0,-(D103/C103-1),""))</f>
        <v/>
      </c>
      <c r="F103" s="383" t="str">
        <f t="shared" si="15"/>
        <v>否</v>
      </c>
      <c r="G103" s="364" t="str">
        <f t="shared" si="16"/>
        <v>项</v>
      </c>
    </row>
    <row r="104" s="359" customFormat="1" ht="27" customHeight="1" spans="1:7">
      <c r="A104" s="388">
        <v>2121502</v>
      </c>
      <c r="B104" s="389" t="s">
        <v>1346</v>
      </c>
      <c r="C104" s="386"/>
      <c r="D104" s="386"/>
      <c r="E104" s="385" t="str">
        <f t="shared" si="17"/>
        <v/>
      </c>
      <c r="F104" s="383" t="str">
        <f t="shared" si="15"/>
        <v>否</v>
      </c>
      <c r="G104" s="364" t="str">
        <f t="shared" si="16"/>
        <v>项</v>
      </c>
    </row>
    <row r="105" s="359" customFormat="1" ht="27" customHeight="1" spans="1:7">
      <c r="A105" s="388">
        <v>2121599</v>
      </c>
      <c r="B105" s="389" t="s">
        <v>1374</v>
      </c>
      <c r="C105" s="386"/>
      <c r="D105" s="386"/>
      <c r="E105" s="385" t="str">
        <f t="shared" si="17"/>
        <v/>
      </c>
      <c r="F105" s="383" t="str">
        <f t="shared" si="15"/>
        <v>否</v>
      </c>
      <c r="G105" s="364" t="str">
        <f t="shared" si="16"/>
        <v>项</v>
      </c>
    </row>
    <row r="106" s="359" customFormat="1" ht="27" customHeight="1" spans="1:7">
      <c r="A106" s="388">
        <v>21216</v>
      </c>
      <c r="B106" s="389" t="s">
        <v>1375</v>
      </c>
      <c r="C106" s="386">
        <f>SUM(C107:C110)</f>
        <v>0</v>
      </c>
      <c r="D106" s="386">
        <f>SUM(D107:D110)</f>
        <v>0</v>
      </c>
      <c r="E106" s="385" t="str">
        <f t="shared" si="17"/>
        <v/>
      </c>
      <c r="F106" s="383" t="str">
        <f t="shared" si="15"/>
        <v>否</v>
      </c>
      <c r="G106" s="364" t="str">
        <f t="shared" si="16"/>
        <v>款</v>
      </c>
    </row>
    <row r="107" s="359" customFormat="1" ht="27" customHeight="1" spans="1:7">
      <c r="A107" s="388">
        <v>2121601</v>
      </c>
      <c r="B107" s="389" t="s">
        <v>1345</v>
      </c>
      <c r="C107" s="386">
        <v>0</v>
      </c>
      <c r="D107" s="386">
        <v>0</v>
      </c>
      <c r="E107" s="385" t="str">
        <f t="shared" si="17"/>
        <v/>
      </c>
      <c r="F107" s="383" t="str">
        <f t="shared" si="15"/>
        <v>否</v>
      </c>
      <c r="G107" s="364" t="str">
        <f t="shared" si="16"/>
        <v>项</v>
      </c>
    </row>
    <row r="108" s="359" customFormat="1" ht="27" customHeight="1" spans="1:7">
      <c r="A108" s="388">
        <v>2121602</v>
      </c>
      <c r="B108" s="389" t="s">
        <v>1346</v>
      </c>
      <c r="C108" s="386">
        <v>0</v>
      </c>
      <c r="D108" s="386">
        <v>0</v>
      </c>
      <c r="E108" s="385" t="str">
        <f t="shared" si="17"/>
        <v/>
      </c>
      <c r="F108" s="383" t="str">
        <f t="shared" si="15"/>
        <v>否</v>
      </c>
      <c r="G108" s="364" t="str">
        <f t="shared" si="16"/>
        <v>项</v>
      </c>
    </row>
    <row r="109" s="359" customFormat="1" ht="27" customHeight="1" spans="1:7">
      <c r="A109" s="388">
        <v>2121699</v>
      </c>
      <c r="B109" s="389" t="s">
        <v>1376</v>
      </c>
      <c r="C109" s="386">
        <v>0</v>
      </c>
      <c r="D109" s="386">
        <v>0</v>
      </c>
      <c r="E109" s="385" t="str">
        <f t="shared" si="17"/>
        <v/>
      </c>
      <c r="F109" s="383" t="str">
        <f t="shared" si="15"/>
        <v>否</v>
      </c>
      <c r="G109" s="364" t="str">
        <f t="shared" si="16"/>
        <v>项</v>
      </c>
    </row>
    <row r="110" s="359" customFormat="1" ht="27" customHeight="1" spans="1:7">
      <c r="A110" s="388">
        <v>21217</v>
      </c>
      <c r="B110" s="389" t="s">
        <v>1377</v>
      </c>
      <c r="C110" s="386">
        <v>0</v>
      </c>
      <c r="D110" s="386">
        <v>0</v>
      </c>
      <c r="E110" s="385" t="str">
        <f t="shared" si="17"/>
        <v/>
      </c>
      <c r="F110" s="383" t="str">
        <f t="shared" si="15"/>
        <v>否</v>
      </c>
      <c r="G110" s="364" t="str">
        <f t="shared" si="16"/>
        <v>款</v>
      </c>
    </row>
    <row r="111" s="359" customFormat="1" ht="26" customHeight="1" spans="1:7">
      <c r="A111" s="388">
        <v>2121701</v>
      </c>
      <c r="B111" s="389" t="s">
        <v>1364</v>
      </c>
      <c r="C111" s="384"/>
      <c r="D111" s="384"/>
      <c r="E111" s="385"/>
      <c r="F111" s="383" t="str">
        <f t="shared" si="15"/>
        <v>否</v>
      </c>
      <c r="G111" s="364" t="str">
        <f t="shared" si="16"/>
        <v>项</v>
      </c>
    </row>
    <row r="112" s="359" customFormat="1" ht="24" customHeight="1" spans="1:7">
      <c r="A112" s="388">
        <v>2121702</v>
      </c>
      <c r="B112" s="389" t="s">
        <v>1365</v>
      </c>
      <c r="C112" s="386">
        <v>0</v>
      </c>
      <c r="D112" s="386">
        <v>0</v>
      </c>
      <c r="E112" s="385" t="str">
        <f t="shared" ref="E112:E115" si="18">IF(C112&gt;0,D112/C112-1,IF(C112&lt;0,-(D112/C112-1),""))</f>
        <v/>
      </c>
      <c r="F112" s="383" t="str">
        <f t="shared" si="15"/>
        <v>否</v>
      </c>
      <c r="G112" s="364" t="str">
        <f t="shared" si="16"/>
        <v>项</v>
      </c>
    </row>
    <row r="113" s="359" customFormat="1" ht="18" customHeight="1" spans="1:7">
      <c r="A113" s="388">
        <v>2121703</v>
      </c>
      <c r="B113" s="389" t="s">
        <v>1366</v>
      </c>
      <c r="C113" s="386">
        <v>0</v>
      </c>
      <c r="D113" s="386">
        <v>0</v>
      </c>
      <c r="E113" s="385" t="str">
        <f t="shared" si="18"/>
        <v/>
      </c>
      <c r="F113" s="383" t="str">
        <f t="shared" si="15"/>
        <v>否</v>
      </c>
      <c r="G113" s="364" t="str">
        <f t="shared" si="16"/>
        <v>项</v>
      </c>
    </row>
    <row r="114" s="359" customFormat="1" ht="21" customHeight="1" spans="1:7">
      <c r="A114" s="388">
        <v>2121704</v>
      </c>
      <c r="B114" s="389" t="s">
        <v>1367</v>
      </c>
      <c r="C114" s="386"/>
      <c r="D114" s="386"/>
      <c r="E114" s="385" t="str">
        <f t="shared" si="18"/>
        <v/>
      </c>
      <c r="F114" s="383" t="str">
        <f t="shared" si="15"/>
        <v>否</v>
      </c>
      <c r="G114" s="364" t="str">
        <f t="shared" si="16"/>
        <v>项</v>
      </c>
    </row>
    <row r="115" s="359" customFormat="1" ht="24" customHeight="1" spans="1:7">
      <c r="A115" s="388">
        <v>2121799</v>
      </c>
      <c r="B115" s="389" t="s">
        <v>1378</v>
      </c>
      <c r="C115" s="386"/>
      <c r="D115" s="386"/>
      <c r="E115" s="385" t="str">
        <f t="shared" si="18"/>
        <v/>
      </c>
      <c r="F115" s="383" t="str">
        <f t="shared" si="15"/>
        <v>否</v>
      </c>
      <c r="G115" s="364" t="str">
        <f t="shared" si="16"/>
        <v>项</v>
      </c>
    </row>
    <row r="116" s="359" customFormat="1" ht="18.75" spans="1:7">
      <c r="A116" s="388">
        <v>21218</v>
      </c>
      <c r="B116" s="389" t="s">
        <v>1379</v>
      </c>
      <c r="C116" s="384"/>
      <c r="D116" s="384"/>
      <c r="E116" s="385"/>
      <c r="F116" s="383" t="str">
        <f t="shared" si="15"/>
        <v>否</v>
      </c>
      <c r="G116" s="364" t="str">
        <f t="shared" si="16"/>
        <v>款</v>
      </c>
    </row>
    <row r="117" s="359" customFormat="1" ht="30" customHeight="1" spans="1:7">
      <c r="A117" s="388">
        <v>2121801</v>
      </c>
      <c r="B117" s="389" t="s">
        <v>1370</v>
      </c>
      <c r="C117" s="386"/>
      <c r="D117" s="386"/>
      <c r="E117" s="385" t="str">
        <f t="shared" ref="E117:E123" si="19">IF(C117&gt;0,D117/C117-1,IF(C117&lt;0,-(D117/C117-1),""))</f>
        <v/>
      </c>
      <c r="F117" s="383" t="str">
        <f t="shared" si="15"/>
        <v>否</v>
      </c>
      <c r="G117" s="364" t="str">
        <f t="shared" si="16"/>
        <v>项</v>
      </c>
    </row>
    <row r="118" s="359" customFormat="1" ht="30" customHeight="1" spans="1:7">
      <c r="A118" s="388">
        <v>2121899</v>
      </c>
      <c r="B118" s="389" t="s">
        <v>1380</v>
      </c>
      <c r="C118" s="386"/>
      <c r="D118" s="386"/>
      <c r="E118" s="385" t="str">
        <f t="shared" si="19"/>
        <v/>
      </c>
      <c r="F118" s="383" t="str">
        <f t="shared" si="15"/>
        <v>否</v>
      </c>
      <c r="G118" s="364" t="str">
        <f t="shared" si="16"/>
        <v>项</v>
      </c>
    </row>
    <row r="119" s="359" customFormat="1" ht="18.75" spans="1:7">
      <c r="A119" s="388">
        <v>21219</v>
      </c>
      <c r="B119" s="389" t="s">
        <v>1381</v>
      </c>
      <c r="C119" s="386"/>
      <c r="D119" s="386"/>
      <c r="E119" s="385" t="str">
        <f t="shared" si="19"/>
        <v/>
      </c>
      <c r="F119" s="383" t="str">
        <f t="shared" si="15"/>
        <v>否</v>
      </c>
      <c r="G119" s="364" t="str">
        <f t="shared" si="16"/>
        <v>款</v>
      </c>
    </row>
    <row r="120" s="359" customFormat="1" ht="30" customHeight="1" spans="1:7">
      <c r="A120" s="388">
        <v>2121901</v>
      </c>
      <c r="B120" s="389" t="s">
        <v>1345</v>
      </c>
      <c r="C120" s="386">
        <v>0</v>
      </c>
      <c r="D120" s="386">
        <v>0</v>
      </c>
      <c r="E120" s="385" t="str">
        <f t="shared" si="19"/>
        <v/>
      </c>
      <c r="F120" s="383" t="str">
        <f t="shared" si="15"/>
        <v>否</v>
      </c>
      <c r="G120" s="364" t="str">
        <f t="shared" si="16"/>
        <v>项</v>
      </c>
    </row>
    <row r="121" s="359" customFormat="1" ht="30" customHeight="1" spans="1:7">
      <c r="A121" s="388">
        <v>2121902</v>
      </c>
      <c r="B121" s="389" t="s">
        <v>1346</v>
      </c>
      <c r="C121" s="386">
        <v>0</v>
      </c>
      <c r="D121" s="386">
        <v>0</v>
      </c>
      <c r="E121" s="385" t="str">
        <f t="shared" si="19"/>
        <v/>
      </c>
      <c r="F121" s="383" t="str">
        <f t="shared" si="15"/>
        <v>否</v>
      </c>
      <c r="G121" s="364" t="str">
        <f t="shared" si="16"/>
        <v>项</v>
      </c>
    </row>
    <row r="122" s="359" customFormat="1" ht="30" customHeight="1" spans="1:7">
      <c r="A122" s="388">
        <v>2121903</v>
      </c>
      <c r="B122" s="389" t="s">
        <v>1347</v>
      </c>
      <c r="C122" s="386">
        <v>0</v>
      </c>
      <c r="D122" s="386">
        <v>0</v>
      </c>
      <c r="E122" s="385" t="str">
        <f t="shared" si="19"/>
        <v/>
      </c>
      <c r="F122" s="383" t="str">
        <f t="shared" si="15"/>
        <v>否</v>
      </c>
      <c r="G122" s="364" t="str">
        <f t="shared" si="16"/>
        <v>项</v>
      </c>
    </row>
    <row r="123" s="359" customFormat="1" ht="30" customHeight="1" spans="1:7">
      <c r="A123" s="388">
        <v>2121904</v>
      </c>
      <c r="B123" s="389" t="s">
        <v>1348</v>
      </c>
      <c r="C123" s="386">
        <v>0</v>
      </c>
      <c r="D123" s="386">
        <v>0</v>
      </c>
      <c r="E123" s="385" t="str">
        <f t="shared" si="19"/>
        <v/>
      </c>
      <c r="F123" s="383" t="str">
        <f t="shared" si="15"/>
        <v>否</v>
      </c>
      <c r="G123" s="364" t="str">
        <f t="shared" si="16"/>
        <v>项</v>
      </c>
    </row>
    <row r="124" s="363" customFormat="1" ht="30" customHeight="1" spans="1:16384">
      <c r="A124" s="388">
        <v>2121905</v>
      </c>
      <c r="B124" s="389" t="s">
        <v>1351</v>
      </c>
      <c r="C124" s="386"/>
      <c r="D124" s="386"/>
      <c r="E124" s="385"/>
      <c r="XEJ124" s="359"/>
      <c r="XEK124" s="359"/>
      <c r="XEL124" s="359"/>
      <c r="XEM124" s="359"/>
      <c r="XEN124" s="359"/>
      <c r="XEO124" s="359"/>
      <c r="XEP124" s="359"/>
      <c r="XEQ124" s="359"/>
      <c r="XER124" s="359"/>
      <c r="XES124" s="359"/>
      <c r="XET124" s="359"/>
      <c r="XEU124" s="359"/>
      <c r="XEV124" s="359"/>
      <c r="XEW124" s="359"/>
      <c r="XEX124" s="359"/>
      <c r="XEY124" s="359"/>
      <c r="XEZ124" s="359"/>
      <c r="XFA124" s="359"/>
      <c r="XFB124" s="359"/>
      <c r="XFC124" s="359"/>
      <c r="XFD124" s="359"/>
    </row>
    <row r="125" s="363" customFormat="1" ht="30" customHeight="1" spans="1:16384">
      <c r="A125" s="388">
        <v>2121906</v>
      </c>
      <c r="B125" s="389" t="s">
        <v>1353</v>
      </c>
      <c r="C125" s="386"/>
      <c r="D125" s="386"/>
      <c r="E125" s="385"/>
      <c r="XEJ125" s="359"/>
      <c r="XEK125" s="359"/>
      <c r="XEL125" s="359"/>
      <c r="XEM125" s="359"/>
      <c r="XEN125" s="359"/>
      <c r="XEO125" s="359"/>
      <c r="XEP125" s="359"/>
      <c r="XEQ125" s="359"/>
      <c r="XER125" s="359"/>
      <c r="XES125" s="359"/>
      <c r="XET125" s="359"/>
      <c r="XEU125" s="359"/>
      <c r="XEV125" s="359"/>
      <c r="XEW125" s="359"/>
      <c r="XEX125" s="359"/>
      <c r="XEY125" s="359"/>
      <c r="XEZ125" s="359"/>
      <c r="XFA125" s="359"/>
      <c r="XFB125" s="359"/>
      <c r="XFC125" s="359"/>
      <c r="XFD125" s="359"/>
    </row>
    <row r="126" s="359" customFormat="1" ht="30" customHeight="1" spans="1:7">
      <c r="A126" s="388">
        <v>2121907</v>
      </c>
      <c r="B126" s="389" t="s">
        <v>1354</v>
      </c>
      <c r="C126" s="384"/>
      <c r="D126" s="384"/>
      <c r="E126" s="385"/>
      <c r="F126" s="383" t="str">
        <f t="shared" ref="F126:F135" si="20">IF(LEN(A126)=3,"是",IF(B126&lt;&gt;"",IF(SUM(C126:D126)&lt;&gt;0,"是","否"),"是"))</f>
        <v>否</v>
      </c>
      <c r="G126" s="364" t="str">
        <f t="shared" ref="G126:G135" si="21">IF(LEN(A126)=3,"类",IF(LEN(A126)=5,"款","项"))</f>
        <v>项</v>
      </c>
    </row>
    <row r="127" s="359" customFormat="1" ht="33" spans="1:7">
      <c r="A127" s="388">
        <v>2121999</v>
      </c>
      <c r="B127" s="389" t="s">
        <v>1382</v>
      </c>
      <c r="C127" s="386"/>
      <c r="D127" s="386"/>
      <c r="E127" s="385" t="str">
        <f t="shared" ref="E127:E136" si="22">IF(C127&gt;0,D127/C127-1,IF(C127&lt;0,-(D127/C127-1),""))</f>
        <v/>
      </c>
      <c r="F127" s="383" t="str">
        <f t="shared" si="20"/>
        <v>否</v>
      </c>
      <c r="G127" s="364" t="str">
        <f t="shared" si="21"/>
        <v>项</v>
      </c>
    </row>
    <row r="128" s="359" customFormat="1" ht="30" customHeight="1" spans="1:7">
      <c r="A128" s="388">
        <v>21298</v>
      </c>
      <c r="B128" s="389" t="s">
        <v>1293</v>
      </c>
      <c r="C128" s="386">
        <f>SUM(C129+C130)</f>
        <v>8557</v>
      </c>
      <c r="D128" s="386">
        <f>SUM(D129+D130)</f>
        <v>7614</v>
      </c>
      <c r="E128" s="385">
        <f t="shared" si="22"/>
        <v>-0.11</v>
      </c>
      <c r="F128" s="383" t="str">
        <f t="shared" si="20"/>
        <v>是</v>
      </c>
      <c r="G128" s="364" t="str">
        <f t="shared" si="21"/>
        <v>款</v>
      </c>
    </row>
    <row r="129" s="359" customFormat="1" ht="30" customHeight="1" spans="1:7">
      <c r="A129" s="388">
        <v>2129801</v>
      </c>
      <c r="B129" s="389" t="s">
        <v>1383</v>
      </c>
      <c r="C129" s="386">
        <v>8557</v>
      </c>
      <c r="D129" s="386">
        <v>0</v>
      </c>
      <c r="E129" s="385">
        <f t="shared" si="22"/>
        <v>-1</v>
      </c>
      <c r="F129" s="383" t="str">
        <f t="shared" si="20"/>
        <v>是</v>
      </c>
      <c r="G129" s="364" t="str">
        <f t="shared" si="21"/>
        <v>项</v>
      </c>
    </row>
    <row r="130" s="359" customFormat="1" ht="30" customHeight="1" spans="1:7">
      <c r="A130" s="388">
        <v>2129899</v>
      </c>
      <c r="B130" s="389" t="s">
        <v>781</v>
      </c>
      <c r="C130" s="386"/>
      <c r="D130" s="386">
        <v>7614</v>
      </c>
      <c r="E130" s="385" t="str">
        <f t="shared" si="22"/>
        <v/>
      </c>
      <c r="F130" s="383" t="str">
        <f t="shared" si="20"/>
        <v>是</v>
      </c>
      <c r="G130" s="364" t="str">
        <f t="shared" si="21"/>
        <v>项</v>
      </c>
    </row>
    <row r="131" s="359" customFormat="1" ht="30" customHeight="1" spans="1:7">
      <c r="A131" s="388">
        <v>213</v>
      </c>
      <c r="B131" s="389" t="s">
        <v>1203</v>
      </c>
      <c r="C131" s="386">
        <f>SUM(C132,C137,C142,C150,C155,C159,C163,C166)</f>
        <v>5</v>
      </c>
      <c r="D131" s="386">
        <f>SUM(D132,D137,D142,D150,D155,D159,D163,D166)</f>
        <v>540</v>
      </c>
      <c r="E131" s="385">
        <f t="shared" si="22"/>
        <v>107</v>
      </c>
      <c r="F131" s="383" t="str">
        <f t="shared" si="20"/>
        <v>是</v>
      </c>
      <c r="G131" s="364" t="str">
        <f t="shared" si="21"/>
        <v>类</v>
      </c>
    </row>
    <row r="132" s="359" customFormat="1" ht="30" customHeight="1" spans="1:7">
      <c r="A132" s="388">
        <v>21366</v>
      </c>
      <c r="B132" s="392" t="s">
        <v>1384</v>
      </c>
      <c r="C132" s="386">
        <f>SUM(C133:C136)</f>
        <v>0</v>
      </c>
      <c r="D132" s="386">
        <f>SUM(D133:D136)</f>
        <v>500</v>
      </c>
      <c r="E132" s="385" t="str">
        <f t="shared" si="22"/>
        <v/>
      </c>
      <c r="F132" s="383" t="str">
        <f t="shared" si="20"/>
        <v>是</v>
      </c>
      <c r="G132" s="364" t="str">
        <f t="shared" si="21"/>
        <v>款</v>
      </c>
    </row>
    <row r="133" s="359" customFormat="1" ht="30" customHeight="1" spans="1:7">
      <c r="A133" s="388">
        <v>2136601</v>
      </c>
      <c r="B133" s="392" t="s">
        <v>1385</v>
      </c>
      <c r="C133" s="386"/>
      <c r="D133" s="386">
        <v>500</v>
      </c>
      <c r="E133" s="385" t="str">
        <f t="shared" si="22"/>
        <v/>
      </c>
      <c r="F133" s="383" t="str">
        <f t="shared" si="20"/>
        <v>是</v>
      </c>
      <c r="G133" s="364" t="str">
        <f t="shared" si="21"/>
        <v>项</v>
      </c>
    </row>
    <row r="134" s="359" customFormat="1" ht="30" customHeight="1" spans="1:7">
      <c r="A134" s="388">
        <v>2136602</v>
      </c>
      <c r="B134" s="392" t="s">
        <v>1386</v>
      </c>
      <c r="C134" s="386">
        <v>0</v>
      </c>
      <c r="D134" s="386">
        <v>0</v>
      </c>
      <c r="E134" s="385" t="str">
        <f t="shared" si="22"/>
        <v/>
      </c>
      <c r="F134" s="383" t="str">
        <f t="shared" si="20"/>
        <v>否</v>
      </c>
      <c r="G134" s="364" t="str">
        <f t="shared" si="21"/>
        <v>项</v>
      </c>
    </row>
    <row r="135" s="359" customFormat="1" ht="30" customHeight="1" spans="1:7">
      <c r="A135" s="388">
        <v>2136603</v>
      </c>
      <c r="B135" s="392" t="s">
        <v>1387</v>
      </c>
      <c r="C135" s="386">
        <v>0</v>
      </c>
      <c r="D135" s="386">
        <v>0</v>
      </c>
      <c r="E135" s="385" t="str">
        <f t="shared" si="22"/>
        <v/>
      </c>
      <c r="F135" s="383" t="str">
        <f t="shared" si="20"/>
        <v>否</v>
      </c>
      <c r="G135" s="364" t="str">
        <f t="shared" si="21"/>
        <v>项</v>
      </c>
    </row>
    <row r="136" s="359" customFormat="1" ht="30" customHeight="1" spans="1:7">
      <c r="A136" s="388">
        <v>2136699</v>
      </c>
      <c r="B136" s="392" t="s">
        <v>1388</v>
      </c>
      <c r="C136" s="386">
        <v>0</v>
      </c>
      <c r="D136" s="386">
        <v>0</v>
      </c>
      <c r="E136" s="385" t="str">
        <f t="shared" si="22"/>
        <v/>
      </c>
      <c r="F136" s="383" t="str">
        <f t="shared" ref="F136:F200" si="23">IF(LEN(A136)=3,"是",IF(B136&lt;&gt;"",IF(SUM(C136:D136)&lt;&gt;0,"是","否"),"是"))</f>
        <v>否</v>
      </c>
      <c r="G136" s="364" t="str">
        <f t="shared" ref="G136:G199" si="24">IF(LEN(A136)=3,"类",IF(LEN(A136)=5,"款","项"))</f>
        <v>项</v>
      </c>
    </row>
    <row r="137" s="359" customFormat="1" ht="30" customHeight="1" spans="1:7">
      <c r="A137" s="388">
        <v>21367</v>
      </c>
      <c r="B137" s="392" t="s">
        <v>1389</v>
      </c>
      <c r="C137" s="384"/>
      <c r="D137" s="384"/>
      <c r="E137" s="385"/>
      <c r="F137" s="383" t="str">
        <f t="shared" si="23"/>
        <v>否</v>
      </c>
      <c r="G137" s="364" t="str">
        <f t="shared" si="24"/>
        <v>款</v>
      </c>
    </row>
    <row r="138" s="359" customFormat="1" ht="30" customHeight="1" spans="1:7">
      <c r="A138" s="388">
        <v>2136701</v>
      </c>
      <c r="B138" s="392" t="s">
        <v>1385</v>
      </c>
      <c r="C138" s="386">
        <v>0</v>
      </c>
      <c r="D138" s="386"/>
      <c r="E138" s="385" t="str">
        <f t="shared" ref="E138:E141" si="25">IF(C138&gt;0,D138/C138-1,IF(C138&lt;0,-(D138/C138-1),""))</f>
        <v/>
      </c>
      <c r="F138" s="383" t="str">
        <f t="shared" si="23"/>
        <v>否</v>
      </c>
      <c r="G138" s="364" t="str">
        <f t="shared" si="24"/>
        <v>项</v>
      </c>
    </row>
    <row r="139" s="359" customFormat="1" ht="30" customHeight="1" spans="1:7">
      <c r="A139" s="388">
        <v>2136702</v>
      </c>
      <c r="B139" s="392" t="s">
        <v>1386</v>
      </c>
      <c r="C139" s="386"/>
      <c r="D139" s="386"/>
      <c r="E139" s="385" t="str">
        <f t="shared" si="25"/>
        <v/>
      </c>
      <c r="F139" s="383" t="str">
        <f t="shared" si="23"/>
        <v>否</v>
      </c>
      <c r="G139" s="364" t="str">
        <f t="shared" si="24"/>
        <v>项</v>
      </c>
    </row>
    <row r="140" s="359" customFormat="1" ht="30" customHeight="1" spans="1:7">
      <c r="A140" s="388">
        <v>2136703</v>
      </c>
      <c r="B140" s="392" t="s">
        <v>1390</v>
      </c>
      <c r="C140" s="386"/>
      <c r="D140" s="386"/>
      <c r="E140" s="385" t="str">
        <f t="shared" si="25"/>
        <v/>
      </c>
      <c r="F140" s="383" t="str">
        <f t="shared" si="23"/>
        <v>否</v>
      </c>
      <c r="G140" s="364" t="str">
        <f t="shared" si="24"/>
        <v>项</v>
      </c>
    </row>
    <row r="141" s="359" customFormat="1" ht="30" customHeight="1" spans="1:7">
      <c r="A141" s="388">
        <v>2136799</v>
      </c>
      <c r="B141" s="392" t="s">
        <v>1391</v>
      </c>
      <c r="C141" s="386">
        <v>0</v>
      </c>
      <c r="D141" s="386">
        <v>0</v>
      </c>
      <c r="E141" s="385" t="str">
        <f t="shared" si="25"/>
        <v/>
      </c>
      <c r="F141" s="383" t="str">
        <f t="shared" si="23"/>
        <v>否</v>
      </c>
      <c r="G141" s="364" t="str">
        <f t="shared" si="24"/>
        <v>项</v>
      </c>
    </row>
    <row r="142" s="359" customFormat="1" ht="30" customHeight="1" spans="1:7">
      <c r="A142" s="388">
        <v>21369</v>
      </c>
      <c r="B142" s="392" t="s">
        <v>1392</v>
      </c>
      <c r="C142" s="384"/>
      <c r="D142" s="384"/>
      <c r="E142" s="385"/>
      <c r="F142" s="383" t="str">
        <f t="shared" si="23"/>
        <v>否</v>
      </c>
      <c r="G142" s="364" t="str">
        <f t="shared" si="24"/>
        <v>款</v>
      </c>
    </row>
    <row r="143" s="359" customFormat="1" ht="30" customHeight="1" spans="1:7">
      <c r="A143" s="388">
        <v>2136901</v>
      </c>
      <c r="B143" s="392" t="s">
        <v>845</v>
      </c>
      <c r="C143" s="386">
        <v>0</v>
      </c>
      <c r="D143" s="386">
        <v>0</v>
      </c>
      <c r="E143" s="385" t="str">
        <f t="shared" ref="E143:E157" si="26">IF(C143&gt;0,D143/C143-1,IF(C143&lt;0,-(D143/C143-1),""))</f>
        <v/>
      </c>
      <c r="F143" s="383" t="str">
        <f t="shared" si="23"/>
        <v>否</v>
      </c>
      <c r="G143" s="364" t="str">
        <f t="shared" si="24"/>
        <v>项</v>
      </c>
    </row>
    <row r="144" s="359" customFormat="1" ht="30" customHeight="1" spans="1:7">
      <c r="A144" s="388">
        <v>2136902</v>
      </c>
      <c r="B144" s="392" t="s">
        <v>1393</v>
      </c>
      <c r="C144" s="386">
        <v>0</v>
      </c>
      <c r="D144" s="386">
        <v>0</v>
      </c>
      <c r="E144" s="385" t="str">
        <f t="shared" si="26"/>
        <v/>
      </c>
      <c r="F144" s="383" t="str">
        <f t="shared" si="23"/>
        <v>否</v>
      </c>
      <c r="G144" s="364" t="str">
        <f t="shared" si="24"/>
        <v>项</v>
      </c>
    </row>
    <row r="145" s="359" customFormat="1" ht="30" customHeight="1" spans="1:7">
      <c r="A145" s="388">
        <v>2136903</v>
      </c>
      <c r="B145" s="392" t="s">
        <v>1394</v>
      </c>
      <c r="C145" s="386">
        <v>0</v>
      </c>
      <c r="D145" s="386">
        <v>0</v>
      </c>
      <c r="E145" s="385" t="str">
        <f t="shared" si="26"/>
        <v/>
      </c>
      <c r="F145" s="383" t="str">
        <f t="shared" si="23"/>
        <v>否</v>
      </c>
      <c r="G145" s="364" t="str">
        <f t="shared" si="24"/>
        <v>项</v>
      </c>
    </row>
    <row r="146" s="359" customFormat="1" ht="30" customHeight="1" spans="1:7">
      <c r="A146" s="388">
        <v>2136999</v>
      </c>
      <c r="B146" s="392" t="s">
        <v>1395</v>
      </c>
      <c r="C146" s="386">
        <v>0</v>
      </c>
      <c r="D146" s="386">
        <v>0</v>
      </c>
      <c r="E146" s="385" t="str">
        <f t="shared" si="26"/>
        <v/>
      </c>
      <c r="F146" s="383" t="str">
        <f t="shared" si="23"/>
        <v>否</v>
      </c>
      <c r="G146" s="364" t="str">
        <f t="shared" si="24"/>
        <v>项</v>
      </c>
    </row>
    <row r="147" s="359" customFormat="1" ht="30" customHeight="1" spans="1:7">
      <c r="A147" s="388">
        <v>21370</v>
      </c>
      <c r="B147" s="392" t="s">
        <v>1396</v>
      </c>
      <c r="C147" s="386">
        <v>0</v>
      </c>
      <c r="D147" s="386">
        <v>0</v>
      </c>
      <c r="E147" s="385" t="str">
        <f t="shared" si="26"/>
        <v/>
      </c>
      <c r="F147" s="383" t="str">
        <f t="shared" si="23"/>
        <v>否</v>
      </c>
      <c r="G147" s="364" t="str">
        <f t="shared" si="24"/>
        <v>款</v>
      </c>
    </row>
    <row r="148" s="359" customFormat="1" ht="30" customHeight="1" spans="1:7">
      <c r="A148" s="388">
        <v>2137001</v>
      </c>
      <c r="B148" s="392" t="s">
        <v>1385</v>
      </c>
      <c r="C148" s="386">
        <v>0</v>
      </c>
      <c r="D148" s="386">
        <v>0</v>
      </c>
      <c r="E148" s="385" t="str">
        <f t="shared" si="26"/>
        <v/>
      </c>
      <c r="F148" s="383" t="str">
        <f t="shared" si="23"/>
        <v>否</v>
      </c>
      <c r="G148" s="364" t="str">
        <f t="shared" si="24"/>
        <v>项</v>
      </c>
    </row>
    <row r="149" s="359" customFormat="1" ht="30" customHeight="1" spans="1:7">
      <c r="A149" s="388">
        <v>2137099</v>
      </c>
      <c r="B149" s="392" t="s">
        <v>1397</v>
      </c>
      <c r="C149" s="386">
        <v>0</v>
      </c>
      <c r="D149" s="386">
        <v>0</v>
      </c>
      <c r="E149" s="385" t="str">
        <f t="shared" si="26"/>
        <v/>
      </c>
      <c r="F149" s="383" t="str">
        <f t="shared" si="23"/>
        <v>否</v>
      </c>
      <c r="G149" s="364" t="str">
        <f t="shared" si="24"/>
        <v>项</v>
      </c>
    </row>
    <row r="150" s="359" customFormat="1" ht="30" customHeight="1" spans="1:7">
      <c r="A150" s="388">
        <v>21371</v>
      </c>
      <c r="B150" s="392" t="s">
        <v>1398</v>
      </c>
      <c r="C150" s="386">
        <v>0</v>
      </c>
      <c r="D150" s="386"/>
      <c r="E150" s="385" t="str">
        <f t="shared" si="26"/>
        <v/>
      </c>
      <c r="F150" s="383" t="str">
        <f t="shared" si="23"/>
        <v>否</v>
      </c>
      <c r="G150" s="364" t="str">
        <f t="shared" si="24"/>
        <v>款</v>
      </c>
    </row>
    <row r="151" s="359" customFormat="1" ht="30" customHeight="1" spans="1:7">
      <c r="A151" s="388">
        <v>2137101</v>
      </c>
      <c r="B151" s="392" t="s">
        <v>845</v>
      </c>
      <c r="C151" s="386"/>
      <c r="D151" s="386"/>
      <c r="E151" s="385" t="str">
        <f t="shared" si="26"/>
        <v/>
      </c>
      <c r="F151" s="383" t="str">
        <f t="shared" si="23"/>
        <v>否</v>
      </c>
      <c r="G151" s="364" t="str">
        <f t="shared" si="24"/>
        <v>项</v>
      </c>
    </row>
    <row r="152" s="359" customFormat="1" ht="30" customHeight="1" spans="1:7">
      <c r="A152" s="388">
        <v>2137102</v>
      </c>
      <c r="B152" s="392" t="s">
        <v>1399</v>
      </c>
      <c r="C152" s="386">
        <v>0</v>
      </c>
      <c r="D152" s="386"/>
      <c r="E152" s="385" t="str">
        <f t="shared" si="26"/>
        <v/>
      </c>
      <c r="F152" s="383" t="str">
        <f t="shared" si="23"/>
        <v>否</v>
      </c>
      <c r="G152" s="364" t="str">
        <f t="shared" si="24"/>
        <v>项</v>
      </c>
    </row>
    <row r="153" s="359" customFormat="1" ht="30" customHeight="1" spans="1:7">
      <c r="A153" s="388">
        <v>2137103</v>
      </c>
      <c r="B153" s="392" t="s">
        <v>1394</v>
      </c>
      <c r="C153" s="386">
        <v>0</v>
      </c>
      <c r="D153" s="386">
        <v>0</v>
      </c>
      <c r="E153" s="385" t="str">
        <f t="shared" si="26"/>
        <v/>
      </c>
      <c r="F153" s="383" t="str">
        <f t="shared" si="23"/>
        <v>否</v>
      </c>
      <c r="G153" s="364" t="str">
        <f t="shared" si="24"/>
        <v>项</v>
      </c>
    </row>
    <row r="154" s="359" customFormat="1" ht="30" customHeight="1" spans="1:7">
      <c r="A154" s="388">
        <v>2137199</v>
      </c>
      <c r="B154" s="392" t="s">
        <v>1400</v>
      </c>
      <c r="C154" s="386">
        <v>0</v>
      </c>
      <c r="D154" s="386">
        <v>0</v>
      </c>
      <c r="E154" s="385" t="str">
        <f t="shared" si="26"/>
        <v/>
      </c>
      <c r="F154" s="383" t="str">
        <f t="shared" si="23"/>
        <v>否</v>
      </c>
      <c r="G154" s="364" t="str">
        <f t="shared" si="24"/>
        <v>项</v>
      </c>
    </row>
    <row r="155" s="359" customFormat="1" ht="30" customHeight="1" spans="1:7">
      <c r="A155" s="388">
        <v>21372</v>
      </c>
      <c r="B155" s="392" t="s">
        <v>1401</v>
      </c>
      <c r="C155" s="386">
        <f>SUBTOTAL(9,C156:C162)</f>
        <v>5</v>
      </c>
      <c r="D155" s="386">
        <f>SUBTOTAL(9,D156:D162)</f>
        <v>40</v>
      </c>
      <c r="E155" s="385">
        <f t="shared" si="26"/>
        <v>7</v>
      </c>
      <c r="F155" s="383" t="str">
        <f t="shared" si="23"/>
        <v>是</v>
      </c>
      <c r="G155" s="364" t="str">
        <f t="shared" si="24"/>
        <v>款</v>
      </c>
    </row>
    <row r="156" s="359" customFormat="1" ht="30" customHeight="1" spans="1:7">
      <c r="A156" s="388">
        <v>2137201</v>
      </c>
      <c r="B156" s="392" t="s">
        <v>1402</v>
      </c>
      <c r="C156" s="386">
        <v>5</v>
      </c>
      <c r="D156" s="386">
        <v>40</v>
      </c>
      <c r="E156" s="385">
        <f t="shared" si="26"/>
        <v>7</v>
      </c>
      <c r="F156" s="383" t="str">
        <f t="shared" si="23"/>
        <v>是</v>
      </c>
      <c r="G156" s="364" t="str">
        <f t="shared" si="24"/>
        <v>项</v>
      </c>
    </row>
    <row r="157" s="359" customFormat="1" ht="30" customHeight="1" spans="1:7">
      <c r="A157" s="388">
        <v>2137202</v>
      </c>
      <c r="B157" s="392" t="s">
        <v>1385</v>
      </c>
      <c r="C157" s="386">
        <v>0</v>
      </c>
      <c r="D157" s="386">
        <v>0</v>
      </c>
      <c r="E157" s="385" t="str">
        <f t="shared" si="26"/>
        <v/>
      </c>
      <c r="F157" s="383" t="str">
        <f t="shared" si="23"/>
        <v>否</v>
      </c>
      <c r="G157" s="364" t="str">
        <f t="shared" si="24"/>
        <v>项</v>
      </c>
    </row>
    <row r="158" s="359" customFormat="1" ht="30" customHeight="1" spans="1:7">
      <c r="A158" s="388">
        <v>2137299</v>
      </c>
      <c r="B158" s="392" t="s">
        <v>1403</v>
      </c>
      <c r="C158" s="384"/>
      <c r="D158" s="384"/>
      <c r="E158" s="385"/>
      <c r="F158" s="383" t="str">
        <f t="shared" si="23"/>
        <v>否</v>
      </c>
      <c r="G158" s="364" t="str">
        <f t="shared" si="24"/>
        <v>项</v>
      </c>
    </row>
    <row r="159" s="359" customFormat="1" ht="30" customHeight="1" spans="1:7">
      <c r="A159" s="388">
        <v>21373</v>
      </c>
      <c r="B159" s="392" t="s">
        <v>1404</v>
      </c>
      <c r="C159" s="386"/>
      <c r="D159" s="386"/>
      <c r="E159" s="385" t="str">
        <f t="shared" ref="E159:E169" si="27">IF(C159&gt;0,D159/C159-1,IF(C159&lt;0,-(D159/C159-1),""))</f>
        <v/>
      </c>
      <c r="F159" s="383" t="str">
        <f t="shared" si="23"/>
        <v>否</v>
      </c>
      <c r="G159" s="364" t="str">
        <f t="shared" si="24"/>
        <v>款</v>
      </c>
    </row>
    <row r="160" s="359" customFormat="1" ht="30" customHeight="1" spans="1:7">
      <c r="A160" s="388">
        <v>2137301</v>
      </c>
      <c r="B160" s="392" t="s">
        <v>1402</v>
      </c>
      <c r="C160" s="386">
        <v>0</v>
      </c>
      <c r="D160" s="386">
        <v>0</v>
      </c>
      <c r="E160" s="385" t="str">
        <f t="shared" si="27"/>
        <v/>
      </c>
      <c r="F160" s="383" t="str">
        <f t="shared" si="23"/>
        <v>否</v>
      </c>
      <c r="G160" s="364" t="str">
        <f t="shared" si="24"/>
        <v>项</v>
      </c>
    </row>
    <row r="161" s="359" customFormat="1" ht="30" customHeight="1" spans="1:7">
      <c r="A161" s="388">
        <v>2137302</v>
      </c>
      <c r="B161" s="392" t="s">
        <v>1385</v>
      </c>
      <c r="C161" s="386"/>
      <c r="D161" s="386"/>
      <c r="E161" s="385" t="str">
        <f t="shared" si="27"/>
        <v/>
      </c>
      <c r="F161" s="383" t="str">
        <f t="shared" si="23"/>
        <v>否</v>
      </c>
      <c r="G161" s="364" t="str">
        <f t="shared" si="24"/>
        <v>项</v>
      </c>
    </row>
    <row r="162" s="359" customFormat="1" ht="30" customHeight="1" spans="1:7">
      <c r="A162" s="388">
        <v>2137399</v>
      </c>
      <c r="B162" s="392" t="s">
        <v>1405</v>
      </c>
      <c r="C162" s="386"/>
      <c r="D162" s="386"/>
      <c r="E162" s="385" t="str">
        <f t="shared" si="27"/>
        <v/>
      </c>
      <c r="F162" s="383" t="str">
        <f t="shared" si="23"/>
        <v>否</v>
      </c>
      <c r="G162" s="364" t="str">
        <f t="shared" si="24"/>
        <v>项</v>
      </c>
    </row>
    <row r="163" s="359" customFormat="1" ht="30" customHeight="1" spans="1:7">
      <c r="A163" s="388">
        <v>21374</v>
      </c>
      <c r="B163" s="392" t="s">
        <v>1406</v>
      </c>
      <c r="C163" s="386">
        <v>0</v>
      </c>
      <c r="D163" s="386">
        <v>0</v>
      </c>
      <c r="E163" s="385" t="str">
        <f t="shared" si="27"/>
        <v/>
      </c>
      <c r="F163" s="383" t="str">
        <f t="shared" si="23"/>
        <v>否</v>
      </c>
      <c r="G163" s="364" t="str">
        <f t="shared" si="24"/>
        <v>款</v>
      </c>
    </row>
    <row r="164" s="359" customFormat="1" ht="30" customHeight="1" spans="1:7">
      <c r="A164" s="388">
        <v>2137401</v>
      </c>
      <c r="B164" s="392" t="s">
        <v>1385</v>
      </c>
      <c r="C164" s="386"/>
      <c r="D164" s="386"/>
      <c r="E164" s="385" t="str">
        <f t="shared" si="27"/>
        <v/>
      </c>
      <c r="F164" s="383" t="str">
        <f t="shared" si="23"/>
        <v>否</v>
      </c>
      <c r="G164" s="364" t="str">
        <f t="shared" si="24"/>
        <v>项</v>
      </c>
    </row>
    <row r="165" s="359" customFormat="1" ht="30" customHeight="1" spans="1:7">
      <c r="A165" s="388">
        <v>2137499</v>
      </c>
      <c r="B165" s="392" t="s">
        <v>1407</v>
      </c>
      <c r="C165" s="386">
        <v>0</v>
      </c>
      <c r="D165" s="386">
        <v>0</v>
      </c>
      <c r="E165" s="385" t="str">
        <f t="shared" si="27"/>
        <v/>
      </c>
      <c r="F165" s="383" t="str">
        <f t="shared" si="23"/>
        <v>否</v>
      </c>
      <c r="G165" s="364" t="str">
        <f t="shared" si="24"/>
        <v>项</v>
      </c>
    </row>
    <row r="166" s="359" customFormat="1" ht="30" customHeight="1" spans="1:7">
      <c r="A166" s="388">
        <v>21398</v>
      </c>
      <c r="B166" s="392" t="s">
        <v>1293</v>
      </c>
      <c r="C166" s="386">
        <v>0</v>
      </c>
      <c r="D166" s="386">
        <v>0</v>
      </c>
      <c r="E166" s="385" t="str">
        <f t="shared" si="27"/>
        <v/>
      </c>
      <c r="F166" s="383" t="str">
        <f t="shared" si="23"/>
        <v>否</v>
      </c>
      <c r="G166" s="364" t="str">
        <f t="shared" si="24"/>
        <v>款</v>
      </c>
    </row>
    <row r="167" s="359" customFormat="1" ht="18.75" spans="1:7">
      <c r="A167" s="388">
        <v>2139801</v>
      </c>
      <c r="B167" s="392" t="s">
        <v>1408</v>
      </c>
      <c r="C167" s="386">
        <f>SUM(C168:C169)</f>
        <v>0</v>
      </c>
      <c r="D167" s="386">
        <f>SUM(D168:D169)</f>
        <v>0</v>
      </c>
      <c r="E167" s="385" t="str">
        <f t="shared" si="27"/>
        <v/>
      </c>
      <c r="F167" s="383" t="str">
        <f t="shared" si="23"/>
        <v>否</v>
      </c>
      <c r="G167" s="364" t="str">
        <f t="shared" si="24"/>
        <v>项</v>
      </c>
    </row>
    <row r="168" s="359" customFormat="1" ht="30" customHeight="1" spans="1:7">
      <c r="A168" s="388">
        <v>2139802</v>
      </c>
      <c r="B168" s="392" t="s">
        <v>1409</v>
      </c>
      <c r="C168" s="386">
        <v>0</v>
      </c>
      <c r="D168" s="386">
        <v>0</v>
      </c>
      <c r="E168" s="385" t="str">
        <f t="shared" si="27"/>
        <v/>
      </c>
      <c r="F168" s="383" t="str">
        <f t="shared" si="23"/>
        <v>否</v>
      </c>
      <c r="G168" s="364" t="str">
        <f t="shared" si="24"/>
        <v>项</v>
      </c>
    </row>
    <row r="169" s="359" customFormat="1" ht="18.75" spans="1:7">
      <c r="A169" s="388">
        <v>2139899</v>
      </c>
      <c r="B169" s="392" t="s">
        <v>872</v>
      </c>
      <c r="C169" s="386">
        <v>0</v>
      </c>
      <c r="D169" s="386">
        <v>0</v>
      </c>
      <c r="E169" s="385" t="str">
        <f t="shared" si="27"/>
        <v/>
      </c>
      <c r="F169" s="383" t="str">
        <f t="shared" si="23"/>
        <v>否</v>
      </c>
      <c r="G169" s="364" t="str">
        <f t="shared" si="24"/>
        <v>项</v>
      </c>
    </row>
    <row r="170" s="359" customFormat="1" ht="30" customHeight="1" spans="1:7">
      <c r="A170" s="388">
        <v>214</v>
      </c>
      <c r="B170" s="392" t="s">
        <v>1204</v>
      </c>
      <c r="C170" s="384"/>
      <c r="D170" s="384"/>
      <c r="E170" s="385"/>
      <c r="F170" s="383" t="str">
        <f t="shared" si="23"/>
        <v>是</v>
      </c>
      <c r="G170" s="364" t="str">
        <f t="shared" si="24"/>
        <v>类</v>
      </c>
    </row>
    <row r="171" s="359" customFormat="1" ht="30" customHeight="1" spans="1:7">
      <c r="A171" s="388">
        <v>21460</v>
      </c>
      <c r="B171" s="392" t="s">
        <v>1410</v>
      </c>
      <c r="C171" s="386"/>
      <c r="D171" s="386"/>
      <c r="E171" s="385" t="str">
        <f t="shared" ref="E171:E177" si="28">IF(C171&gt;0,D171/C171-1,IF(C171&lt;0,-(D171/C171-1),""))</f>
        <v/>
      </c>
      <c r="F171" s="383" t="str">
        <f t="shared" si="23"/>
        <v>否</v>
      </c>
      <c r="G171" s="364" t="str">
        <f t="shared" si="24"/>
        <v>款</v>
      </c>
    </row>
    <row r="172" s="359" customFormat="1" ht="18.75" spans="1:7">
      <c r="A172" s="388">
        <v>2146001</v>
      </c>
      <c r="B172" s="392" t="s">
        <v>875</v>
      </c>
      <c r="C172" s="386"/>
      <c r="D172" s="386">
        <v>0</v>
      </c>
      <c r="E172" s="385" t="str">
        <f t="shared" si="28"/>
        <v/>
      </c>
      <c r="F172" s="383" t="str">
        <f t="shared" si="23"/>
        <v>否</v>
      </c>
      <c r="G172" s="364" t="str">
        <f t="shared" si="24"/>
        <v>项</v>
      </c>
    </row>
    <row r="173" s="359" customFormat="1" ht="30" customHeight="1" spans="1:7">
      <c r="A173" s="388">
        <v>2146002</v>
      </c>
      <c r="B173" s="392" t="s">
        <v>876</v>
      </c>
      <c r="C173" s="386">
        <v>0</v>
      </c>
      <c r="D173" s="386">
        <v>0</v>
      </c>
      <c r="E173" s="385" t="str">
        <f t="shared" si="28"/>
        <v/>
      </c>
      <c r="F173" s="383" t="str">
        <f t="shared" si="23"/>
        <v>否</v>
      </c>
      <c r="G173" s="364" t="str">
        <f t="shared" si="24"/>
        <v>项</v>
      </c>
    </row>
    <row r="174" s="359" customFormat="1" ht="30" customHeight="1" spans="1:7">
      <c r="A174" s="388">
        <v>2146003</v>
      </c>
      <c r="B174" s="392" t="s">
        <v>1411</v>
      </c>
      <c r="C174" s="386">
        <f>SUM(C175:C177)</f>
        <v>0</v>
      </c>
      <c r="D174" s="386">
        <f>SUM(D175:D177)</f>
        <v>0</v>
      </c>
      <c r="E174" s="385" t="str">
        <f t="shared" si="28"/>
        <v/>
      </c>
      <c r="F174" s="383" t="str">
        <f t="shared" si="23"/>
        <v>否</v>
      </c>
      <c r="G174" s="364" t="str">
        <f t="shared" si="24"/>
        <v>项</v>
      </c>
    </row>
    <row r="175" s="359" customFormat="1" ht="30" customHeight="1" spans="1:7">
      <c r="A175" s="388">
        <v>2146099</v>
      </c>
      <c r="B175" s="392" t="s">
        <v>1412</v>
      </c>
      <c r="C175" s="386">
        <v>0</v>
      </c>
      <c r="D175" s="386">
        <v>0</v>
      </c>
      <c r="E175" s="385" t="str">
        <f t="shared" si="28"/>
        <v/>
      </c>
      <c r="F175" s="383" t="str">
        <f t="shared" si="23"/>
        <v>否</v>
      </c>
      <c r="G175" s="364" t="str">
        <f t="shared" si="24"/>
        <v>项</v>
      </c>
    </row>
    <row r="176" s="359" customFormat="1" ht="30" customHeight="1" spans="1:7">
      <c r="A176" s="388">
        <v>21462</v>
      </c>
      <c r="B176" s="392" t="s">
        <v>1413</v>
      </c>
      <c r="C176" s="386">
        <v>0</v>
      </c>
      <c r="D176" s="386">
        <v>0</v>
      </c>
      <c r="E176" s="385" t="str">
        <f t="shared" si="28"/>
        <v/>
      </c>
      <c r="F176" s="383" t="str">
        <f t="shared" si="23"/>
        <v>否</v>
      </c>
      <c r="G176" s="364" t="str">
        <f t="shared" si="24"/>
        <v>款</v>
      </c>
    </row>
    <row r="177" s="359" customFormat="1" ht="18.75" spans="1:7">
      <c r="A177" s="388">
        <v>2146201</v>
      </c>
      <c r="B177" s="392" t="s">
        <v>1411</v>
      </c>
      <c r="C177" s="386">
        <v>0</v>
      </c>
      <c r="D177" s="386">
        <v>0</v>
      </c>
      <c r="E177" s="385" t="str">
        <f t="shared" si="28"/>
        <v/>
      </c>
      <c r="F177" s="383" t="str">
        <f t="shared" si="23"/>
        <v>否</v>
      </c>
      <c r="G177" s="364" t="str">
        <f t="shared" si="24"/>
        <v>项</v>
      </c>
    </row>
    <row r="178" s="359" customFormat="1" ht="30" customHeight="1" spans="1:7">
      <c r="A178" s="388">
        <v>2146202</v>
      </c>
      <c r="B178" s="392" t="s">
        <v>1414</v>
      </c>
      <c r="C178" s="384"/>
      <c r="D178" s="384"/>
      <c r="E178" s="385"/>
      <c r="F178" s="383" t="str">
        <f t="shared" si="23"/>
        <v>否</v>
      </c>
      <c r="G178" s="364" t="str">
        <f t="shared" si="24"/>
        <v>项</v>
      </c>
    </row>
    <row r="179" s="359" customFormat="1" ht="30" customHeight="1" spans="1:7">
      <c r="A179" s="388">
        <v>2146203</v>
      </c>
      <c r="B179" s="392" t="s">
        <v>1415</v>
      </c>
      <c r="C179" s="384"/>
      <c r="D179" s="384"/>
      <c r="E179" s="385"/>
      <c r="F179" s="383" t="str">
        <f t="shared" si="23"/>
        <v>否</v>
      </c>
      <c r="G179" s="364" t="str">
        <f t="shared" si="24"/>
        <v>项</v>
      </c>
    </row>
    <row r="180" s="359" customFormat="1" ht="30" customHeight="1" spans="1:7">
      <c r="A180" s="388">
        <v>2146299</v>
      </c>
      <c r="B180" s="392" t="s">
        <v>1416</v>
      </c>
      <c r="C180" s="386"/>
      <c r="D180" s="386"/>
      <c r="E180" s="385" t="str">
        <f t="shared" ref="E180:E186" si="29">IF(C180&gt;0,D180/C180-1,IF(C180&lt;0,-(D180/C180-1),""))</f>
        <v/>
      </c>
      <c r="F180" s="383" t="str">
        <f t="shared" si="23"/>
        <v>否</v>
      </c>
      <c r="G180" s="364" t="str">
        <f t="shared" si="24"/>
        <v>项</v>
      </c>
    </row>
    <row r="181" s="359" customFormat="1" ht="30" customHeight="1" spans="1:7">
      <c r="A181" s="388">
        <v>21464</v>
      </c>
      <c r="B181" s="392" t="s">
        <v>1417</v>
      </c>
      <c r="C181" s="386">
        <v>0</v>
      </c>
      <c r="D181" s="386">
        <v>0</v>
      </c>
      <c r="E181" s="385" t="str">
        <f t="shared" si="29"/>
        <v/>
      </c>
      <c r="F181" s="383" t="str">
        <f t="shared" si="23"/>
        <v>否</v>
      </c>
      <c r="G181" s="364" t="str">
        <f t="shared" si="24"/>
        <v>款</v>
      </c>
    </row>
    <row r="182" s="359" customFormat="1" ht="30" customHeight="1" spans="1:7">
      <c r="A182" s="388">
        <v>2146401</v>
      </c>
      <c r="B182" s="392" t="s">
        <v>1418</v>
      </c>
      <c r="C182" s="384"/>
      <c r="D182" s="384"/>
      <c r="E182" s="385"/>
      <c r="F182" s="383" t="str">
        <f t="shared" si="23"/>
        <v>否</v>
      </c>
      <c r="G182" s="364" t="str">
        <f t="shared" si="24"/>
        <v>项</v>
      </c>
    </row>
    <row r="183" s="359" customFormat="1" ht="38" customHeight="1" spans="1:7">
      <c r="A183" s="388">
        <v>2146402</v>
      </c>
      <c r="B183" s="392" t="s">
        <v>1419</v>
      </c>
      <c r="C183" s="384"/>
      <c r="D183" s="384"/>
      <c r="E183" s="385"/>
      <c r="F183" s="383" t="str">
        <f t="shared" si="23"/>
        <v>否</v>
      </c>
      <c r="G183" s="364" t="str">
        <f t="shared" si="24"/>
        <v>项</v>
      </c>
    </row>
    <row r="184" s="359" customFormat="1" ht="42" customHeight="1" spans="1:7">
      <c r="A184" s="388">
        <v>2146403</v>
      </c>
      <c r="B184" s="392" t="s">
        <v>1420</v>
      </c>
      <c r="C184" s="386"/>
      <c r="D184" s="386"/>
      <c r="E184" s="385" t="str">
        <f t="shared" si="29"/>
        <v/>
      </c>
      <c r="F184" s="383" t="str">
        <f>IF(LEN(A184)=3,"是",IF(B184&lt;&gt;"",IF(SUM(C184:C184)&lt;&gt;0,"是","否"),"是"))</f>
        <v>否</v>
      </c>
      <c r="G184" s="364" t="str">
        <f t="shared" si="24"/>
        <v>项</v>
      </c>
    </row>
    <row r="185" s="359" customFormat="1" ht="39" customHeight="1" spans="1:7">
      <c r="A185" s="388">
        <v>2146404</v>
      </c>
      <c r="B185" s="392" t="s">
        <v>1421</v>
      </c>
      <c r="C185" s="386"/>
      <c r="D185" s="386"/>
      <c r="E185" s="385" t="str">
        <f t="shared" si="29"/>
        <v/>
      </c>
      <c r="F185" s="383" t="str">
        <f t="shared" si="23"/>
        <v>否</v>
      </c>
      <c r="G185" s="364" t="str">
        <f t="shared" si="24"/>
        <v>项</v>
      </c>
    </row>
    <row r="186" s="359" customFormat="1" ht="24" customHeight="1" spans="1:7">
      <c r="A186" s="388">
        <v>2146405</v>
      </c>
      <c r="B186" s="392" t="s">
        <v>1422</v>
      </c>
      <c r="C186" s="386">
        <v>0</v>
      </c>
      <c r="D186" s="386"/>
      <c r="E186" s="385" t="str">
        <f t="shared" si="29"/>
        <v/>
      </c>
      <c r="F186" s="383" t="str">
        <f t="shared" si="23"/>
        <v>否</v>
      </c>
      <c r="G186" s="364" t="str">
        <f t="shared" si="24"/>
        <v>项</v>
      </c>
    </row>
    <row r="187" s="359" customFormat="1" ht="41" customHeight="1" spans="1:7">
      <c r="A187" s="388">
        <v>2146406</v>
      </c>
      <c r="B187" s="392" t="s">
        <v>1423</v>
      </c>
      <c r="C187" s="384"/>
      <c r="D187" s="384"/>
      <c r="E187" s="385"/>
      <c r="F187" s="383" t="str">
        <f t="shared" si="23"/>
        <v>否</v>
      </c>
      <c r="G187" s="364" t="str">
        <f t="shared" si="24"/>
        <v>项</v>
      </c>
    </row>
    <row r="188" s="359" customFormat="1" ht="17" customHeight="1" spans="1:7">
      <c r="A188" s="388">
        <v>2146407</v>
      </c>
      <c r="B188" s="392" t="s">
        <v>1424</v>
      </c>
      <c r="C188" s="386">
        <v>0</v>
      </c>
      <c r="D188" s="386"/>
      <c r="E188" s="385" t="str">
        <f t="shared" ref="E188:E195" si="30">IF(C188&gt;0,D188/C188-1,IF(C188&lt;0,-(D188/C188-1),""))</f>
        <v/>
      </c>
      <c r="F188" s="383" t="str">
        <f t="shared" si="23"/>
        <v>否</v>
      </c>
      <c r="G188" s="364" t="str">
        <f t="shared" si="24"/>
        <v>项</v>
      </c>
    </row>
    <row r="189" s="359" customFormat="1" ht="29" customHeight="1" spans="1:7">
      <c r="A189" s="388">
        <v>2146499</v>
      </c>
      <c r="B189" s="392" t="s">
        <v>1425</v>
      </c>
      <c r="C189" s="386">
        <v>0</v>
      </c>
      <c r="D189" s="386"/>
      <c r="E189" s="385" t="str">
        <f t="shared" si="30"/>
        <v/>
      </c>
      <c r="F189" s="383" t="str">
        <f t="shared" si="23"/>
        <v>否</v>
      </c>
      <c r="G189" s="364" t="str">
        <f t="shared" si="24"/>
        <v>项</v>
      </c>
    </row>
    <row r="190" s="359" customFormat="1" ht="30" customHeight="1" spans="1:7">
      <c r="A190" s="388">
        <v>21468</v>
      </c>
      <c r="B190" s="392" t="s">
        <v>1426</v>
      </c>
      <c r="C190" s="386"/>
      <c r="D190" s="386"/>
      <c r="E190" s="385" t="str">
        <f t="shared" si="30"/>
        <v/>
      </c>
      <c r="F190" s="383" t="str">
        <f t="shared" si="23"/>
        <v>否</v>
      </c>
      <c r="G190" s="364" t="str">
        <f t="shared" si="24"/>
        <v>款</v>
      </c>
    </row>
    <row r="191" s="359" customFormat="1" ht="30" customHeight="1" spans="1:7">
      <c r="A191" s="388">
        <v>2146801</v>
      </c>
      <c r="B191" s="392" t="s">
        <v>1427</v>
      </c>
      <c r="C191" s="386"/>
      <c r="D191" s="386"/>
      <c r="E191" s="385" t="str">
        <f t="shared" si="30"/>
        <v/>
      </c>
      <c r="F191" s="383" t="str">
        <f t="shared" si="23"/>
        <v>否</v>
      </c>
      <c r="G191" s="364" t="str">
        <f t="shared" si="24"/>
        <v>项</v>
      </c>
    </row>
    <row r="192" s="359" customFormat="1" ht="30" customHeight="1" spans="1:7">
      <c r="A192" s="388">
        <v>2146802</v>
      </c>
      <c r="B192" s="392" t="s">
        <v>1428</v>
      </c>
      <c r="C192" s="386"/>
      <c r="D192" s="386"/>
      <c r="E192" s="385" t="str">
        <f t="shared" si="30"/>
        <v/>
      </c>
      <c r="F192" s="383" t="str">
        <f t="shared" si="23"/>
        <v>否</v>
      </c>
      <c r="G192" s="364" t="str">
        <f t="shared" si="24"/>
        <v>项</v>
      </c>
    </row>
    <row r="193" s="359" customFormat="1" ht="30" customHeight="1" spans="1:7">
      <c r="A193" s="388">
        <v>2146803</v>
      </c>
      <c r="B193" s="392" t="s">
        <v>1429</v>
      </c>
      <c r="C193" s="386">
        <v>0</v>
      </c>
      <c r="D193" s="386">
        <v>0</v>
      </c>
      <c r="E193" s="385" t="str">
        <f t="shared" si="30"/>
        <v/>
      </c>
      <c r="F193" s="383" t="str">
        <f t="shared" si="23"/>
        <v>否</v>
      </c>
      <c r="G193" s="364" t="str">
        <f t="shared" si="24"/>
        <v>项</v>
      </c>
    </row>
    <row r="194" s="359" customFormat="1" ht="30" customHeight="1" spans="1:7">
      <c r="A194" s="388">
        <v>2146804</v>
      </c>
      <c r="B194" s="392" t="s">
        <v>1430</v>
      </c>
      <c r="C194" s="386"/>
      <c r="D194" s="386"/>
      <c r="E194" s="385" t="str">
        <f t="shared" si="30"/>
        <v/>
      </c>
      <c r="F194" s="383" t="str">
        <f t="shared" si="23"/>
        <v>否</v>
      </c>
      <c r="G194" s="364" t="str">
        <f t="shared" si="24"/>
        <v>项</v>
      </c>
    </row>
    <row r="195" s="359" customFormat="1" ht="30" customHeight="1" spans="1:7">
      <c r="A195" s="388">
        <v>2146805</v>
      </c>
      <c r="B195" s="392" t="s">
        <v>1431</v>
      </c>
      <c r="C195" s="386"/>
      <c r="D195" s="386"/>
      <c r="E195" s="385" t="str">
        <f t="shared" si="30"/>
        <v/>
      </c>
      <c r="F195" s="383" t="str">
        <f t="shared" si="23"/>
        <v>否</v>
      </c>
      <c r="G195" s="364" t="str">
        <f t="shared" si="24"/>
        <v>项</v>
      </c>
    </row>
    <row r="196" s="359" customFormat="1" ht="30" customHeight="1" spans="1:7">
      <c r="A196" s="388">
        <v>2146899</v>
      </c>
      <c r="B196" s="392" t="s">
        <v>1432</v>
      </c>
      <c r="C196" s="384"/>
      <c r="D196" s="384"/>
      <c r="E196" s="385"/>
      <c r="F196" s="383" t="str">
        <f t="shared" si="23"/>
        <v>否</v>
      </c>
      <c r="G196" s="364" t="str">
        <f t="shared" si="24"/>
        <v>项</v>
      </c>
    </row>
    <row r="197" s="359" customFormat="1" ht="18.75" spans="1:7">
      <c r="A197" s="388">
        <v>21469</v>
      </c>
      <c r="B197" s="392" t="s">
        <v>1433</v>
      </c>
      <c r="C197" s="386"/>
      <c r="D197" s="386"/>
      <c r="E197" s="385" t="str">
        <f t="shared" ref="E197:E207" si="31">IF(C197&gt;0,D197/C197-1,IF(C197&lt;0,-(D197/C197-1),""))</f>
        <v/>
      </c>
      <c r="F197" s="383" t="str">
        <f t="shared" si="23"/>
        <v>否</v>
      </c>
      <c r="G197" s="364" t="str">
        <f t="shared" si="24"/>
        <v>款</v>
      </c>
    </row>
    <row r="198" s="359" customFormat="1" ht="30" customHeight="1" spans="1:7">
      <c r="A198" s="388">
        <v>2146901</v>
      </c>
      <c r="B198" s="392" t="s">
        <v>1434</v>
      </c>
      <c r="C198" s="386"/>
      <c r="D198" s="386"/>
      <c r="E198" s="385" t="str">
        <f t="shared" si="31"/>
        <v/>
      </c>
      <c r="F198" s="383" t="str">
        <f t="shared" si="23"/>
        <v>否</v>
      </c>
      <c r="G198" s="364" t="str">
        <f t="shared" si="24"/>
        <v>项</v>
      </c>
    </row>
    <row r="199" s="359" customFormat="1" ht="30" customHeight="1" spans="1:7">
      <c r="A199" s="388">
        <v>2146902</v>
      </c>
      <c r="B199" s="392" t="s">
        <v>902</v>
      </c>
      <c r="C199" s="386"/>
      <c r="D199" s="386"/>
      <c r="E199" s="385" t="str">
        <f t="shared" si="31"/>
        <v/>
      </c>
      <c r="F199" s="383" t="str">
        <f t="shared" si="23"/>
        <v>否</v>
      </c>
      <c r="G199" s="364" t="str">
        <f t="shared" si="24"/>
        <v>项</v>
      </c>
    </row>
    <row r="200" s="359" customFormat="1" ht="21" customHeight="1" spans="1:7">
      <c r="A200" s="388">
        <v>2146903</v>
      </c>
      <c r="B200" s="392" t="s">
        <v>1435</v>
      </c>
      <c r="C200" s="386"/>
      <c r="D200" s="386"/>
      <c r="E200" s="385" t="str">
        <f t="shared" si="31"/>
        <v/>
      </c>
      <c r="F200" s="383" t="str">
        <f t="shared" si="23"/>
        <v>否</v>
      </c>
      <c r="G200" s="364" t="str">
        <f t="shared" ref="G200:G207" si="32">IF(LEN(A200)=3,"类",IF(LEN(A200)=5,"款","项"))</f>
        <v>项</v>
      </c>
    </row>
    <row r="201" s="359" customFormat="1" ht="33" customHeight="1" spans="1:7">
      <c r="A201" s="388">
        <v>2146904</v>
      </c>
      <c r="B201" s="392" t="s">
        <v>1436</v>
      </c>
      <c r="C201" s="386"/>
      <c r="D201" s="386"/>
      <c r="E201" s="385" t="str">
        <f t="shared" si="31"/>
        <v/>
      </c>
      <c r="F201" s="383" t="str">
        <f t="shared" ref="F201:F207" si="33">IF(LEN(A201)=3,"是",IF(B201&lt;&gt;"",IF(SUM(C201:D201)&lt;&gt;0,"是","否"),"是"))</f>
        <v>否</v>
      </c>
      <c r="G201" s="364" t="str">
        <f t="shared" si="32"/>
        <v>项</v>
      </c>
    </row>
    <row r="202" s="359" customFormat="1" ht="30" customHeight="1" spans="1:7">
      <c r="A202" s="388">
        <v>2146906</v>
      </c>
      <c r="B202" s="392" t="s">
        <v>1437</v>
      </c>
      <c r="C202" s="386"/>
      <c r="D202" s="386"/>
      <c r="E202" s="385" t="str">
        <f t="shared" si="31"/>
        <v/>
      </c>
      <c r="F202" s="383" t="str">
        <f t="shared" si="33"/>
        <v>否</v>
      </c>
      <c r="G202" s="364" t="str">
        <f t="shared" si="32"/>
        <v>项</v>
      </c>
    </row>
    <row r="203" s="359" customFormat="1" ht="30" customHeight="1" spans="1:7">
      <c r="A203" s="388">
        <v>2146907</v>
      </c>
      <c r="B203" s="392" t="s">
        <v>1438</v>
      </c>
      <c r="C203" s="386"/>
      <c r="D203" s="386"/>
      <c r="E203" s="385" t="str">
        <f t="shared" si="31"/>
        <v/>
      </c>
      <c r="F203" s="383" t="str">
        <f t="shared" si="33"/>
        <v>否</v>
      </c>
      <c r="G203" s="364" t="str">
        <f t="shared" si="32"/>
        <v>项</v>
      </c>
    </row>
    <row r="204" s="359" customFormat="1" ht="30" customHeight="1" spans="1:7">
      <c r="A204" s="388">
        <v>2146908</v>
      </c>
      <c r="B204" s="392" t="s">
        <v>1439</v>
      </c>
      <c r="C204" s="386"/>
      <c r="D204" s="386"/>
      <c r="E204" s="385" t="str">
        <f t="shared" si="31"/>
        <v/>
      </c>
      <c r="F204" s="383" t="str">
        <f t="shared" si="33"/>
        <v>否</v>
      </c>
      <c r="G204" s="364" t="str">
        <f t="shared" si="32"/>
        <v>项</v>
      </c>
    </row>
    <row r="205" s="359" customFormat="1" ht="30" customHeight="1" spans="1:7">
      <c r="A205" s="388">
        <v>2146909</v>
      </c>
      <c r="B205" s="392" t="s">
        <v>1440</v>
      </c>
      <c r="C205" s="386"/>
      <c r="D205" s="386"/>
      <c r="E205" s="385" t="str">
        <f t="shared" si="31"/>
        <v/>
      </c>
      <c r="F205" s="383" t="str">
        <f t="shared" si="33"/>
        <v>否</v>
      </c>
      <c r="G205" s="364" t="str">
        <f t="shared" si="32"/>
        <v>项</v>
      </c>
    </row>
    <row r="206" s="359" customFormat="1" ht="30" customHeight="1" spans="1:7">
      <c r="A206" s="388">
        <v>2146999</v>
      </c>
      <c r="B206" s="392" t="s">
        <v>1441</v>
      </c>
      <c r="C206" s="386"/>
      <c r="D206" s="386"/>
      <c r="E206" s="385" t="str">
        <f t="shared" si="31"/>
        <v/>
      </c>
      <c r="F206" s="383" t="str">
        <f t="shared" si="33"/>
        <v>否</v>
      </c>
      <c r="G206" s="364" t="str">
        <f t="shared" si="32"/>
        <v>项</v>
      </c>
    </row>
    <row r="207" s="359" customFormat="1" ht="33" spans="1:7">
      <c r="A207" s="388">
        <v>21470</v>
      </c>
      <c r="B207" s="392" t="s">
        <v>1442</v>
      </c>
      <c r="C207" s="386"/>
      <c r="D207" s="386"/>
      <c r="E207" s="385" t="str">
        <f t="shared" si="31"/>
        <v/>
      </c>
      <c r="F207" s="383" t="str">
        <f t="shared" si="33"/>
        <v>否</v>
      </c>
      <c r="G207" s="364" t="str">
        <f t="shared" si="32"/>
        <v>款</v>
      </c>
    </row>
    <row r="208" s="359" customFormat="1" ht="30" customHeight="1" spans="1:7">
      <c r="A208" s="388">
        <v>2147001</v>
      </c>
      <c r="B208" s="389" t="s">
        <v>875</v>
      </c>
      <c r="C208" s="393"/>
      <c r="D208" s="394"/>
      <c r="E208" s="395"/>
      <c r="F208" s="383"/>
      <c r="G208" s="364"/>
    </row>
    <row r="209" s="359" customFormat="1" ht="30" customHeight="1" spans="1:7">
      <c r="A209" s="388">
        <v>2147099</v>
      </c>
      <c r="B209" s="389" t="s">
        <v>1443</v>
      </c>
      <c r="C209" s="393"/>
      <c r="D209" s="394"/>
      <c r="E209" s="395"/>
      <c r="F209" s="383"/>
      <c r="G209" s="364"/>
    </row>
    <row r="210" s="359" customFormat="1" ht="30" customHeight="1" spans="1:7">
      <c r="A210" s="388">
        <v>21471</v>
      </c>
      <c r="B210" s="392" t="s">
        <v>1444</v>
      </c>
      <c r="C210" s="384"/>
      <c r="D210" s="384"/>
      <c r="E210" s="385" t="e">
        <f>(D210-C210)/C210</f>
        <v>#DIV/0!</v>
      </c>
      <c r="F210" s="383" t="str">
        <f t="shared" ref="F210:F267" si="34">IF(LEN(A210)=3,"是",IF(B210&lt;&gt;"",IF(SUM(C210:D210)&lt;&gt;0,"是","否"),"是"))</f>
        <v>否</v>
      </c>
      <c r="G210" s="364" t="str">
        <f t="shared" ref="G210:G265" si="35">IF(LEN(A210)=3,"类",IF(LEN(A210)=5,"款","项"))</f>
        <v>款</v>
      </c>
    </row>
    <row r="211" s="359" customFormat="1" ht="18.75" spans="1:7">
      <c r="A211" s="388">
        <v>2147101</v>
      </c>
      <c r="B211" s="389" t="s">
        <v>875</v>
      </c>
      <c r="C211" s="386"/>
      <c r="D211" s="386"/>
      <c r="E211" s="385" t="str">
        <f t="shared" ref="E211:E226" si="36">IF(C211&gt;0,D211/C211-1,IF(C211&lt;0,-(D211/C211-1),""))</f>
        <v/>
      </c>
      <c r="F211" s="383" t="str">
        <f t="shared" si="34"/>
        <v>否</v>
      </c>
      <c r="G211" s="364" t="str">
        <f t="shared" si="35"/>
        <v>项</v>
      </c>
    </row>
    <row r="212" s="359" customFormat="1" ht="30" customHeight="1" spans="1:7">
      <c r="A212" s="388">
        <v>2147199</v>
      </c>
      <c r="B212" s="389" t="s">
        <v>1445</v>
      </c>
      <c r="C212" s="386"/>
      <c r="D212" s="386"/>
      <c r="E212" s="385" t="str">
        <f t="shared" si="36"/>
        <v/>
      </c>
      <c r="F212" s="383" t="str">
        <f t="shared" si="34"/>
        <v>否</v>
      </c>
      <c r="G212" s="364" t="str">
        <f t="shared" si="35"/>
        <v>项</v>
      </c>
    </row>
    <row r="213" s="359" customFormat="1" ht="18.75" spans="1:7">
      <c r="A213" s="388">
        <v>21472</v>
      </c>
      <c r="B213" s="392" t="s">
        <v>1446</v>
      </c>
      <c r="C213" s="386"/>
      <c r="D213" s="386"/>
      <c r="E213" s="385" t="str">
        <f t="shared" si="36"/>
        <v/>
      </c>
      <c r="F213" s="383" t="str">
        <f t="shared" si="34"/>
        <v>否</v>
      </c>
      <c r="G213" s="364" t="str">
        <f t="shared" si="35"/>
        <v>款</v>
      </c>
    </row>
    <row r="214" s="359" customFormat="1" ht="30" customHeight="1" spans="1:7">
      <c r="A214" s="388">
        <v>21498</v>
      </c>
      <c r="B214" s="392" t="s">
        <v>1293</v>
      </c>
      <c r="C214" s="386"/>
      <c r="D214" s="386"/>
      <c r="E214" s="385" t="str">
        <f t="shared" si="36"/>
        <v/>
      </c>
      <c r="F214" s="383" t="str">
        <f t="shared" si="34"/>
        <v>否</v>
      </c>
      <c r="G214" s="364" t="str">
        <f t="shared" si="35"/>
        <v>款</v>
      </c>
    </row>
    <row r="215" s="359" customFormat="1" ht="30" customHeight="1" spans="1:7">
      <c r="A215" s="388">
        <v>2149801</v>
      </c>
      <c r="B215" s="392" t="s">
        <v>1447</v>
      </c>
      <c r="C215" s="386"/>
      <c r="D215" s="386"/>
      <c r="E215" s="385" t="str">
        <f t="shared" si="36"/>
        <v/>
      </c>
      <c r="F215" s="383" t="str">
        <f t="shared" si="34"/>
        <v>否</v>
      </c>
      <c r="G215" s="364" t="str">
        <f t="shared" si="35"/>
        <v>项</v>
      </c>
    </row>
    <row r="216" s="359" customFormat="1" ht="30" customHeight="1" spans="1:7">
      <c r="A216" s="388">
        <v>2149802</v>
      </c>
      <c r="B216" s="392" t="s">
        <v>1448</v>
      </c>
      <c r="C216" s="386"/>
      <c r="D216" s="386"/>
      <c r="E216" s="385" t="str">
        <f t="shared" si="36"/>
        <v/>
      </c>
      <c r="F216" s="383" t="str">
        <f t="shared" si="34"/>
        <v>否</v>
      </c>
      <c r="G216" s="364" t="str">
        <f t="shared" si="35"/>
        <v>项</v>
      </c>
    </row>
    <row r="217" s="359" customFormat="1" ht="30" customHeight="1" spans="1:7">
      <c r="A217" s="388">
        <v>2149803</v>
      </c>
      <c r="B217" s="392" t="s">
        <v>1449</v>
      </c>
      <c r="C217" s="386"/>
      <c r="D217" s="386"/>
      <c r="E217" s="385" t="str">
        <f t="shared" si="36"/>
        <v/>
      </c>
      <c r="F217" s="383" t="str">
        <f t="shared" si="34"/>
        <v>否</v>
      </c>
      <c r="G217" s="364" t="str">
        <f t="shared" si="35"/>
        <v>项</v>
      </c>
    </row>
    <row r="218" s="359" customFormat="1" ht="30" customHeight="1" spans="1:7">
      <c r="A218" s="388">
        <v>2149804</v>
      </c>
      <c r="B218" s="392" t="s">
        <v>1450</v>
      </c>
      <c r="C218" s="386"/>
      <c r="D218" s="386"/>
      <c r="E218" s="385" t="str">
        <f t="shared" si="36"/>
        <v/>
      </c>
      <c r="F218" s="383" t="str">
        <f t="shared" si="34"/>
        <v>否</v>
      </c>
      <c r="G218" s="364" t="str">
        <f t="shared" si="35"/>
        <v>项</v>
      </c>
    </row>
    <row r="219" s="359" customFormat="1" ht="18.75" spans="1:7">
      <c r="A219" s="388">
        <v>2149899</v>
      </c>
      <c r="B219" s="392" t="s">
        <v>917</v>
      </c>
      <c r="C219" s="386"/>
      <c r="D219" s="386"/>
      <c r="E219" s="385" t="str">
        <f t="shared" si="36"/>
        <v/>
      </c>
      <c r="F219" s="383" t="str">
        <f t="shared" si="34"/>
        <v>否</v>
      </c>
      <c r="G219" s="364" t="str">
        <f t="shared" si="35"/>
        <v>项</v>
      </c>
    </row>
    <row r="220" s="359" customFormat="1" ht="30" customHeight="1" spans="1:7">
      <c r="A220" s="388">
        <v>215</v>
      </c>
      <c r="B220" s="392" t="s">
        <v>1205</v>
      </c>
      <c r="C220" s="386"/>
      <c r="D220" s="386"/>
      <c r="E220" s="385" t="str">
        <f t="shared" si="36"/>
        <v/>
      </c>
      <c r="F220" s="383" t="str">
        <f t="shared" si="34"/>
        <v>是</v>
      </c>
      <c r="G220" s="364" t="str">
        <f t="shared" si="35"/>
        <v>类</v>
      </c>
    </row>
    <row r="221" s="359" customFormat="1" ht="30" customHeight="1" spans="1:7">
      <c r="A221" s="388">
        <v>21562</v>
      </c>
      <c r="B221" s="392" t="s">
        <v>1451</v>
      </c>
      <c r="C221" s="386"/>
      <c r="D221" s="386"/>
      <c r="E221" s="385" t="str">
        <f t="shared" si="36"/>
        <v/>
      </c>
      <c r="F221" s="383" t="str">
        <f t="shared" si="34"/>
        <v>否</v>
      </c>
      <c r="G221" s="364" t="str">
        <f t="shared" si="35"/>
        <v>款</v>
      </c>
    </row>
    <row r="222" s="359" customFormat="1" ht="30" customHeight="1" spans="1:7">
      <c r="A222" s="388">
        <v>2156202</v>
      </c>
      <c r="B222" s="392" t="s">
        <v>1452</v>
      </c>
      <c r="C222" s="386"/>
      <c r="D222" s="386"/>
      <c r="E222" s="385" t="str">
        <f t="shared" si="36"/>
        <v/>
      </c>
      <c r="F222" s="383" t="str">
        <f t="shared" si="34"/>
        <v>否</v>
      </c>
      <c r="G222" s="364" t="str">
        <f t="shared" si="35"/>
        <v>项</v>
      </c>
    </row>
    <row r="223" s="359" customFormat="1" ht="30" customHeight="1" spans="1:7">
      <c r="A223" s="388">
        <v>2156299</v>
      </c>
      <c r="B223" s="392" t="s">
        <v>1453</v>
      </c>
      <c r="C223" s="386"/>
      <c r="D223" s="386"/>
      <c r="E223" s="385" t="str">
        <f t="shared" si="36"/>
        <v/>
      </c>
      <c r="F223" s="383" t="str">
        <f t="shared" si="34"/>
        <v>否</v>
      </c>
      <c r="G223" s="364" t="str">
        <f t="shared" si="35"/>
        <v>项</v>
      </c>
    </row>
    <row r="224" s="359" customFormat="1" ht="30" customHeight="1" spans="1:7">
      <c r="A224" s="388">
        <v>21598</v>
      </c>
      <c r="B224" s="392" t="s">
        <v>1293</v>
      </c>
      <c r="C224" s="386"/>
      <c r="D224" s="386"/>
      <c r="E224" s="385" t="str">
        <f t="shared" si="36"/>
        <v/>
      </c>
      <c r="F224" s="383" t="str">
        <f t="shared" si="34"/>
        <v>否</v>
      </c>
      <c r="G224" s="364" t="str">
        <f t="shared" si="35"/>
        <v>款</v>
      </c>
    </row>
    <row r="225" s="359" customFormat="1" ht="18.75" spans="1:7">
      <c r="A225" s="388">
        <v>2159801</v>
      </c>
      <c r="B225" s="392" t="s">
        <v>1454</v>
      </c>
      <c r="C225" s="386"/>
      <c r="D225" s="394"/>
      <c r="E225" s="385" t="str">
        <f t="shared" si="36"/>
        <v/>
      </c>
      <c r="F225" s="383" t="str">
        <f t="shared" si="34"/>
        <v>否</v>
      </c>
      <c r="G225" s="364" t="str">
        <f t="shared" si="35"/>
        <v>项</v>
      </c>
    </row>
    <row r="226" s="359" customFormat="1" ht="30" customHeight="1" spans="1:7">
      <c r="A226" s="388">
        <v>2159802</v>
      </c>
      <c r="B226" s="392" t="s">
        <v>1455</v>
      </c>
      <c r="C226" s="386"/>
      <c r="D226" s="386"/>
      <c r="E226" s="385" t="str">
        <f t="shared" si="36"/>
        <v/>
      </c>
      <c r="F226" s="383" t="str">
        <f t="shared" si="34"/>
        <v>否</v>
      </c>
      <c r="G226" s="364" t="str">
        <f t="shared" si="35"/>
        <v>项</v>
      </c>
    </row>
    <row r="227" s="359" customFormat="1" ht="30" customHeight="1" spans="1:7">
      <c r="A227" s="388">
        <v>2159803</v>
      </c>
      <c r="B227" s="392" t="s">
        <v>1456</v>
      </c>
      <c r="C227" s="384"/>
      <c r="D227" s="384"/>
      <c r="E227" s="385" t="e">
        <f>(D227-C227)/C227</f>
        <v>#DIV/0!</v>
      </c>
      <c r="F227" s="383" t="str">
        <f t="shared" si="34"/>
        <v>否</v>
      </c>
      <c r="G227" s="364" t="str">
        <f t="shared" si="35"/>
        <v>项</v>
      </c>
    </row>
    <row r="228" s="359" customFormat="1" ht="30" customHeight="1" spans="1:7">
      <c r="A228" s="388">
        <v>2159899</v>
      </c>
      <c r="B228" s="392" t="s">
        <v>962</v>
      </c>
      <c r="C228" s="384"/>
      <c r="D228" s="384"/>
      <c r="E228" s="385"/>
      <c r="F228" s="383" t="str">
        <f t="shared" si="34"/>
        <v>否</v>
      </c>
      <c r="G228" s="364" t="str">
        <f t="shared" si="35"/>
        <v>项</v>
      </c>
    </row>
    <row r="229" s="359" customFormat="1" ht="18.75" spans="1:7">
      <c r="A229" s="388">
        <v>220</v>
      </c>
      <c r="B229" s="392" t="s">
        <v>1208</v>
      </c>
      <c r="C229" s="386"/>
      <c r="D229" s="386"/>
      <c r="E229" s="385" t="str">
        <f t="shared" ref="E229:E244" si="37">IF(C229&gt;0,D229/C229-1,IF(C229&lt;0,-(D229/C229-1),""))</f>
        <v/>
      </c>
      <c r="F229" s="383" t="str">
        <f t="shared" si="34"/>
        <v>是</v>
      </c>
      <c r="G229" s="364" t="str">
        <f t="shared" si="35"/>
        <v>类</v>
      </c>
    </row>
    <row r="230" s="359" customFormat="1" ht="30" customHeight="1" spans="1:7">
      <c r="A230" s="390">
        <v>22006</v>
      </c>
      <c r="B230" s="396" t="s">
        <v>1457</v>
      </c>
      <c r="C230" s="386"/>
      <c r="D230" s="386"/>
      <c r="E230" s="385" t="str">
        <f t="shared" si="37"/>
        <v/>
      </c>
      <c r="F230" s="383" t="str">
        <f t="shared" si="34"/>
        <v>否</v>
      </c>
      <c r="G230" s="364" t="str">
        <f t="shared" si="35"/>
        <v>款</v>
      </c>
    </row>
    <row r="231" s="359" customFormat="1" ht="42" customHeight="1" spans="1:7">
      <c r="A231" s="390">
        <v>2200601</v>
      </c>
      <c r="B231" s="396" t="s">
        <v>1458</v>
      </c>
      <c r="C231" s="386"/>
      <c r="D231" s="386"/>
      <c r="E231" s="385" t="str">
        <f t="shared" si="37"/>
        <v/>
      </c>
      <c r="F231" s="383" t="str">
        <f t="shared" si="34"/>
        <v>否</v>
      </c>
      <c r="G231" s="364" t="str">
        <f t="shared" si="35"/>
        <v>项</v>
      </c>
    </row>
    <row r="232" s="359" customFormat="1" ht="39" customHeight="1" spans="1:7">
      <c r="A232" s="390">
        <v>2200602</v>
      </c>
      <c r="B232" s="396" t="s">
        <v>1459</v>
      </c>
      <c r="C232" s="386"/>
      <c r="D232" s="386"/>
      <c r="E232" s="385" t="str">
        <f t="shared" si="37"/>
        <v/>
      </c>
      <c r="F232" s="383" t="str">
        <f t="shared" si="34"/>
        <v>否</v>
      </c>
      <c r="G232" s="364" t="str">
        <f t="shared" si="35"/>
        <v>项</v>
      </c>
    </row>
    <row r="233" s="359" customFormat="1" ht="30" customHeight="1" spans="1:7">
      <c r="A233" s="388">
        <v>221</v>
      </c>
      <c r="B233" s="392" t="s">
        <v>1209</v>
      </c>
      <c r="C233" s="386"/>
      <c r="D233" s="386"/>
      <c r="E233" s="385" t="str">
        <f t="shared" si="37"/>
        <v/>
      </c>
      <c r="F233" s="383" t="str">
        <f t="shared" si="34"/>
        <v>是</v>
      </c>
      <c r="G233" s="364" t="str">
        <f t="shared" si="35"/>
        <v>类</v>
      </c>
    </row>
    <row r="234" s="359" customFormat="1" ht="30" customHeight="1" spans="1:7">
      <c r="A234" s="388">
        <v>22198</v>
      </c>
      <c r="B234" s="392" t="s">
        <v>1293</v>
      </c>
      <c r="C234" s="386"/>
      <c r="D234" s="386"/>
      <c r="E234" s="385" t="str">
        <f t="shared" si="37"/>
        <v/>
      </c>
      <c r="F234" s="383" t="str">
        <f t="shared" si="34"/>
        <v>否</v>
      </c>
      <c r="G234" s="364" t="str">
        <f t="shared" si="35"/>
        <v>款</v>
      </c>
    </row>
    <row r="235" s="359" customFormat="1" ht="30" customHeight="1" spans="1:7">
      <c r="A235" s="388">
        <v>2219801</v>
      </c>
      <c r="B235" s="392" t="s">
        <v>1460</v>
      </c>
      <c r="C235" s="386"/>
      <c r="D235" s="386"/>
      <c r="E235" s="385" t="str">
        <f t="shared" si="37"/>
        <v/>
      </c>
      <c r="F235" s="383" t="str">
        <f t="shared" si="34"/>
        <v>否</v>
      </c>
      <c r="G235" s="364" t="str">
        <f t="shared" si="35"/>
        <v>项</v>
      </c>
    </row>
    <row r="236" s="359" customFormat="1" ht="18.75" spans="1:7">
      <c r="A236" s="388">
        <v>2219899</v>
      </c>
      <c r="B236" s="392" t="s">
        <v>1461</v>
      </c>
      <c r="C236" s="386"/>
      <c r="D236" s="386"/>
      <c r="E236" s="385" t="str">
        <f t="shared" si="37"/>
        <v/>
      </c>
      <c r="F236" s="383" t="str">
        <f t="shared" si="34"/>
        <v>否</v>
      </c>
      <c r="G236" s="364" t="str">
        <f t="shared" si="35"/>
        <v>项</v>
      </c>
    </row>
    <row r="237" s="359" customFormat="1" ht="18.75" spans="1:7">
      <c r="A237" s="388">
        <v>222</v>
      </c>
      <c r="B237" s="392" t="s">
        <v>1210</v>
      </c>
      <c r="C237" s="386"/>
      <c r="D237" s="386"/>
      <c r="E237" s="385" t="str">
        <f t="shared" si="37"/>
        <v/>
      </c>
      <c r="F237" s="383" t="str">
        <f t="shared" si="34"/>
        <v>是</v>
      </c>
      <c r="G237" s="364" t="str">
        <f t="shared" si="35"/>
        <v>类</v>
      </c>
    </row>
    <row r="238" s="359" customFormat="1" ht="30" customHeight="1" spans="1:7">
      <c r="A238" s="388">
        <v>22298</v>
      </c>
      <c r="B238" s="392" t="s">
        <v>1293</v>
      </c>
      <c r="C238" s="386"/>
      <c r="D238" s="386"/>
      <c r="E238" s="385" t="str">
        <f t="shared" si="37"/>
        <v/>
      </c>
      <c r="F238" s="383" t="str">
        <f t="shared" si="34"/>
        <v>否</v>
      </c>
      <c r="G238" s="364" t="str">
        <f t="shared" si="35"/>
        <v>款</v>
      </c>
    </row>
    <row r="239" s="359" customFormat="1" ht="30" customHeight="1" spans="1:7">
      <c r="A239" s="388">
        <v>2229801</v>
      </c>
      <c r="B239" s="392" t="s">
        <v>1079</v>
      </c>
      <c r="C239" s="386"/>
      <c r="D239" s="386"/>
      <c r="E239" s="385" t="str">
        <f t="shared" si="37"/>
        <v/>
      </c>
      <c r="F239" s="383" t="str">
        <f t="shared" si="34"/>
        <v>否</v>
      </c>
      <c r="G239" s="364" t="str">
        <f t="shared" si="35"/>
        <v>项</v>
      </c>
    </row>
    <row r="240" s="359" customFormat="1" ht="30" customHeight="1" spans="1:7">
      <c r="A240" s="388">
        <v>2229899</v>
      </c>
      <c r="B240" s="392" t="s">
        <v>1462</v>
      </c>
      <c r="C240" s="386"/>
      <c r="D240" s="386"/>
      <c r="E240" s="385" t="str">
        <f t="shared" si="37"/>
        <v/>
      </c>
      <c r="F240" s="383" t="str">
        <f t="shared" si="34"/>
        <v>否</v>
      </c>
      <c r="G240" s="364" t="str">
        <f t="shared" si="35"/>
        <v>项</v>
      </c>
    </row>
    <row r="241" s="359" customFormat="1" ht="30" customHeight="1" spans="1:7">
      <c r="A241" s="388">
        <v>224</v>
      </c>
      <c r="B241" s="392" t="s">
        <v>1211</v>
      </c>
      <c r="C241" s="386"/>
      <c r="D241" s="386"/>
      <c r="E241" s="385" t="str">
        <f t="shared" si="37"/>
        <v/>
      </c>
      <c r="F241" s="383" t="str">
        <f t="shared" si="34"/>
        <v>是</v>
      </c>
      <c r="G241" s="364" t="str">
        <f t="shared" si="35"/>
        <v>类</v>
      </c>
    </row>
    <row r="242" s="359" customFormat="1" ht="30" customHeight="1" spans="1:7">
      <c r="A242" s="388">
        <v>22498</v>
      </c>
      <c r="B242" s="392" t="s">
        <v>1293</v>
      </c>
      <c r="C242" s="386"/>
      <c r="D242" s="386"/>
      <c r="E242" s="385" t="str">
        <f t="shared" si="37"/>
        <v/>
      </c>
      <c r="F242" s="383" t="str">
        <f t="shared" si="34"/>
        <v>否</v>
      </c>
      <c r="G242" s="364" t="str">
        <f t="shared" si="35"/>
        <v>款</v>
      </c>
    </row>
    <row r="243" s="359" customFormat="1" ht="18.75" spans="1:7">
      <c r="A243" s="388">
        <v>2249801</v>
      </c>
      <c r="B243" s="392" t="s">
        <v>1463</v>
      </c>
      <c r="C243" s="386"/>
      <c r="D243" s="386"/>
      <c r="E243" s="385" t="str">
        <f t="shared" si="37"/>
        <v/>
      </c>
      <c r="F243" s="383" t="str">
        <f t="shared" si="34"/>
        <v>否</v>
      </c>
      <c r="G243" s="364" t="str">
        <f t="shared" si="35"/>
        <v>项</v>
      </c>
    </row>
    <row r="244" s="359" customFormat="1" ht="30" customHeight="1" spans="1:7">
      <c r="A244" s="388">
        <v>2249802</v>
      </c>
      <c r="B244" s="392" t="s">
        <v>1464</v>
      </c>
      <c r="C244" s="386"/>
      <c r="D244" s="386"/>
      <c r="E244" s="385" t="str">
        <f t="shared" si="37"/>
        <v/>
      </c>
      <c r="F244" s="383" t="str">
        <f t="shared" si="34"/>
        <v>否</v>
      </c>
      <c r="G244" s="364" t="str">
        <f t="shared" si="35"/>
        <v>项</v>
      </c>
    </row>
    <row r="245" s="359" customFormat="1" ht="30" customHeight="1" spans="1:7">
      <c r="A245" s="388">
        <v>2249899</v>
      </c>
      <c r="B245" s="392" t="s">
        <v>1143</v>
      </c>
      <c r="C245" s="384"/>
      <c r="D245" s="384"/>
      <c r="E245" s="385"/>
      <c r="F245" s="383" t="str">
        <f t="shared" si="34"/>
        <v>否</v>
      </c>
      <c r="G245" s="364" t="str">
        <f t="shared" si="35"/>
        <v>项</v>
      </c>
    </row>
    <row r="246" s="359" customFormat="1" ht="30" customHeight="1" spans="1:7">
      <c r="A246" s="388">
        <v>229</v>
      </c>
      <c r="B246" s="392" t="s">
        <v>1465</v>
      </c>
      <c r="C246" s="384">
        <f>SUM(C247,C251,C262,C264,C276)</f>
        <v>2351</v>
      </c>
      <c r="D246" s="384">
        <f>SUM(D247,D251,D262,D264,D276)</f>
        <v>37</v>
      </c>
      <c r="E246" s="385"/>
      <c r="F246" s="383" t="str">
        <f t="shared" si="34"/>
        <v>是</v>
      </c>
      <c r="G246" s="364" t="str">
        <f t="shared" si="35"/>
        <v>类</v>
      </c>
    </row>
    <row r="247" s="359" customFormat="1" ht="30" customHeight="1" spans="1:7">
      <c r="A247" s="388">
        <v>22904</v>
      </c>
      <c r="B247" s="392" t="s">
        <v>1466</v>
      </c>
      <c r="C247" s="386">
        <f>SUBTOTAL(9,C248:C250)</f>
        <v>0</v>
      </c>
      <c r="D247" s="386"/>
      <c r="E247" s="385" t="str">
        <f t="shared" ref="E247:E258" si="38">IF(C247&gt;0,D247/C247-1,IF(C247&lt;0,-(D247/C247-1),""))</f>
        <v/>
      </c>
      <c r="F247" s="383" t="str">
        <f t="shared" si="34"/>
        <v>否</v>
      </c>
      <c r="G247" s="364" t="str">
        <f t="shared" si="35"/>
        <v>款</v>
      </c>
    </row>
    <row r="248" s="359" customFormat="1" ht="30" customHeight="1" spans="1:7">
      <c r="A248" s="388">
        <v>2290401</v>
      </c>
      <c r="B248" s="392" t="s">
        <v>1467</v>
      </c>
      <c r="C248" s="386"/>
      <c r="D248" s="386"/>
      <c r="E248" s="385" t="str">
        <f t="shared" si="38"/>
        <v/>
      </c>
      <c r="F248" s="383" t="str">
        <f t="shared" si="34"/>
        <v>否</v>
      </c>
      <c r="G248" s="364" t="str">
        <f t="shared" si="35"/>
        <v>项</v>
      </c>
    </row>
    <row r="249" s="359" customFormat="1" ht="30" customHeight="1" spans="1:7">
      <c r="A249" s="388">
        <v>2290402</v>
      </c>
      <c r="B249" s="392" t="s">
        <v>1468</v>
      </c>
      <c r="C249" s="386"/>
      <c r="D249" s="386"/>
      <c r="E249" s="385" t="str">
        <f t="shared" si="38"/>
        <v/>
      </c>
      <c r="F249" s="383" t="str">
        <f t="shared" si="34"/>
        <v>否</v>
      </c>
      <c r="G249" s="364" t="str">
        <f t="shared" si="35"/>
        <v>项</v>
      </c>
    </row>
    <row r="250" s="359" customFormat="1" ht="30" customHeight="1" spans="1:7">
      <c r="A250" s="388">
        <v>2290403</v>
      </c>
      <c r="B250" s="392" t="s">
        <v>1469</v>
      </c>
      <c r="C250" s="386"/>
      <c r="D250" s="386"/>
      <c r="E250" s="385" t="str">
        <f t="shared" si="38"/>
        <v/>
      </c>
      <c r="F250" s="383" t="str">
        <f t="shared" si="34"/>
        <v>否</v>
      </c>
      <c r="G250" s="364" t="str">
        <f t="shared" si="35"/>
        <v>项</v>
      </c>
    </row>
    <row r="251" s="359" customFormat="1" ht="30" customHeight="1" spans="1:7">
      <c r="A251" s="388">
        <v>22908</v>
      </c>
      <c r="B251" s="392" t="s">
        <v>1470</v>
      </c>
      <c r="C251" s="386"/>
      <c r="D251" s="386"/>
      <c r="E251" s="385" t="str">
        <f t="shared" si="38"/>
        <v/>
      </c>
      <c r="F251" s="383" t="str">
        <f t="shared" si="34"/>
        <v>否</v>
      </c>
      <c r="G251" s="364" t="str">
        <f t="shared" si="35"/>
        <v>款</v>
      </c>
    </row>
    <row r="252" s="359" customFormat="1" ht="30" customHeight="1" spans="1:7">
      <c r="A252" s="388">
        <v>2290802</v>
      </c>
      <c r="B252" s="392" t="s">
        <v>1471</v>
      </c>
      <c r="C252" s="386"/>
      <c r="D252" s="386"/>
      <c r="E252" s="385" t="str">
        <f t="shared" si="38"/>
        <v/>
      </c>
      <c r="F252" s="383" t="str">
        <f t="shared" si="34"/>
        <v>否</v>
      </c>
      <c r="G252" s="364" t="str">
        <f t="shared" si="35"/>
        <v>项</v>
      </c>
    </row>
    <row r="253" s="359" customFormat="1" ht="30" customHeight="1" spans="1:7">
      <c r="A253" s="388">
        <v>2290803</v>
      </c>
      <c r="B253" s="392" t="s">
        <v>1472</v>
      </c>
      <c r="C253" s="386"/>
      <c r="D253" s="386"/>
      <c r="E253" s="385" t="str">
        <f t="shared" si="38"/>
        <v/>
      </c>
      <c r="F253" s="383" t="str">
        <f t="shared" si="34"/>
        <v>否</v>
      </c>
      <c r="G253" s="364" t="str">
        <f t="shared" si="35"/>
        <v>项</v>
      </c>
    </row>
    <row r="254" s="359" customFormat="1" ht="30" customHeight="1" spans="1:7">
      <c r="A254" s="388">
        <v>2290804</v>
      </c>
      <c r="B254" s="392" t="s">
        <v>1473</v>
      </c>
      <c r="C254" s="386"/>
      <c r="D254" s="386"/>
      <c r="E254" s="385" t="str">
        <f t="shared" si="38"/>
        <v/>
      </c>
      <c r="F254" s="383" t="str">
        <f t="shared" si="34"/>
        <v>否</v>
      </c>
      <c r="G254" s="364" t="str">
        <f t="shared" si="35"/>
        <v>项</v>
      </c>
    </row>
    <row r="255" s="359" customFormat="1" ht="30" customHeight="1" spans="1:7">
      <c r="A255" s="388">
        <v>2290805</v>
      </c>
      <c r="B255" s="392" t="s">
        <v>1474</v>
      </c>
      <c r="C255" s="386"/>
      <c r="D255" s="386"/>
      <c r="E255" s="385" t="str">
        <f t="shared" si="38"/>
        <v/>
      </c>
      <c r="F255" s="383" t="str">
        <f t="shared" si="34"/>
        <v>否</v>
      </c>
      <c r="G255" s="364" t="str">
        <f t="shared" si="35"/>
        <v>项</v>
      </c>
    </row>
    <row r="256" s="359" customFormat="1" ht="30" customHeight="1" spans="1:7">
      <c r="A256" s="388">
        <v>2290806</v>
      </c>
      <c r="B256" s="392" t="s">
        <v>1475</v>
      </c>
      <c r="C256" s="386"/>
      <c r="D256" s="386"/>
      <c r="E256" s="385" t="str">
        <f t="shared" si="38"/>
        <v/>
      </c>
      <c r="F256" s="383" t="str">
        <f t="shared" si="34"/>
        <v>否</v>
      </c>
      <c r="G256" s="364" t="str">
        <f t="shared" si="35"/>
        <v>项</v>
      </c>
    </row>
    <row r="257" s="359" customFormat="1" ht="30" customHeight="1" spans="1:7">
      <c r="A257" s="388">
        <v>2290807</v>
      </c>
      <c r="B257" s="392" t="s">
        <v>1476</v>
      </c>
      <c r="C257" s="386"/>
      <c r="D257" s="386"/>
      <c r="E257" s="385" t="str">
        <f t="shared" si="38"/>
        <v/>
      </c>
      <c r="F257" s="383" t="str">
        <f t="shared" si="34"/>
        <v>否</v>
      </c>
      <c r="G257" s="364" t="str">
        <f t="shared" si="35"/>
        <v>项</v>
      </c>
    </row>
    <row r="258" s="359" customFormat="1" ht="30" customHeight="1" spans="1:7">
      <c r="A258" s="388">
        <v>2290808</v>
      </c>
      <c r="B258" s="392" t="s">
        <v>1477</v>
      </c>
      <c r="C258" s="386"/>
      <c r="D258" s="386"/>
      <c r="E258" s="385" t="str">
        <f t="shared" si="38"/>
        <v/>
      </c>
      <c r="F258" s="383" t="str">
        <f t="shared" si="34"/>
        <v>否</v>
      </c>
      <c r="G258" s="364" t="str">
        <f t="shared" si="35"/>
        <v>项</v>
      </c>
    </row>
    <row r="259" s="359" customFormat="1" ht="30" customHeight="1" spans="1:7">
      <c r="A259" s="388">
        <v>2290899</v>
      </c>
      <c r="B259" s="392" t="s">
        <v>1478</v>
      </c>
      <c r="C259" s="384"/>
      <c r="D259" s="384"/>
      <c r="E259" s="385"/>
      <c r="F259" s="383" t="str">
        <f t="shared" si="34"/>
        <v>否</v>
      </c>
      <c r="G259" s="364" t="str">
        <f t="shared" si="35"/>
        <v>项</v>
      </c>
    </row>
    <row r="260" s="359" customFormat="1" ht="30" customHeight="1" spans="1:7">
      <c r="A260" s="388">
        <v>22909</v>
      </c>
      <c r="B260" s="392" t="s">
        <v>1479</v>
      </c>
      <c r="C260" s="386"/>
      <c r="D260" s="386"/>
      <c r="E260" s="385" t="str">
        <f t="shared" ref="E260:E265" si="39">IF(C260&gt;0,D260/C260-1,IF(C260&lt;0,-(D260/C260-1),""))</f>
        <v/>
      </c>
      <c r="F260" s="383" t="str">
        <f t="shared" si="34"/>
        <v>否</v>
      </c>
      <c r="G260" s="364" t="str">
        <f t="shared" si="35"/>
        <v>款</v>
      </c>
    </row>
    <row r="261" s="359" customFormat="1" ht="30" customHeight="1" spans="1:7">
      <c r="A261" s="397">
        <v>2290901</v>
      </c>
      <c r="B261" s="398" t="s">
        <v>1480</v>
      </c>
      <c r="C261" s="386"/>
      <c r="D261" s="386"/>
      <c r="E261" s="385" t="str">
        <f t="shared" si="39"/>
        <v/>
      </c>
      <c r="F261" s="383" t="str">
        <f t="shared" si="34"/>
        <v>否</v>
      </c>
      <c r="G261" s="364" t="str">
        <f t="shared" si="35"/>
        <v>项</v>
      </c>
    </row>
    <row r="262" s="359" customFormat="1" ht="30" customHeight="1" spans="1:7">
      <c r="A262" s="388">
        <v>22910</v>
      </c>
      <c r="B262" s="392" t="s">
        <v>1481</v>
      </c>
      <c r="C262" s="386"/>
      <c r="D262" s="386"/>
      <c r="E262" s="385" t="str">
        <f t="shared" si="39"/>
        <v/>
      </c>
      <c r="F262" s="383" t="str">
        <f t="shared" si="34"/>
        <v>否</v>
      </c>
      <c r="G262" s="364" t="str">
        <f t="shared" si="35"/>
        <v>款</v>
      </c>
    </row>
    <row r="263" s="359" customFormat="1" ht="30" customHeight="1" spans="1:7">
      <c r="A263" s="388">
        <v>2291001</v>
      </c>
      <c r="B263" s="392" t="s">
        <v>1482</v>
      </c>
      <c r="C263" s="386"/>
      <c r="D263" s="386"/>
      <c r="E263" s="385" t="str">
        <f t="shared" si="39"/>
        <v/>
      </c>
      <c r="F263" s="383" t="str">
        <f t="shared" si="34"/>
        <v>否</v>
      </c>
      <c r="G263" s="364" t="str">
        <f t="shared" si="35"/>
        <v>项</v>
      </c>
    </row>
    <row r="264" s="359" customFormat="1" ht="30" customHeight="1" spans="1:7">
      <c r="A264" s="388">
        <v>22960</v>
      </c>
      <c r="B264" s="392" t="s">
        <v>1483</v>
      </c>
      <c r="C264" s="386">
        <f>SUBTOTAL(9,C265:C275)</f>
        <v>511</v>
      </c>
      <c r="D264" s="386">
        <f>SUBTOTAL(9,D265:D275)</f>
        <v>37</v>
      </c>
      <c r="E264" s="385">
        <f t="shared" si="39"/>
        <v>-0.928</v>
      </c>
      <c r="F264" s="383" t="str">
        <f t="shared" si="34"/>
        <v>是</v>
      </c>
      <c r="G264" s="364" t="str">
        <f t="shared" si="35"/>
        <v>款</v>
      </c>
    </row>
    <row r="265" s="359" customFormat="1" ht="30" customHeight="1" spans="1:7">
      <c r="A265" s="388">
        <v>2296001</v>
      </c>
      <c r="B265" s="392" t="s">
        <v>1484</v>
      </c>
      <c r="C265" s="386"/>
      <c r="D265" s="386"/>
      <c r="E265" s="385" t="str">
        <f t="shared" si="39"/>
        <v/>
      </c>
      <c r="F265" s="383" t="str">
        <f t="shared" si="34"/>
        <v>否</v>
      </c>
      <c r="G265" s="364" t="str">
        <f t="shared" si="35"/>
        <v>项</v>
      </c>
    </row>
    <row r="266" s="359" customFormat="1" ht="30" customHeight="1" spans="1:7">
      <c r="A266" s="388">
        <v>2296002</v>
      </c>
      <c r="B266" s="392" t="s">
        <v>1485</v>
      </c>
      <c r="C266" s="394">
        <v>511</v>
      </c>
      <c r="D266" s="394">
        <v>24</v>
      </c>
      <c r="E266" s="399"/>
      <c r="F266" s="383" t="str">
        <f t="shared" si="34"/>
        <v>是</v>
      </c>
      <c r="G266" s="364"/>
    </row>
    <row r="267" s="359" customFormat="1" ht="30" customHeight="1" spans="1:11">
      <c r="A267" s="388">
        <v>2296003</v>
      </c>
      <c r="B267" s="392" t="s">
        <v>1486</v>
      </c>
      <c r="C267" s="384"/>
      <c r="D267" s="384">
        <v>13</v>
      </c>
      <c r="E267" s="385" t="e">
        <f>(D267-C267)/C267</f>
        <v>#DIV/0!</v>
      </c>
      <c r="F267" s="383" t="str">
        <f t="shared" si="34"/>
        <v>是</v>
      </c>
      <c r="G267" s="364"/>
      <c r="J267" s="359">
        <v>113015</v>
      </c>
      <c r="K267" s="359">
        <f>J267-D267</f>
        <v>113002</v>
      </c>
    </row>
    <row r="268" s="359" customFormat="1" ht="20" customHeight="1" spans="1:7">
      <c r="A268" s="388">
        <v>2296004</v>
      </c>
      <c r="B268" s="392" t="s">
        <v>1488</v>
      </c>
      <c r="C268" s="400"/>
      <c r="D268" s="400"/>
      <c r="E268" s="385" t="e">
        <f>(D268-C268)/C268</f>
        <v>#DIV/0!</v>
      </c>
      <c r="F268" s="383" t="str">
        <f t="shared" ref="F267:F277" si="40">IF(LEN(A268)=3,"是",IF(B268&lt;&gt;"",IF(SUM(C268:D268)&lt;&gt;0,"是","否"),"是"))</f>
        <v>否</v>
      </c>
      <c r="G268" s="364"/>
    </row>
    <row r="269" s="359" customFormat="1" ht="24" customHeight="1" spans="1:7">
      <c r="A269" s="388">
        <v>2296005</v>
      </c>
      <c r="B269" s="392" t="s">
        <v>1489</v>
      </c>
      <c r="C269" s="401"/>
      <c r="D269" s="401"/>
      <c r="E269" s="402"/>
      <c r="F269" s="383" t="str">
        <f t="shared" si="40"/>
        <v>否</v>
      </c>
      <c r="G269" s="364"/>
    </row>
    <row r="270" s="359" customFormat="1" ht="24" customHeight="1" spans="1:7">
      <c r="A270" s="388">
        <v>2296006</v>
      </c>
      <c r="B270" s="392" t="s">
        <v>1490</v>
      </c>
      <c r="C270" s="403"/>
      <c r="D270" s="404"/>
      <c r="E270" s="405"/>
      <c r="F270" s="383" t="str">
        <f t="shared" si="40"/>
        <v>否</v>
      </c>
      <c r="G270" s="364"/>
    </row>
    <row r="271" s="359" customFormat="1" ht="30" customHeight="1" spans="1:6">
      <c r="A271" s="388">
        <v>2296010</v>
      </c>
      <c r="B271" s="392" t="s">
        <v>1491</v>
      </c>
      <c r="C271" s="403"/>
      <c r="D271" s="404"/>
      <c r="E271" s="405"/>
      <c r="F271" s="383" t="str">
        <f t="shared" si="40"/>
        <v>否</v>
      </c>
    </row>
    <row r="272" s="359" customFormat="1" ht="30" customHeight="1" spans="1:7">
      <c r="A272" s="388">
        <v>2296011</v>
      </c>
      <c r="B272" s="392" t="s">
        <v>1492</v>
      </c>
      <c r="C272" s="400"/>
      <c r="D272" s="406"/>
      <c r="E272" s="399"/>
      <c r="F272" s="383" t="str">
        <f t="shared" si="40"/>
        <v>否</v>
      </c>
      <c r="G272" s="364"/>
    </row>
    <row r="273" s="359" customFormat="1" ht="30" customHeight="1" spans="1:7">
      <c r="A273" s="388">
        <v>2296012</v>
      </c>
      <c r="B273" s="392" t="s">
        <v>1493</v>
      </c>
      <c r="C273" s="400"/>
      <c r="D273" s="406"/>
      <c r="E273" s="399"/>
      <c r="F273" s="383" t="str">
        <f t="shared" si="40"/>
        <v>否</v>
      </c>
      <c r="G273" s="364"/>
    </row>
    <row r="274" ht="30" customHeight="1" spans="1:7">
      <c r="A274" s="388">
        <v>2296013</v>
      </c>
      <c r="B274" s="392" t="s">
        <v>1494</v>
      </c>
      <c r="C274" s="400"/>
      <c r="D274" s="406"/>
      <c r="E274" s="385" t="e">
        <f>(D274-C274)/C274</f>
        <v>#DIV/0!</v>
      </c>
      <c r="F274" s="383" t="str">
        <f t="shared" si="40"/>
        <v>否</v>
      </c>
      <c r="G274" s="364"/>
    </row>
    <row r="275" ht="30" customHeight="1" spans="1:7">
      <c r="A275" s="407">
        <v>2296099</v>
      </c>
      <c r="B275" s="408" t="s">
        <v>1495</v>
      </c>
      <c r="C275" s="409"/>
      <c r="D275" s="409"/>
      <c r="E275" s="410" t="e">
        <f>(D275-C275)/C275</f>
        <v>#DIV/0!</v>
      </c>
      <c r="F275" s="383" t="str">
        <f t="shared" si="40"/>
        <v>否</v>
      </c>
      <c r="G275" s="364"/>
    </row>
    <row r="276" ht="30" customHeight="1" spans="1:7">
      <c r="A276" s="411">
        <v>22998</v>
      </c>
      <c r="B276" s="412" t="s">
        <v>1496</v>
      </c>
      <c r="C276" s="413">
        <f>C277</f>
        <v>1840</v>
      </c>
      <c r="D276" s="413"/>
      <c r="E276" s="385">
        <f t="shared" ref="E276:E334" si="41">IF(C276&gt;0,D276/C276-1,IF(C276&lt;0,-(D276/C276-1),""))</f>
        <v>-1</v>
      </c>
      <c r="F276" s="383" t="str">
        <f t="shared" si="40"/>
        <v>是</v>
      </c>
      <c r="G276" s="364"/>
    </row>
    <row r="277" ht="30" customHeight="1" spans="1:7">
      <c r="A277" s="411">
        <v>2299899</v>
      </c>
      <c r="B277" s="412" t="s">
        <v>298</v>
      </c>
      <c r="C277" s="414">
        <v>1840</v>
      </c>
      <c r="D277" s="413"/>
      <c r="E277" s="385">
        <f t="shared" si="41"/>
        <v>-1</v>
      </c>
      <c r="F277" s="383" t="str">
        <f t="shared" si="40"/>
        <v>是</v>
      </c>
      <c r="G277" s="364"/>
    </row>
    <row r="278" ht="18.75" spans="1:5">
      <c r="A278" s="411">
        <v>232</v>
      </c>
      <c r="B278" s="412" t="s">
        <v>1212</v>
      </c>
      <c r="C278" s="413">
        <f>SUBTOTAL(9,C279:C294)</f>
        <v>9438</v>
      </c>
      <c r="D278" s="413">
        <f>SUBTOTAL(9,D279:D294)</f>
        <v>9971</v>
      </c>
      <c r="E278" s="385">
        <f t="shared" si="41"/>
        <v>0.056</v>
      </c>
    </row>
    <row r="279" ht="18.75" spans="1:5">
      <c r="A279" s="411">
        <v>23204</v>
      </c>
      <c r="B279" s="412" t="s">
        <v>1497</v>
      </c>
      <c r="C279" s="414"/>
      <c r="D279" s="413"/>
      <c r="E279" s="385" t="str">
        <f t="shared" si="41"/>
        <v/>
      </c>
    </row>
    <row r="280" ht="18.75" spans="1:5">
      <c r="A280" s="411">
        <v>2320401</v>
      </c>
      <c r="B280" s="412" t="s">
        <v>1498</v>
      </c>
      <c r="C280" s="413"/>
      <c r="D280" s="413"/>
      <c r="E280" s="385" t="str">
        <f t="shared" si="41"/>
        <v/>
      </c>
    </row>
    <row r="281" ht="18.75" spans="1:5">
      <c r="A281" s="411">
        <v>2320405</v>
      </c>
      <c r="B281" s="412" t="s">
        <v>1499</v>
      </c>
      <c r="C281" s="413"/>
      <c r="D281" s="413"/>
      <c r="E281" s="385" t="str">
        <f t="shared" si="41"/>
        <v/>
      </c>
    </row>
    <row r="282" ht="18.75" spans="1:5">
      <c r="A282" s="411">
        <v>2320411</v>
      </c>
      <c r="B282" s="412" t="s">
        <v>1500</v>
      </c>
      <c r="C282" s="414">
        <v>4500</v>
      </c>
      <c r="D282" s="413">
        <v>5500</v>
      </c>
      <c r="E282" s="385">
        <f t="shared" si="41"/>
        <v>0.222</v>
      </c>
    </row>
    <row r="283" ht="18.75" spans="1:5">
      <c r="A283" s="411">
        <v>2320413</v>
      </c>
      <c r="B283" s="412" t="s">
        <v>1501</v>
      </c>
      <c r="C283" s="413"/>
      <c r="D283" s="413">
        <v>0</v>
      </c>
      <c r="E283" s="385" t="str">
        <f t="shared" si="41"/>
        <v/>
      </c>
    </row>
    <row r="284" ht="18.75" spans="1:5">
      <c r="A284" s="411">
        <v>2320414</v>
      </c>
      <c r="B284" s="412" t="s">
        <v>1502</v>
      </c>
      <c r="C284" s="413"/>
      <c r="D284" s="413">
        <v>0</v>
      </c>
      <c r="E284" s="385" t="str">
        <f t="shared" si="41"/>
        <v/>
      </c>
    </row>
    <row r="285" ht="18.75" spans="1:5">
      <c r="A285" s="411">
        <v>2320416</v>
      </c>
      <c r="B285" s="412" t="s">
        <v>1503</v>
      </c>
      <c r="C285" s="413"/>
      <c r="D285" s="413">
        <v>0</v>
      </c>
      <c r="E285" s="385" t="str">
        <f t="shared" si="41"/>
        <v/>
      </c>
    </row>
    <row r="286" ht="18.75" spans="1:5">
      <c r="A286" s="411">
        <v>2320417</v>
      </c>
      <c r="B286" s="412" t="s">
        <v>1504</v>
      </c>
      <c r="C286" s="413"/>
      <c r="D286" s="413">
        <v>0</v>
      </c>
      <c r="E286" s="385" t="str">
        <f t="shared" si="41"/>
        <v/>
      </c>
    </row>
    <row r="287" ht="18.75" spans="1:5">
      <c r="A287" s="411">
        <v>2320418</v>
      </c>
      <c r="B287" s="412" t="s">
        <v>1505</v>
      </c>
      <c r="C287" s="414"/>
      <c r="D287" s="413">
        <v>0</v>
      </c>
      <c r="E287" s="385" t="str">
        <f t="shared" si="41"/>
        <v/>
      </c>
    </row>
    <row r="288" ht="18.75" spans="1:5">
      <c r="A288" s="411">
        <v>2320419</v>
      </c>
      <c r="B288" s="412" t="s">
        <v>1506</v>
      </c>
      <c r="C288" s="413"/>
      <c r="D288" s="413">
        <v>0</v>
      </c>
      <c r="E288" s="385" t="str">
        <f t="shared" si="41"/>
        <v/>
      </c>
    </row>
    <row r="289" ht="18.75" spans="1:5">
      <c r="A289" s="411">
        <v>2320420</v>
      </c>
      <c r="B289" s="412" t="s">
        <v>1507</v>
      </c>
      <c r="C289" s="414"/>
      <c r="D289" s="413">
        <v>0</v>
      </c>
      <c r="E289" s="385" t="str">
        <f t="shared" si="41"/>
        <v/>
      </c>
    </row>
    <row r="290" ht="18.75" spans="1:5">
      <c r="A290" s="411">
        <v>2320431</v>
      </c>
      <c r="B290" s="412" t="s">
        <v>1508</v>
      </c>
      <c r="C290" s="414">
        <v>2621</v>
      </c>
      <c r="D290" s="413">
        <v>2121</v>
      </c>
      <c r="E290" s="385">
        <f t="shared" si="41"/>
        <v>-0.191</v>
      </c>
    </row>
    <row r="291" ht="18.75" spans="1:5">
      <c r="A291" s="411">
        <v>2320432</v>
      </c>
      <c r="B291" s="412" t="s">
        <v>1509</v>
      </c>
      <c r="C291" s="414"/>
      <c r="D291" s="413">
        <v>0</v>
      </c>
      <c r="E291" s="385" t="str">
        <f t="shared" si="41"/>
        <v/>
      </c>
    </row>
    <row r="292" ht="18.75" spans="1:5">
      <c r="A292" s="411">
        <v>2320433</v>
      </c>
      <c r="B292" s="412" t="s">
        <v>1510</v>
      </c>
      <c r="C292" s="414"/>
      <c r="D292" s="413">
        <v>0</v>
      </c>
      <c r="E292" s="385" t="str">
        <f t="shared" si="41"/>
        <v/>
      </c>
    </row>
    <row r="293" ht="18.75" spans="1:5">
      <c r="A293" s="411">
        <v>2320498</v>
      </c>
      <c r="B293" s="412" t="s">
        <v>1511</v>
      </c>
      <c r="C293" s="414">
        <v>2317</v>
      </c>
      <c r="D293" s="413">
        <v>2318</v>
      </c>
      <c r="E293" s="385">
        <f t="shared" si="41"/>
        <v>0</v>
      </c>
    </row>
    <row r="294" ht="18.75" spans="1:5">
      <c r="A294" s="411">
        <v>2320499</v>
      </c>
      <c r="B294" s="412" t="s">
        <v>1512</v>
      </c>
      <c r="C294" s="414"/>
      <c r="D294" s="413">
        <v>32</v>
      </c>
      <c r="E294" s="385" t="str">
        <f t="shared" si="41"/>
        <v/>
      </c>
    </row>
    <row r="295" ht="18.75" spans="1:5">
      <c r="A295" s="411">
        <v>233</v>
      </c>
      <c r="B295" s="412" t="s">
        <v>1513</v>
      </c>
      <c r="C295" s="413">
        <f>C296</f>
        <v>104</v>
      </c>
      <c r="D295" s="413">
        <f>D296</f>
        <v>44</v>
      </c>
      <c r="E295" s="385">
        <f t="shared" si="41"/>
        <v>-0.577</v>
      </c>
    </row>
    <row r="296" ht="18.75" spans="1:5">
      <c r="A296" s="411">
        <v>23304</v>
      </c>
      <c r="B296" s="412" t="s">
        <v>1514</v>
      </c>
      <c r="C296" s="413">
        <f>SUBTOTAL(9,C297:C311)</f>
        <v>104</v>
      </c>
      <c r="D296" s="413">
        <f>SUBTOTAL(9,D297:D311)</f>
        <v>44</v>
      </c>
      <c r="E296" s="385">
        <f t="shared" si="41"/>
        <v>-0.577</v>
      </c>
    </row>
    <row r="297" ht="18.75" spans="1:5">
      <c r="A297" s="411">
        <v>2330401</v>
      </c>
      <c r="B297" s="412" t="s">
        <v>1515</v>
      </c>
      <c r="C297" s="414"/>
      <c r="D297" s="413"/>
      <c r="E297" s="385" t="str">
        <f t="shared" si="41"/>
        <v/>
      </c>
    </row>
    <row r="298" ht="18.75" spans="1:5">
      <c r="A298" s="411">
        <v>2330405</v>
      </c>
      <c r="B298" s="412" t="s">
        <v>1516</v>
      </c>
      <c r="C298" s="414"/>
      <c r="D298" s="413"/>
      <c r="E298" s="385" t="str">
        <f t="shared" si="41"/>
        <v/>
      </c>
    </row>
    <row r="299" ht="18.75" spans="1:5">
      <c r="A299" s="411">
        <v>2330411</v>
      </c>
      <c r="B299" s="412" t="s">
        <v>1517</v>
      </c>
      <c r="C299" s="414">
        <v>4</v>
      </c>
      <c r="D299" s="413">
        <v>30</v>
      </c>
      <c r="E299" s="385">
        <f t="shared" si="41"/>
        <v>6.5</v>
      </c>
    </row>
    <row r="300" ht="18.75" spans="1:5">
      <c r="A300" s="411">
        <v>2330413</v>
      </c>
      <c r="B300" s="412" t="s">
        <v>1518</v>
      </c>
      <c r="C300" s="414"/>
      <c r="D300" s="413">
        <v>0</v>
      </c>
      <c r="E300" s="385" t="str">
        <f t="shared" si="41"/>
        <v/>
      </c>
    </row>
    <row r="301" ht="18.75" spans="1:5">
      <c r="A301" s="411">
        <v>2330414</v>
      </c>
      <c r="B301" s="412" t="s">
        <v>1519</v>
      </c>
      <c r="C301" s="414"/>
      <c r="D301" s="413">
        <v>0</v>
      </c>
      <c r="E301" s="385" t="str">
        <f t="shared" si="41"/>
        <v/>
      </c>
    </row>
    <row r="302" ht="18.75" spans="1:5">
      <c r="A302" s="411">
        <v>2330416</v>
      </c>
      <c r="B302" s="412" t="s">
        <v>1520</v>
      </c>
      <c r="C302" s="414"/>
      <c r="D302" s="413">
        <v>0</v>
      </c>
      <c r="E302" s="385" t="str">
        <f t="shared" si="41"/>
        <v/>
      </c>
    </row>
    <row r="303" ht="18.75" spans="1:5">
      <c r="A303" s="411">
        <v>2330417</v>
      </c>
      <c r="B303" s="412" t="s">
        <v>1521</v>
      </c>
      <c r="C303" s="414"/>
      <c r="D303" s="413">
        <v>0</v>
      </c>
      <c r="E303" s="385" t="str">
        <f t="shared" si="41"/>
        <v/>
      </c>
    </row>
    <row r="304" ht="18.75" spans="1:5">
      <c r="A304" s="411">
        <v>2330418</v>
      </c>
      <c r="B304" s="412" t="s">
        <v>1522</v>
      </c>
      <c r="C304" s="414"/>
      <c r="D304" s="413">
        <v>0</v>
      </c>
      <c r="E304" s="385" t="str">
        <f t="shared" si="41"/>
        <v/>
      </c>
    </row>
    <row r="305" ht="18.75" spans="1:5">
      <c r="A305" s="411">
        <v>2330419</v>
      </c>
      <c r="B305" s="412" t="s">
        <v>1523</v>
      </c>
      <c r="C305" s="414"/>
      <c r="D305" s="413">
        <v>0</v>
      </c>
      <c r="E305" s="385" t="str">
        <f t="shared" si="41"/>
        <v/>
      </c>
    </row>
    <row r="306" ht="18.75" spans="1:5">
      <c r="A306" s="411">
        <v>2330420</v>
      </c>
      <c r="B306" s="412" t="s">
        <v>1524</v>
      </c>
      <c r="C306" s="414"/>
      <c r="D306" s="413">
        <v>0</v>
      </c>
      <c r="E306" s="385" t="str">
        <f t="shared" si="41"/>
        <v/>
      </c>
    </row>
    <row r="307" ht="18.75" spans="1:5">
      <c r="A307" s="411">
        <v>2330431</v>
      </c>
      <c r="B307" s="412" t="s">
        <v>1525</v>
      </c>
      <c r="C307" s="414">
        <v>100</v>
      </c>
      <c r="D307" s="413">
        <v>12</v>
      </c>
      <c r="E307" s="385">
        <f t="shared" si="41"/>
        <v>-0.88</v>
      </c>
    </row>
    <row r="308" ht="18.75" spans="1:5">
      <c r="A308" s="411">
        <v>2330432</v>
      </c>
      <c r="B308" s="412" t="s">
        <v>1526</v>
      </c>
      <c r="C308" s="414"/>
      <c r="D308" s="413">
        <v>0</v>
      </c>
      <c r="E308" s="385" t="str">
        <f t="shared" si="41"/>
        <v/>
      </c>
    </row>
    <row r="309" ht="18.75" spans="1:5">
      <c r="A309" s="411">
        <v>2330433</v>
      </c>
      <c r="B309" s="412" t="s">
        <v>1527</v>
      </c>
      <c r="C309" s="414"/>
      <c r="D309" s="413">
        <v>0</v>
      </c>
      <c r="E309" s="385" t="str">
        <f t="shared" si="41"/>
        <v/>
      </c>
    </row>
    <row r="310" ht="18.75" spans="1:5">
      <c r="A310" s="411">
        <v>2330498</v>
      </c>
      <c r="B310" s="412" t="s">
        <v>1528</v>
      </c>
      <c r="C310" s="414"/>
      <c r="D310" s="413">
        <v>0</v>
      </c>
      <c r="E310" s="385" t="str">
        <f t="shared" si="41"/>
        <v/>
      </c>
    </row>
    <row r="311" ht="18.75" spans="1:5">
      <c r="A311" s="411">
        <v>2330499</v>
      </c>
      <c r="B311" s="412" t="s">
        <v>1529</v>
      </c>
      <c r="C311" s="414"/>
      <c r="D311" s="413">
        <v>2</v>
      </c>
      <c r="E311" s="385" t="str">
        <f t="shared" si="41"/>
        <v/>
      </c>
    </row>
    <row r="312" ht="18.75" spans="1:5">
      <c r="A312" s="411">
        <v>234</v>
      </c>
      <c r="B312" s="412" t="s">
        <v>1530</v>
      </c>
      <c r="C312" s="414"/>
      <c r="D312" s="413"/>
      <c r="E312" s="385" t="str">
        <f t="shared" si="41"/>
        <v/>
      </c>
    </row>
    <row r="313" ht="18.75" spans="1:5">
      <c r="A313" s="411">
        <v>23401</v>
      </c>
      <c r="B313" s="412" t="s">
        <v>1531</v>
      </c>
      <c r="C313" s="414"/>
      <c r="D313" s="413"/>
      <c r="E313" s="385" t="str">
        <f t="shared" si="41"/>
        <v/>
      </c>
    </row>
    <row r="314" ht="18.75" spans="1:5">
      <c r="A314" s="411">
        <v>2340101</v>
      </c>
      <c r="B314" s="412" t="s">
        <v>1532</v>
      </c>
      <c r="C314" s="414"/>
      <c r="D314" s="413"/>
      <c r="E314" s="385" t="str">
        <f t="shared" si="41"/>
        <v/>
      </c>
    </row>
    <row r="315" ht="18.75" spans="1:5">
      <c r="A315" s="411">
        <v>2340102</v>
      </c>
      <c r="B315" s="412" t="s">
        <v>1533</v>
      </c>
      <c r="C315" s="414"/>
      <c r="D315" s="413"/>
      <c r="E315" s="385" t="str">
        <f t="shared" si="41"/>
        <v/>
      </c>
    </row>
    <row r="316" ht="18.75" spans="1:5">
      <c r="A316" s="411">
        <v>2340103</v>
      </c>
      <c r="B316" s="412" t="s">
        <v>1534</v>
      </c>
      <c r="C316" s="414"/>
      <c r="D316" s="413"/>
      <c r="E316" s="385" t="str">
        <f t="shared" si="41"/>
        <v/>
      </c>
    </row>
    <row r="317" ht="18.75" spans="1:5">
      <c r="A317" s="411">
        <v>2340104</v>
      </c>
      <c r="B317" s="412" t="s">
        <v>1535</v>
      </c>
      <c r="C317" s="414"/>
      <c r="D317" s="413"/>
      <c r="E317" s="385" t="str">
        <f t="shared" si="41"/>
        <v/>
      </c>
    </row>
    <row r="318" ht="18.75" spans="1:5">
      <c r="A318" s="411">
        <v>2340105</v>
      </c>
      <c r="B318" s="412" t="s">
        <v>1536</v>
      </c>
      <c r="C318" s="414"/>
      <c r="D318" s="413"/>
      <c r="E318" s="385" t="str">
        <f t="shared" si="41"/>
        <v/>
      </c>
    </row>
    <row r="319" ht="18.75" spans="1:5">
      <c r="A319" s="411">
        <v>2340106</v>
      </c>
      <c r="B319" s="412" t="s">
        <v>1537</v>
      </c>
      <c r="C319" s="414"/>
      <c r="D319" s="413"/>
      <c r="E319" s="385" t="str">
        <f t="shared" si="41"/>
        <v/>
      </c>
    </row>
    <row r="320" ht="18.75" spans="1:5">
      <c r="A320" s="411">
        <v>2340107</v>
      </c>
      <c r="B320" s="412" t="s">
        <v>1538</v>
      </c>
      <c r="C320" s="414"/>
      <c r="D320" s="413"/>
      <c r="E320" s="385" t="str">
        <f t="shared" si="41"/>
        <v/>
      </c>
    </row>
    <row r="321" ht="18.75" spans="1:5">
      <c r="A321" s="411">
        <v>2340108</v>
      </c>
      <c r="B321" s="412" t="s">
        <v>1539</v>
      </c>
      <c r="C321" s="414"/>
      <c r="D321" s="413"/>
      <c r="E321" s="385" t="str">
        <f t="shared" si="41"/>
        <v/>
      </c>
    </row>
    <row r="322" ht="18.75" spans="1:5">
      <c r="A322" s="411">
        <v>2340109</v>
      </c>
      <c r="B322" s="412" t="s">
        <v>1540</v>
      </c>
      <c r="C322" s="414"/>
      <c r="D322" s="413"/>
      <c r="E322" s="385" t="str">
        <f t="shared" si="41"/>
        <v/>
      </c>
    </row>
    <row r="323" ht="18.75" spans="1:5">
      <c r="A323" s="411">
        <v>2340110</v>
      </c>
      <c r="B323" s="412" t="s">
        <v>1541</v>
      </c>
      <c r="C323" s="414"/>
      <c r="D323" s="413"/>
      <c r="E323" s="385" t="str">
        <f t="shared" si="41"/>
        <v/>
      </c>
    </row>
    <row r="324" ht="18.75" spans="1:5">
      <c r="A324" s="411">
        <v>2340111</v>
      </c>
      <c r="B324" s="412" t="s">
        <v>1542</v>
      </c>
      <c r="C324" s="414"/>
      <c r="D324" s="413"/>
      <c r="E324" s="385" t="str">
        <f t="shared" si="41"/>
        <v/>
      </c>
    </row>
    <row r="325" ht="18.75" spans="1:5">
      <c r="A325" s="411">
        <v>2340199</v>
      </c>
      <c r="B325" s="412" t="s">
        <v>1543</v>
      </c>
      <c r="C325" s="414"/>
      <c r="D325" s="413"/>
      <c r="E325" s="385" t="str">
        <f t="shared" si="41"/>
        <v/>
      </c>
    </row>
    <row r="326" ht="18.75" spans="1:5">
      <c r="A326" s="411">
        <v>23402</v>
      </c>
      <c r="B326" s="412" t="s">
        <v>1544</v>
      </c>
      <c r="C326" s="414"/>
      <c r="D326" s="413"/>
      <c r="E326" s="385" t="str">
        <f t="shared" si="41"/>
        <v/>
      </c>
    </row>
    <row r="327" ht="18.75" spans="1:5">
      <c r="A327" s="411">
        <v>2340201</v>
      </c>
      <c r="B327" s="412" t="s">
        <v>955</v>
      </c>
      <c r="C327" s="414"/>
      <c r="D327" s="413"/>
      <c r="E327" s="385" t="str">
        <f t="shared" si="41"/>
        <v/>
      </c>
    </row>
    <row r="328" ht="18.75" spans="1:5">
      <c r="A328" s="411">
        <v>2340202</v>
      </c>
      <c r="B328" s="412" t="s">
        <v>1000</v>
      </c>
      <c r="C328" s="414"/>
      <c r="D328" s="413"/>
      <c r="E328" s="385" t="str">
        <f t="shared" si="41"/>
        <v/>
      </c>
    </row>
    <row r="329" ht="18.75" spans="1:5">
      <c r="A329" s="411">
        <v>2340203</v>
      </c>
      <c r="B329" s="412" t="s">
        <v>1545</v>
      </c>
      <c r="C329" s="414"/>
      <c r="D329" s="413"/>
      <c r="E329" s="385" t="str">
        <f t="shared" si="41"/>
        <v/>
      </c>
    </row>
    <row r="330" ht="18.75" spans="1:5">
      <c r="A330" s="411">
        <v>2340204</v>
      </c>
      <c r="B330" s="412" t="s">
        <v>1546</v>
      </c>
      <c r="C330" s="414"/>
      <c r="D330" s="413"/>
      <c r="E330" s="385" t="str">
        <f t="shared" si="41"/>
        <v/>
      </c>
    </row>
    <row r="331" ht="18.75" spans="1:5">
      <c r="A331" s="411">
        <v>2340205</v>
      </c>
      <c r="B331" s="412" t="s">
        <v>1547</v>
      </c>
      <c r="C331" s="414"/>
      <c r="D331" s="413"/>
      <c r="E331" s="385" t="str">
        <f t="shared" si="41"/>
        <v/>
      </c>
    </row>
    <row r="332" ht="18.75" spans="1:5">
      <c r="A332" s="411">
        <v>2340299</v>
      </c>
      <c r="B332" s="412" t="s">
        <v>1548</v>
      </c>
      <c r="C332" s="414"/>
      <c r="D332" s="413"/>
      <c r="E332" s="385" t="str">
        <f t="shared" si="41"/>
        <v/>
      </c>
    </row>
    <row r="333" ht="18.75" spans="1:5">
      <c r="A333" s="415"/>
      <c r="B333" s="416"/>
      <c r="C333" s="394"/>
      <c r="D333" s="394"/>
      <c r="E333" s="385" t="str">
        <f t="shared" si="41"/>
        <v/>
      </c>
    </row>
    <row r="334" ht="18.75" spans="1:5">
      <c r="A334" s="417"/>
      <c r="B334" s="418" t="s">
        <v>1549</v>
      </c>
      <c r="C334" s="384">
        <f>SUM(C4,C11,C19,C42,C54,C70,C131,C170,C220,C229,C233,C237,C241,C246,C278,C295,C312)</f>
        <v>113015</v>
      </c>
      <c r="D334" s="384">
        <f>SUM(D4,D11,D19,D42,D54,D70,D131,D170,D220,D229,D233,D237,D241,D246,D278,D295,D312)</f>
        <v>106404</v>
      </c>
      <c r="E334" s="385">
        <f t="shared" si="41"/>
        <v>-0.058</v>
      </c>
    </row>
    <row r="335" ht="18.75" spans="1:5">
      <c r="A335" s="419" t="s">
        <v>1550</v>
      </c>
      <c r="B335" s="420" t="s">
        <v>121</v>
      </c>
      <c r="C335" s="400">
        <f>SUM(C336,C339,C340)</f>
        <v>3661</v>
      </c>
      <c r="D335" s="400"/>
      <c r="E335" s="385">
        <v>-0.174</v>
      </c>
    </row>
    <row r="336" ht="18.75" spans="1:5">
      <c r="A336" s="419" t="s">
        <v>1551</v>
      </c>
      <c r="B336" s="421" t="s">
        <v>1552</v>
      </c>
      <c r="C336" s="401">
        <f>C337+C338</f>
        <v>3661</v>
      </c>
      <c r="D336" s="401"/>
      <c r="E336" s="385">
        <v>-0.174</v>
      </c>
    </row>
    <row r="337" ht="18.75" spans="1:5">
      <c r="A337" s="422" t="s">
        <v>1553</v>
      </c>
      <c r="B337" s="423" t="s">
        <v>1554</v>
      </c>
      <c r="C337" s="403">
        <v>3661</v>
      </c>
      <c r="D337" s="404"/>
      <c r="E337" s="385">
        <v>-0.174</v>
      </c>
    </row>
    <row r="338" ht="18.75" spans="1:5">
      <c r="A338" s="422" t="s">
        <v>1555</v>
      </c>
      <c r="B338" s="423" t="s">
        <v>1556</v>
      </c>
      <c r="C338" s="403"/>
      <c r="D338" s="404"/>
      <c r="E338" s="405"/>
    </row>
    <row r="339" ht="18.75" spans="1:5">
      <c r="A339" s="424" t="s">
        <v>1557</v>
      </c>
      <c r="B339" s="425" t="s">
        <v>1558</v>
      </c>
      <c r="C339" s="400"/>
      <c r="D339" s="406"/>
      <c r="E339" s="399"/>
    </row>
    <row r="340" ht="18.75" spans="1:5">
      <c r="A340" s="424" t="s">
        <v>1559</v>
      </c>
      <c r="B340" s="425" t="s">
        <v>1560</v>
      </c>
      <c r="C340" s="400"/>
      <c r="D340" s="406"/>
      <c r="E340" s="399"/>
    </row>
    <row r="341" ht="18.75" spans="1:5">
      <c r="A341" s="424" t="s">
        <v>1561</v>
      </c>
      <c r="B341" s="426" t="s">
        <v>1562</v>
      </c>
      <c r="C341" s="400">
        <v>4045</v>
      </c>
      <c r="D341" s="406">
        <v>23500</v>
      </c>
      <c r="E341" s="385">
        <v>-0.174</v>
      </c>
    </row>
    <row r="342" ht="18.75" spans="1:5">
      <c r="A342" s="427"/>
      <c r="B342" s="428" t="s">
        <v>128</v>
      </c>
      <c r="C342" s="400">
        <f>C334+C335+C341</f>
        <v>120721</v>
      </c>
      <c r="D342" s="400">
        <f>D334+D341</f>
        <v>129904</v>
      </c>
      <c r="E342" s="385">
        <v>0.119</v>
      </c>
    </row>
  </sheetData>
  <mergeCells count="1">
    <mergeCell ref="B1:E1"/>
  </mergeCells>
  <conditionalFormatting sqref="B274">
    <cfRule type="expression" dxfId="1" priority="6" stopIfTrue="1">
      <formula>"len($A:$A)=3"</formula>
    </cfRule>
  </conditionalFormatting>
  <conditionalFormatting sqref="C274">
    <cfRule type="expression" dxfId="1" priority="5" stopIfTrue="1">
      <formula>"len($A:$A)=3"</formula>
    </cfRule>
  </conditionalFormatting>
  <conditionalFormatting sqref="D274">
    <cfRule type="expression" dxfId="1" priority="4" stopIfTrue="1">
      <formula>"len($A:$A)=3"</formula>
    </cfRule>
  </conditionalFormatting>
  <conditionalFormatting sqref="B341">
    <cfRule type="expression" dxfId="1" priority="3" stopIfTrue="1">
      <formula>"len($A:$A)=3"</formula>
    </cfRule>
  </conditionalFormatting>
  <conditionalFormatting sqref="C341">
    <cfRule type="expression" dxfId="1" priority="2" stopIfTrue="1">
      <formula>"len($A:$A)=3"</formula>
    </cfRule>
  </conditionalFormatting>
  <conditionalFormatting sqref="D341">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00B0F0"/>
  </sheetPr>
  <dimension ref="A1:E16"/>
  <sheetViews>
    <sheetView showGridLines="0" showZeros="0" view="pageBreakPreview" zoomScaleNormal="100" workbookViewId="0">
      <selection activeCell="J6" sqref="J6"/>
    </sheetView>
  </sheetViews>
  <sheetFormatPr defaultColWidth="9" defaultRowHeight="13.5" outlineLevelCol="4"/>
  <cols>
    <col min="1" max="1" width="52.1333333333333" style="341" customWidth="1"/>
    <col min="2" max="4" width="20.6333333333333" customWidth="1"/>
    <col min="5" max="5" width="9" hidden="1" customWidth="1"/>
  </cols>
  <sheetData>
    <row r="1" s="340" customFormat="1" ht="45" customHeight="1" spans="1:5">
      <c r="A1" s="342" t="s">
        <v>1570</v>
      </c>
      <c r="B1" s="342"/>
      <c r="C1" s="342"/>
      <c r="D1" s="342"/>
      <c r="E1" s="343"/>
    </row>
    <row r="2" ht="20.1" customHeight="1" spans="1:5">
      <c r="A2" s="344"/>
      <c r="B2" s="345"/>
      <c r="C2" s="346"/>
      <c r="D2" s="346" t="s">
        <v>3</v>
      </c>
      <c r="E2" s="341"/>
    </row>
    <row r="3" ht="45" customHeight="1" spans="1:5">
      <c r="A3" s="243" t="s">
        <v>1189</v>
      </c>
      <c r="B3" s="250" t="s">
        <v>130</v>
      </c>
      <c r="C3" s="250" t="s">
        <v>7</v>
      </c>
      <c r="D3" s="250" t="s">
        <v>131</v>
      </c>
      <c r="E3" s="347" t="s">
        <v>1192</v>
      </c>
    </row>
    <row r="4" ht="36" customHeight="1" spans="1:5">
      <c r="A4" s="348" t="s">
        <v>1571</v>
      </c>
      <c r="B4" s="349"/>
      <c r="C4" s="349"/>
      <c r="D4" s="350"/>
      <c r="E4" s="351" t="str">
        <f>IF(A4&lt;&gt;"",IF(SUM(B4:C4)&lt;&gt;0,"是","否"),"是")</f>
        <v>否</v>
      </c>
    </row>
    <row r="5" ht="36" customHeight="1" spans="1:5">
      <c r="A5" s="348" t="s">
        <v>1572</v>
      </c>
      <c r="B5" s="349"/>
      <c r="C5" s="349"/>
      <c r="D5" s="350"/>
      <c r="E5" s="351" t="str">
        <f t="shared" ref="E5:E15" si="0">IF(A5&lt;&gt;"",IF(SUM(B5:C5)&lt;&gt;0,"是","否"),"是")</f>
        <v>否</v>
      </c>
    </row>
    <row r="6" ht="36" customHeight="1" spans="1:5">
      <c r="A6" s="348" t="s">
        <v>1573</v>
      </c>
      <c r="B6" s="349"/>
      <c r="C6" s="349"/>
      <c r="D6" s="350"/>
      <c r="E6" s="351" t="str">
        <f t="shared" si="0"/>
        <v>否</v>
      </c>
    </row>
    <row r="7" ht="36" customHeight="1" spans="1:5">
      <c r="A7" s="352" t="s">
        <v>1574</v>
      </c>
      <c r="B7" s="349"/>
      <c r="C7" s="349"/>
      <c r="D7" s="350"/>
      <c r="E7" s="353" t="str">
        <f t="shared" si="0"/>
        <v>否</v>
      </c>
    </row>
    <row r="8" ht="36" customHeight="1" spans="1:5">
      <c r="A8" s="348" t="s">
        <v>1575</v>
      </c>
      <c r="B8" s="349"/>
      <c r="C8" s="349"/>
      <c r="D8" s="350"/>
      <c r="E8" s="351" t="str">
        <f t="shared" si="0"/>
        <v>否</v>
      </c>
    </row>
    <row r="9" ht="36" customHeight="1" spans="1:5">
      <c r="A9" s="348" t="s">
        <v>1576</v>
      </c>
      <c r="B9" s="349"/>
      <c r="C9" s="349"/>
      <c r="D9" s="350"/>
      <c r="E9" s="351" t="str">
        <f t="shared" si="0"/>
        <v>否</v>
      </c>
    </row>
    <row r="10" ht="36" customHeight="1" spans="1:5">
      <c r="A10" s="352" t="s">
        <v>1577</v>
      </c>
      <c r="B10" s="349"/>
      <c r="C10" s="349"/>
      <c r="D10" s="350"/>
      <c r="E10" s="353" t="str">
        <f t="shared" si="0"/>
        <v>否</v>
      </c>
    </row>
    <row r="11" ht="36" customHeight="1" spans="1:5">
      <c r="A11" s="348" t="s">
        <v>1578</v>
      </c>
      <c r="B11" s="349"/>
      <c r="C11" s="349"/>
      <c r="D11" s="350"/>
      <c r="E11" s="351" t="str">
        <f t="shared" si="0"/>
        <v>否</v>
      </c>
    </row>
    <row r="12" ht="36" customHeight="1" spans="1:5">
      <c r="A12" s="352" t="s">
        <v>1579</v>
      </c>
      <c r="B12" s="349"/>
      <c r="C12" s="349"/>
      <c r="D12" s="350"/>
      <c r="E12" s="353" t="str">
        <f t="shared" si="0"/>
        <v>否</v>
      </c>
    </row>
    <row r="13" ht="36" customHeight="1" spans="1:5">
      <c r="A13" s="352" t="s">
        <v>1580</v>
      </c>
      <c r="B13" s="349"/>
      <c r="C13" s="349"/>
      <c r="D13" s="350"/>
      <c r="E13" s="353" t="str">
        <f t="shared" si="0"/>
        <v>否</v>
      </c>
    </row>
    <row r="14" ht="36" customHeight="1" spans="1:5">
      <c r="A14" s="352" t="s">
        <v>1581</v>
      </c>
      <c r="B14" s="349"/>
      <c r="C14" s="349"/>
      <c r="D14" s="350"/>
      <c r="E14" s="353" t="str">
        <f t="shared" si="0"/>
        <v>否</v>
      </c>
    </row>
    <row r="15" ht="36" customHeight="1" spans="1:5">
      <c r="A15" s="354" t="s">
        <v>1582</v>
      </c>
      <c r="B15" s="355"/>
      <c r="C15" s="355"/>
      <c r="D15" s="356"/>
      <c r="E15" s="351" t="str">
        <f t="shared" si="0"/>
        <v>否</v>
      </c>
    </row>
    <row r="16" customFormat="1" ht="18.75" spans="1:4">
      <c r="A16" s="357" t="s">
        <v>1214</v>
      </c>
      <c r="B16" s="358"/>
      <c r="C16" s="358"/>
      <c r="D16" s="358"/>
    </row>
  </sheetData>
  <mergeCells count="2">
    <mergeCell ref="A1:D1"/>
    <mergeCell ref="A16:D16"/>
  </mergeCells>
  <conditionalFormatting sqref="E4:E15">
    <cfRule type="cellIs" dxfId="2" priority="2" stopIfTrue="1" operator="lessThan">
      <formula>0</formula>
    </cfRule>
  </conditionalFormatting>
  <conditionalFormatting sqref="E13:E15">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4">
    <tabColor rgb="FF00B0F0"/>
  </sheetPr>
  <dimension ref="A1:E54"/>
  <sheetViews>
    <sheetView showGridLines="0" showZeros="0" view="pageBreakPreview" zoomScaleNormal="100" workbookViewId="0">
      <selection activeCell="C30" sqref="C30"/>
    </sheetView>
  </sheetViews>
  <sheetFormatPr defaultColWidth="9" defaultRowHeight="14.25" outlineLevelCol="4"/>
  <cols>
    <col min="1" max="1" width="50.775" style="303" customWidth="1"/>
    <col min="2" max="4" width="20.6333333333333" style="303" customWidth="1"/>
    <col min="5" max="5" width="4.20833333333333" style="303" hidden="1" customWidth="1"/>
    <col min="6" max="6" width="13.775" style="303"/>
    <col min="7" max="16384" width="9" style="303"/>
  </cols>
  <sheetData>
    <row r="1" ht="45" customHeight="1" spans="1:4">
      <c r="A1" s="246" t="s">
        <v>1583</v>
      </c>
      <c r="B1" s="246"/>
      <c r="C1" s="246"/>
      <c r="D1" s="246"/>
    </row>
    <row r="2" ht="20.1" customHeight="1" spans="1:4">
      <c r="A2" s="323"/>
      <c r="B2" s="324"/>
      <c r="C2" s="325"/>
      <c r="D2" s="326" t="s">
        <v>1584</v>
      </c>
    </row>
    <row r="3" ht="45" customHeight="1" spans="1:5">
      <c r="A3" s="274" t="s">
        <v>1585</v>
      </c>
      <c r="B3" s="250" t="s">
        <v>6</v>
      </c>
      <c r="C3" s="250" t="s">
        <v>7</v>
      </c>
      <c r="D3" s="250" t="s">
        <v>8</v>
      </c>
      <c r="E3" s="303" t="s">
        <v>1192</v>
      </c>
    </row>
    <row r="4" ht="36" customHeight="1" spans="1:5">
      <c r="A4" s="238" t="s">
        <v>1586</v>
      </c>
      <c r="B4" s="327"/>
      <c r="C4" s="327"/>
      <c r="D4" s="148"/>
      <c r="E4" s="328" t="str">
        <f t="shared" ref="E4:E41" si="0">IF(A4&lt;&gt;"",IF(SUM(B4:C4)&lt;&gt;0,"是","否"),"是")</f>
        <v>否</v>
      </c>
    </row>
    <row r="5" ht="36" customHeight="1" spans="1:5">
      <c r="A5" s="316" t="s">
        <v>1587</v>
      </c>
      <c r="B5" s="329"/>
      <c r="C5" s="330"/>
      <c r="D5" s="190"/>
      <c r="E5" s="328" t="str">
        <f t="shared" si="0"/>
        <v>否</v>
      </c>
    </row>
    <row r="6" ht="36" customHeight="1" spans="1:5">
      <c r="A6" s="316" t="s">
        <v>1588</v>
      </c>
      <c r="B6" s="329"/>
      <c r="C6" s="329"/>
      <c r="D6" s="190"/>
      <c r="E6" s="328" t="str">
        <f t="shared" si="0"/>
        <v>否</v>
      </c>
    </row>
    <row r="7" ht="36" customHeight="1" spans="1:5">
      <c r="A7" s="316" t="s">
        <v>1589</v>
      </c>
      <c r="B7" s="331"/>
      <c r="C7" s="330"/>
      <c r="D7" s="332"/>
      <c r="E7" s="328" t="str">
        <f t="shared" si="0"/>
        <v>否</v>
      </c>
    </row>
    <row r="8" ht="36" customHeight="1" spans="1:5">
      <c r="A8" s="316" t="s">
        <v>1590</v>
      </c>
      <c r="B8" s="329"/>
      <c r="C8" s="330"/>
      <c r="D8" s="190"/>
      <c r="E8" s="328" t="str">
        <f t="shared" si="0"/>
        <v>否</v>
      </c>
    </row>
    <row r="9" ht="36" customHeight="1" spans="1:5">
      <c r="A9" s="316" t="s">
        <v>1591</v>
      </c>
      <c r="B9" s="331"/>
      <c r="C9" s="330"/>
      <c r="D9" s="190"/>
      <c r="E9" s="328" t="str">
        <f t="shared" si="0"/>
        <v>否</v>
      </c>
    </row>
    <row r="10" ht="36" customHeight="1" spans="1:5">
      <c r="A10" s="316" t="s">
        <v>1592</v>
      </c>
      <c r="B10" s="329"/>
      <c r="C10" s="330"/>
      <c r="D10" s="190"/>
      <c r="E10" s="328" t="str">
        <f t="shared" si="0"/>
        <v>否</v>
      </c>
    </row>
    <row r="11" ht="36" customHeight="1" spans="1:5">
      <c r="A11" s="316" t="s">
        <v>1593</v>
      </c>
      <c r="B11" s="329"/>
      <c r="C11" s="330"/>
      <c r="D11" s="190"/>
      <c r="E11" s="328" t="str">
        <f t="shared" si="0"/>
        <v>否</v>
      </c>
    </row>
    <row r="12" ht="36" customHeight="1" spans="1:5">
      <c r="A12" s="316" t="s">
        <v>1594</v>
      </c>
      <c r="B12" s="329"/>
      <c r="C12" s="330"/>
      <c r="D12" s="190"/>
      <c r="E12" s="328" t="str">
        <f t="shared" si="0"/>
        <v>否</v>
      </c>
    </row>
    <row r="13" ht="36" customHeight="1" spans="1:5">
      <c r="A13" s="316" t="s">
        <v>1595</v>
      </c>
      <c r="B13" s="333"/>
      <c r="C13" s="329"/>
      <c r="D13" s="190"/>
      <c r="E13" s="328" t="str">
        <f t="shared" si="0"/>
        <v>否</v>
      </c>
    </row>
    <row r="14" ht="36" customHeight="1" spans="1:5">
      <c r="A14" s="316" t="s">
        <v>1596</v>
      </c>
      <c r="B14" s="333"/>
      <c r="C14" s="330"/>
      <c r="D14" s="190"/>
      <c r="E14" s="328" t="str">
        <f t="shared" si="0"/>
        <v>否</v>
      </c>
    </row>
    <row r="15" ht="36" customHeight="1" spans="1:5">
      <c r="A15" s="316" t="s">
        <v>1597</v>
      </c>
      <c r="B15" s="333"/>
      <c r="C15" s="334"/>
      <c r="D15" s="190"/>
      <c r="E15" s="328" t="str">
        <f t="shared" si="0"/>
        <v>否</v>
      </c>
    </row>
    <row r="16" ht="36" customHeight="1" spans="1:5">
      <c r="A16" s="316" t="s">
        <v>1598</v>
      </c>
      <c r="B16" s="333"/>
      <c r="C16" s="334"/>
      <c r="D16" s="190"/>
      <c r="E16" s="328" t="str">
        <f t="shared" si="0"/>
        <v>否</v>
      </c>
    </row>
    <row r="17" ht="36" customHeight="1" spans="1:5">
      <c r="A17" s="316" t="s">
        <v>1599</v>
      </c>
      <c r="B17" s="329"/>
      <c r="C17" s="330"/>
      <c r="D17" s="190"/>
      <c r="E17" s="328" t="str">
        <f t="shared" si="0"/>
        <v>否</v>
      </c>
    </row>
    <row r="18" ht="36" customHeight="1" spans="1:5">
      <c r="A18" s="316" t="s">
        <v>1600</v>
      </c>
      <c r="B18" s="333"/>
      <c r="C18" s="334"/>
      <c r="D18" s="190"/>
      <c r="E18" s="328" t="str">
        <f t="shared" si="0"/>
        <v>否</v>
      </c>
    </row>
    <row r="19" ht="36" customHeight="1" spans="1:5">
      <c r="A19" s="316" t="s">
        <v>1601</v>
      </c>
      <c r="B19" s="333"/>
      <c r="C19" s="334"/>
      <c r="D19" s="190"/>
      <c r="E19" s="328" t="str">
        <f t="shared" si="0"/>
        <v>否</v>
      </c>
    </row>
    <row r="20" ht="30" customHeight="1" spans="1:5">
      <c r="A20" s="316" t="s">
        <v>1602</v>
      </c>
      <c r="B20" s="329"/>
      <c r="C20" s="334"/>
      <c r="D20" s="190" t="str">
        <f>IF(B20&gt;0,C20/B20-1,IF(B20&lt;0,-(C20/B20-1),""))</f>
        <v/>
      </c>
      <c r="E20" s="328" t="str">
        <f t="shared" si="0"/>
        <v>否</v>
      </c>
    </row>
    <row r="21" ht="36" customHeight="1" spans="1:5">
      <c r="A21" s="316" t="s">
        <v>1603</v>
      </c>
      <c r="B21" s="333"/>
      <c r="C21" s="330"/>
      <c r="D21" s="190"/>
      <c r="E21" s="328" t="str">
        <f t="shared" si="0"/>
        <v>否</v>
      </c>
    </row>
    <row r="22" ht="36" customHeight="1" spans="1:5">
      <c r="A22" s="316" t="s">
        <v>1604</v>
      </c>
      <c r="B22" s="333"/>
      <c r="C22" s="330"/>
      <c r="D22" s="190"/>
      <c r="E22" s="328" t="str">
        <f t="shared" si="0"/>
        <v>否</v>
      </c>
    </row>
    <row r="23" ht="36" customHeight="1" spans="1:5">
      <c r="A23" s="238" t="s">
        <v>1605</v>
      </c>
      <c r="B23" s="327"/>
      <c r="C23" s="327"/>
      <c r="D23" s="148"/>
      <c r="E23" s="328" t="str">
        <f t="shared" si="0"/>
        <v>否</v>
      </c>
    </row>
    <row r="24" ht="36" customHeight="1" spans="1:5">
      <c r="A24" s="258" t="s">
        <v>1606</v>
      </c>
      <c r="B24" s="333"/>
      <c r="C24" s="330"/>
      <c r="D24" s="190"/>
      <c r="E24" s="328" t="str">
        <f t="shared" si="0"/>
        <v>否</v>
      </c>
    </row>
    <row r="25" ht="36" customHeight="1" spans="1:5">
      <c r="A25" s="258" t="s">
        <v>1607</v>
      </c>
      <c r="B25" s="333"/>
      <c r="C25" s="330"/>
      <c r="D25" s="190"/>
      <c r="E25" s="328" t="str">
        <f t="shared" si="0"/>
        <v>否</v>
      </c>
    </row>
    <row r="26" ht="36" customHeight="1" spans="1:5">
      <c r="A26" s="258" t="s">
        <v>1608</v>
      </c>
      <c r="B26" s="333"/>
      <c r="C26" s="330"/>
      <c r="D26" s="190"/>
      <c r="E26" s="328" t="str">
        <f t="shared" si="0"/>
        <v>否</v>
      </c>
    </row>
    <row r="27" ht="36" customHeight="1" spans="1:5">
      <c r="A27" s="258" t="s">
        <v>1609</v>
      </c>
      <c r="B27" s="333"/>
      <c r="C27" s="330"/>
      <c r="D27" s="190"/>
      <c r="E27" s="328" t="str">
        <f t="shared" si="0"/>
        <v>否</v>
      </c>
    </row>
    <row r="28" ht="36" customHeight="1" spans="1:5">
      <c r="A28" s="238" t="s">
        <v>1610</v>
      </c>
      <c r="B28" s="327">
        <f>B30</f>
        <v>0</v>
      </c>
      <c r="C28" s="327"/>
      <c r="D28" s="148"/>
      <c r="E28" s="328" t="str">
        <f t="shared" si="0"/>
        <v>否</v>
      </c>
    </row>
    <row r="29" ht="36" customHeight="1" spans="1:5">
      <c r="A29" s="258" t="s">
        <v>1611</v>
      </c>
      <c r="B29" s="333"/>
      <c r="C29" s="330"/>
      <c r="D29" s="190"/>
      <c r="E29" s="328" t="str">
        <f t="shared" si="0"/>
        <v>否</v>
      </c>
    </row>
    <row r="30" ht="36" customHeight="1" spans="1:5">
      <c r="A30" s="258" t="s">
        <v>1612</v>
      </c>
      <c r="B30" s="329">
        <v>0</v>
      </c>
      <c r="C30" s="330">
        <v>0</v>
      </c>
      <c r="D30" s="190" t="e">
        <f>(C30-B30)/B30</f>
        <v>#DIV/0!</v>
      </c>
      <c r="E30" s="328" t="str">
        <f t="shared" si="0"/>
        <v>否</v>
      </c>
    </row>
    <row r="31" ht="36" customHeight="1" spans="1:5">
      <c r="A31" s="258" t="s">
        <v>1613</v>
      </c>
      <c r="B31" s="333"/>
      <c r="C31" s="330"/>
      <c r="D31" s="190"/>
      <c r="E31" s="328" t="str">
        <f t="shared" si="0"/>
        <v>否</v>
      </c>
    </row>
    <row r="32" ht="36" customHeight="1" spans="1:5">
      <c r="A32" s="238" t="s">
        <v>1614</v>
      </c>
      <c r="B32" s="327"/>
      <c r="C32" s="327"/>
      <c r="D32" s="148"/>
      <c r="E32" s="328" t="str">
        <f t="shared" si="0"/>
        <v>否</v>
      </c>
    </row>
    <row r="33" ht="36" customHeight="1" spans="1:5">
      <c r="A33" s="258" t="s">
        <v>1615</v>
      </c>
      <c r="B33" s="329"/>
      <c r="C33" s="335"/>
      <c r="D33" s="190"/>
      <c r="E33" s="328" t="str">
        <f t="shared" si="0"/>
        <v>否</v>
      </c>
    </row>
    <row r="34" ht="36" customHeight="1" spans="1:5">
      <c r="A34" s="258" t="s">
        <v>1616</v>
      </c>
      <c r="B34" s="333"/>
      <c r="C34" s="335"/>
      <c r="D34" s="190"/>
      <c r="E34" s="328" t="str">
        <f t="shared" si="0"/>
        <v>否</v>
      </c>
    </row>
    <row r="35" ht="36" customHeight="1" spans="1:5">
      <c r="A35" s="258" t="s">
        <v>1617</v>
      </c>
      <c r="B35" s="333"/>
      <c r="C35" s="334"/>
      <c r="D35" s="190"/>
      <c r="E35" s="328" t="str">
        <f t="shared" si="0"/>
        <v>否</v>
      </c>
    </row>
    <row r="36" ht="36" customHeight="1" spans="1:5">
      <c r="A36" s="238" t="s">
        <v>1618</v>
      </c>
      <c r="B36" s="336"/>
      <c r="C36" s="337"/>
      <c r="D36" s="148"/>
      <c r="E36" s="328" t="str">
        <f t="shared" si="0"/>
        <v>否</v>
      </c>
    </row>
    <row r="37" ht="36" customHeight="1" spans="1:5">
      <c r="A37" s="338" t="s">
        <v>1619</v>
      </c>
      <c r="B37" s="327">
        <f>B4+B23+B28+B32+B36</f>
        <v>0</v>
      </c>
      <c r="C37" s="327">
        <f>C4+C23+C28+C32+C36</f>
        <v>0</v>
      </c>
      <c r="D37" s="327">
        <f>D4+D23+D28+D32+D36</f>
        <v>0</v>
      </c>
      <c r="E37" s="328" t="str">
        <f t="shared" si="0"/>
        <v>否</v>
      </c>
    </row>
    <row r="38" ht="36" customHeight="1" spans="1:5">
      <c r="A38" s="339" t="s">
        <v>61</v>
      </c>
      <c r="B38" s="329">
        <v>230</v>
      </c>
      <c r="C38" s="335">
        <v>230</v>
      </c>
      <c r="D38" s="148">
        <v>-0.008</v>
      </c>
      <c r="E38" s="328" t="str">
        <f t="shared" si="0"/>
        <v>是</v>
      </c>
    </row>
    <row r="39" ht="36" customHeight="1" spans="1:5">
      <c r="A39" s="297" t="s">
        <v>1620</v>
      </c>
      <c r="B39" s="327">
        <v>2</v>
      </c>
      <c r="C39" s="337">
        <v>2</v>
      </c>
      <c r="D39" s="148">
        <v>-0.992</v>
      </c>
      <c r="E39" s="328" t="str">
        <f t="shared" si="0"/>
        <v>是</v>
      </c>
    </row>
    <row r="40" ht="24" customHeight="1" spans="1:5">
      <c r="A40" s="339" t="s">
        <v>1621</v>
      </c>
      <c r="B40" s="329"/>
      <c r="C40" s="335"/>
      <c r="D40" s="148"/>
      <c r="E40" s="328" t="str">
        <f t="shared" si="0"/>
        <v>否</v>
      </c>
    </row>
    <row r="41" ht="36" customHeight="1" spans="1:5">
      <c r="A41" s="338" t="s">
        <v>68</v>
      </c>
      <c r="B41" s="327">
        <f>B37+B38+B39</f>
        <v>232</v>
      </c>
      <c r="C41" s="327">
        <v>232</v>
      </c>
      <c r="D41" s="148">
        <v>-0.415</v>
      </c>
      <c r="E41" s="328" t="str">
        <f t="shared" si="0"/>
        <v>是</v>
      </c>
    </row>
    <row r="42" spans="2:2">
      <c r="B42" s="322"/>
    </row>
    <row r="43" spans="2:3">
      <c r="B43" s="322"/>
      <c r="C43" s="322"/>
    </row>
    <row r="44" spans="2:2">
      <c r="B44" s="322"/>
    </row>
    <row r="45" spans="2:3">
      <c r="B45" s="322"/>
      <c r="C45" s="322"/>
    </row>
    <row r="46" spans="2:2">
      <c r="B46" s="322"/>
    </row>
    <row r="47" spans="2:2">
      <c r="B47" s="322"/>
    </row>
    <row r="48" spans="2:3">
      <c r="B48" s="322"/>
      <c r="C48" s="322"/>
    </row>
    <row r="49" spans="2:2">
      <c r="B49" s="322"/>
    </row>
    <row r="50" spans="2:2">
      <c r="B50" s="322"/>
    </row>
    <row r="51" spans="2:2">
      <c r="B51" s="322"/>
    </row>
    <row r="52" spans="2:2">
      <c r="B52" s="322"/>
    </row>
    <row r="53" spans="2:3">
      <c r="B53" s="322"/>
      <c r="C53" s="322"/>
    </row>
    <row r="54" spans="2:2">
      <c r="B54" s="322"/>
    </row>
  </sheetData>
  <autoFilter ref="A3:E41">
    <filterColumn colId="4">
      <customFilters>
        <customFilter operator="equal" val="是"/>
      </customFilters>
    </filterColumn>
    <extLst/>
  </autoFilter>
  <mergeCells count="1">
    <mergeCell ref="A1:D1"/>
  </mergeCells>
  <conditionalFormatting sqref="E3:F4 F5:F39 E5:E41">
    <cfRule type="cellIs" dxfId="3" priority="2" stopIfTrue="1" operator="lessThanOrEqual">
      <formula>-1</formula>
    </cfRule>
  </conditionalFormatting>
  <conditionalFormatting sqref="E4:F4 F5:F7 E5:E4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5">
    <tabColor rgb="FF00B0F0"/>
  </sheetPr>
  <dimension ref="A1:E41"/>
  <sheetViews>
    <sheetView showGridLines="0" showZeros="0" view="pageBreakPreview" zoomScaleNormal="100" workbookViewId="0">
      <selection activeCell="J24" sqref="J24"/>
    </sheetView>
  </sheetViews>
  <sheetFormatPr defaultColWidth="9" defaultRowHeight="14.25" outlineLevelCol="4"/>
  <cols>
    <col min="1" max="1" width="50.775" style="267" customWidth="1"/>
    <col min="2" max="2" width="20.6333333333333" style="267" customWidth="1"/>
    <col min="3" max="3" width="20.6333333333333" style="303" customWidth="1"/>
    <col min="4" max="4" width="20.6333333333333" style="267" customWidth="1"/>
    <col min="5" max="5" width="4.775" style="267" hidden="1" customWidth="1"/>
    <col min="6" max="16384" width="9" style="267"/>
  </cols>
  <sheetData>
    <row r="1" ht="45" customHeight="1" spans="1:5">
      <c r="A1" s="304" t="s">
        <v>1622</v>
      </c>
      <c r="B1" s="304"/>
      <c r="C1" s="304"/>
      <c r="D1" s="304"/>
      <c r="E1" s="305"/>
    </row>
    <row r="2" ht="20.1" customHeight="1" spans="1:5">
      <c r="A2" s="306"/>
      <c r="B2" s="306"/>
      <c r="C2" s="306"/>
      <c r="D2" s="307" t="s">
        <v>3</v>
      </c>
      <c r="E2" s="308"/>
    </row>
    <row r="3" ht="45" customHeight="1" spans="1:5">
      <c r="A3" s="309" t="s">
        <v>5</v>
      </c>
      <c r="B3" s="250" t="s">
        <v>6</v>
      </c>
      <c r="C3" s="250" t="s">
        <v>7</v>
      </c>
      <c r="D3" s="250" t="s">
        <v>8</v>
      </c>
      <c r="E3" s="310" t="s">
        <v>1192</v>
      </c>
    </row>
    <row r="4" ht="35.1" customHeight="1" spans="1:5">
      <c r="A4" s="238" t="s">
        <v>1623</v>
      </c>
      <c r="B4" s="311">
        <f>SUBTOTAL(9,B5:B10)</f>
        <v>230</v>
      </c>
      <c r="C4" s="311">
        <f>SUBTOTAL(9,C5:C10)</f>
        <v>232</v>
      </c>
      <c r="D4" s="148">
        <f t="shared" ref="D4:D8" si="0">(C4-B4)/B4</f>
        <v>0.009</v>
      </c>
      <c r="E4" s="312" t="str">
        <f t="shared" ref="E4:E28" si="1">IF(A4&lt;&gt;"",IF(SUM(B4:C4)&lt;&gt;0,"是","否"),"是")</f>
        <v>是</v>
      </c>
    </row>
    <row r="5" ht="35.1" customHeight="1" spans="1:5">
      <c r="A5" s="240" t="s">
        <v>1624</v>
      </c>
      <c r="B5" s="313"/>
      <c r="C5" s="313"/>
      <c r="D5" s="284"/>
      <c r="E5" s="312" t="str">
        <f t="shared" si="1"/>
        <v>否</v>
      </c>
    </row>
    <row r="6" ht="35.1" customHeight="1" spans="1:5">
      <c r="A6" s="240" t="s">
        <v>1625</v>
      </c>
      <c r="B6" s="313"/>
      <c r="C6" s="313"/>
      <c r="D6" s="284"/>
      <c r="E6" s="312" t="str">
        <f t="shared" si="1"/>
        <v>否</v>
      </c>
    </row>
    <row r="7" ht="35.1" customHeight="1" spans="1:5">
      <c r="A7" s="240" t="s">
        <v>1626</v>
      </c>
      <c r="B7" s="313">
        <v>230</v>
      </c>
      <c r="C7" s="313">
        <v>232</v>
      </c>
      <c r="D7" s="148">
        <f t="shared" si="0"/>
        <v>0.009</v>
      </c>
      <c r="E7" s="312" t="str">
        <f t="shared" si="1"/>
        <v>是</v>
      </c>
    </row>
    <row r="8" ht="35.1" customHeight="1" spans="1:5">
      <c r="A8" s="240" t="s">
        <v>1627</v>
      </c>
      <c r="B8" s="313"/>
      <c r="C8" s="313"/>
      <c r="D8" s="148" t="e">
        <f t="shared" si="0"/>
        <v>#DIV/0!</v>
      </c>
      <c r="E8" s="312" t="str">
        <f t="shared" si="1"/>
        <v>否</v>
      </c>
    </row>
    <row r="9" ht="32" customHeight="1" spans="1:5">
      <c r="A9" s="240" t="s">
        <v>1628</v>
      </c>
      <c r="B9" s="314"/>
      <c r="C9" s="314"/>
      <c r="D9" s="279" t="str">
        <f>IF(B9&gt;0,C9/B9-1,IF(B9&lt;0,-(C9/B9-1),""))</f>
        <v/>
      </c>
      <c r="E9" s="312" t="str">
        <f t="shared" si="1"/>
        <v>否</v>
      </c>
    </row>
    <row r="10" ht="35.1" customHeight="1" spans="1:5">
      <c r="A10" s="240" t="s">
        <v>1629</v>
      </c>
      <c r="B10" s="313"/>
      <c r="C10" s="313"/>
      <c r="D10" s="284"/>
      <c r="E10" s="312" t="str">
        <f t="shared" si="1"/>
        <v>否</v>
      </c>
    </row>
    <row r="11" ht="35.1" customHeight="1" spans="1:5">
      <c r="A11" s="238" t="s">
        <v>1630</v>
      </c>
      <c r="B11" s="315"/>
      <c r="C11" s="315"/>
      <c r="D11" s="294"/>
      <c r="E11" s="312" t="str">
        <f t="shared" si="1"/>
        <v>否</v>
      </c>
    </row>
    <row r="12" ht="35.1" customHeight="1" spans="1:5">
      <c r="A12" s="240" t="s">
        <v>1631</v>
      </c>
      <c r="B12" s="313"/>
      <c r="C12" s="313"/>
      <c r="D12" s="284"/>
      <c r="E12" s="312" t="str">
        <f t="shared" si="1"/>
        <v>否</v>
      </c>
    </row>
    <row r="13" ht="35.1" customHeight="1" spans="1:5">
      <c r="A13" s="240" t="s">
        <v>1632</v>
      </c>
      <c r="B13" s="313"/>
      <c r="C13" s="313"/>
      <c r="D13" s="284"/>
      <c r="E13" s="312" t="str">
        <f t="shared" si="1"/>
        <v>否</v>
      </c>
    </row>
    <row r="14" ht="35.1" hidden="1" customHeight="1" spans="1:5">
      <c r="A14" s="240" t="s">
        <v>1633</v>
      </c>
      <c r="B14" s="314"/>
      <c r="C14" s="314"/>
      <c r="D14" s="279" t="str">
        <f>IF(B14&gt;0,C14/B14-1,IF(B14&lt;0,-(C14/B14-1),""))</f>
        <v/>
      </c>
      <c r="E14" s="312" t="str">
        <f t="shared" si="1"/>
        <v>否</v>
      </c>
    </row>
    <row r="15" ht="35.1" hidden="1" customHeight="1" spans="1:5">
      <c r="A15" s="240" t="s">
        <v>1634</v>
      </c>
      <c r="B15" s="314"/>
      <c r="C15" s="314"/>
      <c r="D15" s="279" t="str">
        <f>IF(B15&gt;0,C15/B15-1,IF(B15&lt;0,-(C15/B15-1),""))</f>
        <v/>
      </c>
      <c r="E15" s="312" t="str">
        <f t="shared" si="1"/>
        <v>否</v>
      </c>
    </row>
    <row r="16" ht="35.1" customHeight="1" spans="1:5">
      <c r="A16" s="240" t="s">
        <v>1635</v>
      </c>
      <c r="B16" s="313"/>
      <c r="C16" s="313"/>
      <c r="D16" s="284"/>
      <c r="E16" s="312" t="str">
        <f t="shared" si="1"/>
        <v>否</v>
      </c>
    </row>
    <row r="17" s="302" customFormat="1" ht="35.1" customHeight="1" spans="1:5">
      <c r="A17" s="238" t="s">
        <v>1636</v>
      </c>
      <c r="B17" s="315"/>
      <c r="C17" s="315"/>
      <c r="D17" s="294"/>
      <c r="E17" s="312" t="str">
        <f t="shared" si="1"/>
        <v>否</v>
      </c>
    </row>
    <row r="18" ht="35.1" customHeight="1" spans="1:5">
      <c r="A18" s="240" t="s">
        <v>1637</v>
      </c>
      <c r="B18" s="313"/>
      <c r="C18" s="313"/>
      <c r="D18" s="294"/>
      <c r="E18" s="312" t="str">
        <f t="shared" si="1"/>
        <v>否</v>
      </c>
    </row>
    <row r="19" ht="35.1" customHeight="1" spans="1:5">
      <c r="A19" s="238" t="s">
        <v>1638</v>
      </c>
      <c r="B19" s="315"/>
      <c r="C19" s="315"/>
      <c r="D19" s="294"/>
      <c r="E19" s="312" t="str">
        <f t="shared" si="1"/>
        <v>否</v>
      </c>
    </row>
    <row r="20" ht="35.1" customHeight="1" spans="1:5">
      <c r="A20" s="316" t="s">
        <v>1639</v>
      </c>
      <c r="B20" s="313"/>
      <c r="C20" s="313"/>
      <c r="D20" s="284"/>
      <c r="E20" s="312" t="str">
        <f t="shared" si="1"/>
        <v>否</v>
      </c>
    </row>
    <row r="21" ht="35.1" customHeight="1" spans="1:5">
      <c r="A21" s="238" t="s">
        <v>1640</v>
      </c>
      <c r="B21" s="315"/>
      <c r="C21" s="315"/>
      <c r="D21" s="148" t="e">
        <f t="shared" ref="D21:D23" si="2">(C21-B21)/B21</f>
        <v>#DIV/0!</v>
      </c>
      <c r="E21" s="312" t="str">
        <f t="shared" si="1"/>
        <v>否</v>
      </c>
    </row>
    <row r="22" ht="35.1" customHeight="1" spans="1:5">
      <c r="A22" s="240" t="s">
        <v>1641</v>
      </c>
      <c r="B22" s="313"/>
      <c r="C22" s="313"/>
      <c r="D22" s="148" t="e">
        <f t="shared" si="2"/>
        <v>#DIV/0!</v>
      </c>
      <c r="E22" s="312" t="str">
        <f t="shared" si="1"/>
        <v>否</v>
      </c>
    </row>
    <row r="23" ht="35.1" customHeight="1" spans="1:5">
      <c r="A23" s="295" t="s">
        <v>1642</v>
      </c>
      <c r="B23" s="315">
        <f>B4+B11+B17+B19+B21</f>
        <v>230</v>
      </c>
      <c r="C23" s="315">
        <f>C4+C11+C17+C19+C21</f>
        <v>232</v>
      </c>
      <c r="D23" s="148">
        <f t="shared" si="2"/>
        <v>0.009</v>
      </c>
      <c r="E23" s="312" t="str">
        <f t="shared" si="1"/>
        <v>是</v>
      </c>
    </row>
    <row r="24" ht="35.1" customHeight="1" spans="1:5">
      <c r="A24" s="317" t="s">
        <v>121</v>
      </c>
      <c r="B24" s="315"/>
      <c r="C24" s="315"/>
      <c r="D24" s="294"/>
      <c r="E24" s="312" t="str">
        <f t="shared" si="1"/>
        <v>否</v>
      </c>
    </row>
    <row r="25" ht="29" customHeight="1" spans="1:5">
      <c r="A25" s="318" t="s">
        <v>1643</v>
      </c>
      <c r="B25" s="314"/>
      <c r="C25" s="314"/>
      <c r="D25" s="319"/>
      <c r="E25" s="312" t="str">
        <f t="shared" si="1"/>
        <v>否</v>
      </c>
    </row>
    <row r="26" ht="35.1" customHeight="1" spans="1:5">
      <c r="A26" s="320" t="s">
        <v>1644</v>
      </c>
      <c r="B26" s="313"/>
      <c r="C26" s="313">
        <v>0</v>
      </c>
      <c r="D26" s="148" t="e">
        <f>(C26-B26)/B26</f>
        <v>#DIV/0!</v>
      </c>
      <c r="E26" s="312" t="str">
        <f t="shared" si="1"/>
        <v>否</v>
      </c>
    </row>
    <row r="27" ht="35.1" customHeight="1" spans="1:5">
      <c r="A27" s="321" t="s">
        <v>1645</v>
      </c>
      <c r="B27" s="315">
        <v>2</v>
      </c>
      <c r="C27" s="315"/>
      <c r="D27" s="294"/>
      <c r="E27" s="312" t="str">
        <f t="shared" si="1"/>
        <v>是</v>
      </c>
    </row>
    <row r="28" ht="35.1" customHeight="1" spans="1:5">
      <c r="A28" s="259" t="s">
        <v>128</v>
      </c>
      <c r="B28" s="315">
        <f>B23+B26+B27</f>
        <v>232</v>
      </c>
      <c r="C28" s="315">
        <f>C23+C26+C27</f>
        <v>232</v>
      </c>
      <c r="D28" s="148">
        <f>(C28-B28)/B28</f>
        <v>0</v>
      </c>
      <c r="E28" s="312" t="str">
        <f t="shared" si="1"/>
        <v>是</v>
      </c>
    </row>
    <row r="29" spans="2:2">
      <c r="B29" s="300"/>
    </row>
    <row r="30" spans="2:3">
      <c r="B30" s="300"/>
      <c r="C30" s="322"/>
    </row>
    <row r="31" spans="2:2">
      <c r="B31" s="300"/>
    </row>
    <row r="32" spans="2:3">
      <c r="B32" s="300"/>
      <c r="C32" s="322"/>
    </row>
    <row r="33" spans="2:2">
      <c r="B33" s="300"/>
    </row>
    <row r="34" spans="2:2">
      <c r="B34" s="300"/>
    </row>
    <row r="35" spans="2:3">
      <c r="B35" s="300"/>
      <c r="C35" s="322"/>
    </row>
    <row r="36" spans="2:2">
      <c r="B36" s="300"/>
    </row>
    <row r="37" spans="2:2">
      <c r="B37" s="300"/>
    </row>
    <row r="38" spans="2:2">
      <c r="B38" s="300"/>
    </row>
    <row r="39" spans="2:2">
      <c r="B39" s="300"/>
    </row>
    <row r="40" spans="2:3">
      <c r="B40" s="300"/>
      <c r="C40" s="322"/>
    </row>
    <row r="41" spans="2:2">
      <c r="B41" s="300"/>
    </row>
  </sheetData>
  <autoFilter ref="A3:E28">
    <filterColumn colId="4">
      <customFilters>
        <customFilter operator="equal" val="是"/>
      </customFilters>
    </filterColumn>
    <extLst/>
  </autoFilter>
  <mergeCells count="1">
    <mergeCell ref="A1:D1"/>
  </mergeCells>
  <conditionalFormatting sqref="E29">
    <cfRule type="cellIs" dxfId="3" priority="1" stopIfTrue="1" operator="lessThanOrEqual">
      <formula>-1</formula>
    </cfRule>
  </conditionalFormatting>
  <conditionalFormatting sqref="E3:E29 D5:D6 D9:D20 D24:D25 D27">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6">
    <tabColor rgb="FF00B0F0"/>
  </sheetPr>
  <dimension ref="A1:E48"/>
  <sheetViews>
    <sheetView showGridLines="0" showZeros="0" view="pageBreakPreview" zoomScaleNormal="100" workbookViewId="0">
      <selection activeCell="K14" sqref="K14"/>
    </sheetView>
  </sheetViews>
  <sheetFormatPr defaultColWidth="9" defaultRowHeight="20.25" outlineLevelCol="4"/>
  <cols>
    <col min="1" max="1" width="52.6666666666667" style="267" customWidth="1"/>
    <col min="2" max="2" width="20.6333333333333" style="267" customWidth="1"/>
    <col min="3" max="3" width="20.6333333333333" style="268" customWidth="1"/>
    <col min="4" max="4" width="20.6333333333333" style="267" customWidth="1"/>
    <col min="5" max="5" width="4.44166666666667" style="267" hidden="1" customWidth="1"/>
    <col min="6" max="16384" width="9" style="267"/>
  </cols>
  <sheetData>
    <row r="1" ht="45" customHeight="1" spans="1:4">
      <c r="A1" s="269" t="s">
        <v>1646</v>
      </c>
      <c r="B1" s="269"/>
      <c r="C1" s="270"/>
      <c r="D1" s="269"/>
    </row>
    <row r="2" ht="20.1" customHeight="1" spans="1:4">
      <c r="A2" s="271"/>
      <c r="B2" s="271"/>
      <c r="C2" s="272"/>
      <c r="D2" s="273" t="s">
        <v>3</v>
      </c>
    </row>
    <row r="3" ht="45" customHeight="1" spans="1:5">
      <c r="A3" s="274" t="s">
        <v>1585</v>
      </c>
      <c r="B3" s="250" t="s">
        <v>6</v>
      </c>
      <c r="C3" s="250" t="s">
        <v>7</v>
      </c>
      <c r="D3" s="250" t="s">
        <v>8</v>
      </c>
      <c r="E3" s="267" t="s">
        <v>1192</v>
      </c>
    </row>
    <row r="4" ht="36" customHeight="1" spans="1:5">
      <c r="A4" s="238" t="s">
        <v>1647</v>
      </c>
      <c r="B4" s="167"/>
      <c r="C4" s="275"/>
      <c r="D4" s="148"/>
      <c r="E4" s="221" t="str">
        <f t="shared" ref="E4:E35" si="0">IF(A4&lt;&gt;"",IF(SUM(B4:C4)&lt;&gt;0,"是","否"),"是")</f>
        <v>否</v>
      </c>
    </row>
    <row r="5" ht="36" customHeight="1" spans="1:5">
      <c r="A5" s="258" t="s">
        <v>1587</v>
      </c>
      <c r="B5" s="167"/>
      <c r="C5" s="276"/>
      <c r="D5" s="277"/>
      <c r="E5" s="221" t="str">
        <f t="shared" si="0"/>
        <v>否</v>
      </c>
    </row>
    <row r="6" ht="36" hidden="1" customHeight="1" spans="1:5">
      <c r="A6" s="258" t="s">
        <v>1588</v>
      </c>
      <c r="B6" s="253"/>
      <c r="C6" s="278"/>
      <c r="D6" s="279" t="str">
        <f>IF(B6&gt;0,C6/B6-1,IF(B6&lt;0,-(C6/B6-1),""))</f>
        <v/>
      </c>
      <c r="E6" s="221" t="str">
        <f t="shared" si="0"/>
        <v>否</v>
      </c>
    </row>
    <row r="7" ht="36" customHeight="1" spans="1:5">
      <c r="A7" s="258" t="s">
        <v>1589</v>
      </c>
      <c r="B7" s="280"/>
      <c r="C7" s="276"/>
      <c r="D7" s="281"/>
      <c r="E7" s="221" t="str">
        <f t="shared" si="0"/>
        <v>否</v>
      </c>
    </row>
    <row r="8" ht="35" customHeight="1" spans="1:5">
      <c r="A8" s="258" t="s">
        <v>1590</v>
      </c>
      <c r="B8" s="282"/>
      <c r="C8" s="278">
        <v>0</v>
      </c>
      <c r="D8" s="279" t="str">
        <f>IF(B8&gt;0,C8/B8-1,IF(B8&lt;0,-(C8/B8-1),""))</f>
        <v/>
      </c>
      <c r="E8" s="221" t="str">
        <f t="shared" si="0"/>
        <v>否</v>
      </c>
    </row>
    <row r="9" ht="36" customHeight="1" spans="1:5">
      <c r="A9" s="258" t="s">
        <v>1591</v>
      </c>
      <c r="B9" s="280"/>
      <c r="C9" s="276"/>
      <c r="D9" s="281"/>
      <c r="E9" s="221" t="str">
        <f t="shared" si="0"/>
        <v>否</v>
      </c>
    </row>
    <row r="10" ht="36" customHeight="1" spans="1:5">
      <c r="A10" s="258" t="s">
        <v>1594</v>
      </c>
      <c r="B10" s="283"/>
      <c r="C10" s="276"/>
      <c r="D10" s="284"/>
      <c r="E10" s="221" t="str">
        <f t="shared" si="0"/>
        <v>否</v>
      </c>
    </row>
    <row r="11" ht="36" customHeight="1" spans="1:5">
      <c r="A11" s="258" t="s">
        <v>1595</v>
      </c>
      <c r="B11" s="283"/>
      <c r="C11" s="285"/>
      <c r="D11" s="281"/>
      <c r="E11" s="221" t="str">
        <f t="shared" si="0"/>
        <v>否</v>
      </c>
    </row>
    <row r="12" ht="36" customHeight="1" spans="1:5">
      <c r="A12" s="258" t="s">
        <v>1596</v>
      </c>
      <c r="B12" s="280"/>
      <c r="C12" s="286"/>
      <c r="D12" s="281"/>
      <c r="E12" s="221" t="str">
        <f t="shared" si="0"/>
        <v>否</v>
      </c>
    </row>
    <row r="13" ht="36" customHeight="1" spans="1:5">
      <c r="A13" s="258" t="s">
        <v>1597</v>
      </c>
      <c r="B13" s="280"/>
      <c r="C13" s="276"/>
      <c r="D13" s="281"/>
      <c r="E13" s="221" t="str">
        <f t="shared" si="0"/>
        <v>否</v>
      </c>
    </row>
    <row r="14" ht="36" customHeight="1" spans="1:5">
      <c r="A14" s="258" t="s">
        <v>1593</v>
      </c>
      <c r="B14" s="280"/>
      <c r="C14" s="276"/>
      <c r="D14" s="281"/>
      <c r="E14" s="221" t="str">
        <f t="shared" si="0"/>
        <v>否</v>
      </c>
    </row>
    <row r="15" ht="36" customHeight="1" spans="1:5">
      <c r="A15" s="258" t="s">
        <v>1648</v>
      </c>
      <c r="B15" s="280"/>
      <c r="C15" s="285"/>
      <c r="D15" s="281"/>
      <c r="E15" s="221" t="str">
        <f t="shared" si="0"/>
        <v>否</v>
      </c>
    </row>
    <row r="16" ht="36" customHeight="1" spans="1:5">
      <c r="A16" s="258" t="s">
        <v>1599</v>
      </c>
      <c r="B16" s="280"/>
      <c r="C16" s="276"/>
      <c r="D16" s="281"/>
      <c r="E16" s="221" t="str">
        <f t="shared" si="0"/>
        <v>否</v>
      </c>
    </row>
    <row r="17" ht="36" customHeight="1" spans="1:5">
      <c r="A17" s="258" t="s">
        <v>1600</v>
      </c>
      <c r="B17" s="280"/>
      <c r="C17" s="276"/>
      <c r="D17" s="281"/>
      <c r="E17" s="221" t="str">
        <f t="shared" si="0"/>
        <v>否</v>
      </c>
    </row>
    <row r="18" ht="36" customHeight="1" spans="1:5">
      <c r="A18" s="258" t="s">
        <v>1601</v>
      </c>
      <c r="B18" s="280"/>
      <c r="C18" s="276"/>
      <c r="D18" s="281"/>
      <c r="E18" s="221" t="str">
        <f t="shared" si="0"/>
        <v>否</v>
      </c>
    </row>
    <row r="19" ht="36" hidden="1" customHeight="1" spans="1:5">
      <c r="A19" s="258" t="s">
        <v>1603</v>
      </c>
      <c r="B19" s="282"/>
      <c r="C19" s="278"/>
      <c r="D19" s="279" t="str">
        <f>IF(B19&gt;0,C19/B19-1,IF(B19&lt;0,-(C19/B19-1),""))</f>
        <v/>
      </c>
      <c r="E19" s="221" t="str">
        <f t="shared" si="0"/>
        <v>否</v>
      </c>
    </row>
    <row r="20" ht="36" customHeight="1" spans="1:5">
      <c r="A20" s="258" t="s">
        <v>1604</v>
      </c>
      <c r="B20" s="280"/>
      <c r="C20" s="276"/>
      <c r="D20" s="281"/>
      <c r="E20" s="221" t="str">
        <f t="shared" si="0"/>
        <v>否</v>
      </c>
    </row>
    <row r="21" ht="36" customHeight="1" spans="1:5">
      <c r="A21" s="238" t="s">
        <v>1649</v>
      </c>
      <c r="B21" s="287"/>
      <c r="C21" s="287"/>
      <c r="D21" s="277"/>
      <c r="E21" s="221" t="str">
        <f t="shared" si="0"/>
        <v>否</v>
      </c>
    </row>
    <row r="22" ht="36" customHeight="1" spans="1:5">
      <c r="A22" s="258" t="s">
        <v>1606</v>
      </c>
      <c r="B22" s="288"/>
      <c r="C22" s="288"/>
      <c r="D22" s="281"/>
      <c r="E22" s="221" t="str">
        <f t="shared" si="0"/>
        <v>否</v>
      </c>
    </row>
    <row r="23" ht="25" customHeight="1" spans="1:5">
      <c r="A23" s="258" t="s">
        <v>1607</v>
      </c>
      <c r="B23" s="288">
        <v>0</v>
      </c>
      <c r="C23" s="289"/>
      <c r="D23" s="281" t="str">
        <f>IF(B23&gt;0,C23/B23-1,IF(B23&lt;0,-(C23/B23-1),""))</f>
        <v/>
      </c>
      <c r="E23" s="221" t="str">
        <f t="shared" si="0"/>
        <v>否</v>
      </c>
    </row>
    <row r="24" ht="30" customHeight="1" spans="1:5">
      <c r="A24" s="238" t="s">
        <v>1650</v>
      </c>
      <c r="B24" s="252"/>
      <c r="C24" s="290">
        <f>SUM(C25:C27)</f>
        <v>0</v>
      </c>
      <c r="D24" s="279" t="str">
        <f>IF(B24&gt;0,C24/B24-1,IF(B24&lt;0,-(C24/B24-1),""))</f>
        <v/>
      </c>
      <c r="E24" s="221" t="str">
        <f t="shared" si="0"/>
        <v>否</v>
      </c>
    </row>
    <row r="25" ht="25" customHeight="1" spans="1:5">
      <c r="A25" s="258" t="s">
        <v>1651</v>
      </c>
      <c r="B25" s="253"/>
      <c r="C25" s="291"/>
      <c r="D25" s="279" t="str">
        <f>IF(B25&gt;0,C25/B25-1,IF(B25&lt;0,-(C25/B25-1),""))</f>
        <v/>
      </c>
      <c r="E25" s="221" t="str">
        <f t="shared" si="0"/>
        <v>否</v>
      </c>
    </row>
    <row r="26" ht="36" customHeight="1" spans="1:5">
      <c r="A26" s="258" t="s">
        <v>1652</v>
      </c>
      <c r="B26" s="253">
        <v>0</v>
      </c>
      <c r="C26" s="291"/>
      <c r="D26" s="279" t="str">
        <f>IF(B26&gt;0,C26/B26-1,IF(B26&lt;0,-(C26/B26-1),""))</f>
        <v/>
      </c>
      <c r="E26" s="221" t="str">
        <f t="shared" si="0"/>
        <v>否</v>
      </c>
    </row>
    <row r="27" ht="42" customHeight="1" spans="1:5">
      <c r="A27" s="258" t="s">
        <v>1653</v>
      </c>
      <c r="B27" s="189"/>
      <c r="C27" s="289">
        <f>SUM(C28:C29)</f>
        <v>0</v>
      </c>
      <c r="D27" s="279" t="str">
        <f>IF(B27&gt;0,C27/B27-1,IF(B27&lt;0,-(C27/B27-1),""))</f>
        <v/>
      </c>
      <c r="E27" s="221" t="str">
        <f t="shared" si="0"/>
        <v>否</v>
      </c>
    </row>
    <row r="28" ht="36" customHeight="1" spans="1:5">
      <c r="A28" s="238" t="s">
        <v>1654</v>
      </c>
      <c r="B28" s="252"/>
      <c r="C28" s="252"/>
      <c r="D28" s="277"/>
      <c r="E28" s="221" t="str">
        <f t="shared" si="0"/>
        <v>否</v>
      </c>
    </row>
    <row r="29" ht="36" customHeight="1" spans="1:5">
      <c r="A29" s="258" t="s">
        <v>1616</v>
      </c>
      <c r="B29" s="189"/>
      <c r="C29" s="292"/>
      <c r="D29" s="284"/>
      <c r="E29" s="221" t="str">
        <f t="shared" si="0"/>
        <v>否</v>
      </c>
    </row>
    <row r="30" ht="36" customHeight="1" spans="1:5">
      <c r="A30" s="238" t="s">
        <v>1655</v>
      </c>
      <c r="B30" s="264"/>
      <c r="C30" s="293"/>
      <c r="D30" s="294"/>
      <c r="E30" s="221" t="str">
        <f t="shared" si="0"/>
        <v>否</v>
      </c>
    </row>
    <row r="31" ht="36" customHeight="1" spans="1:5">
      <c r="A31" s="295" t="s">
        <v>1619</v>
      </c>
      <c r="B31" s="167"/>
      <c r="C31" s="167">
        <f>C4+C21+C28+C30</f>
        <v>0</v>
      </c>
      <c r="D31" s="281">
        <v>-0.399</v>
      </c>
      <c r="E31" s="221" t="str">
        <f t="shared" si="0"/>
        <v>否</v>
      </c>
    </row>
    <row r="32" ht="36" customHeight="1" spans="1:5">
      <c r="A32" s="296" t="s">
        <v>61</v>
      </c>
      <c r="B32" s="252">
        <v>230</v>
      </c>
      <c r="C32" s="252">
        <v>230</v>
      </c>
      <c r="D32" s="277">
        <v>-0.008</v>
      </c>
      <c r="E32" s="221" t="str">
        <f t="shared" si="0"/>
        <v>是</v>
      </c>
    </row>
    <row r="33" ht="36" customHeight="1" spans="1:5">
      <c r="A33" s="297" t="s">
        <v>1620</v>
      </c>
      <c r="B33" s="298">
        <v>2</v>
      </c>
      <c r="C33" s="252">
        <v>2</v>
      </c>
      <c r="D33" s="277">
        <v>-0.992</v>
      </c>
      <c r="E33" s="221" t="str">
        <f t="shared" si="0"/>
        <v>是</v>
      </c>
    </row>
    <row r="34" ht="32" customHeight="1" spans="1:5">
      <c r="A34" s="296" t="s">
        <v>1621</v>
      </c>
      <c r="B34" s="167"/>
      <c r="C34" s="299"/>
      <c r="D34" s="277"/>
      <c r="E34" s="221" t="str">
        <f t="shared" si="0"/>
        <v>否</v>
      </c>
    </row>
    <row r="35" ht="36" customHeight="1" spans="1:5">
      <c r="A35" s="259" t="s">
        <v>68</v>
      </c>
      <c r="B35" s="167">
        <f>B31+B32+B33</f>
        <v>232</v>
      </c>
      <c r="C35" s="167">
        <f>C32+C33</f>
        <v>232</v>
      </c>
      <c r="D35" s="277">
        <v>-0.415</v>
      </c>
      <c r="E35" s="221" t="str">
        <f t="shared" si="0"/>
        <v>是</v>
      </c>
    </row>
    <row r="36" spans="2:2">
      <c r="B36" s="300"/>
    </row>
    <row r="37" spans="2:2">
      <c r="B37" s="301"/>
    </row>
    <row r="38" spans="2:2">
      <c r="B38" s="300"/>
    </row>
    <row r="39" spans="2:2">
      <c r="B39" s="301"/>
    </row>
    <row r="40" spans="2:2">
      <c r="B40" s="300"/>
    </row>
    <row r="41" spans="2:2">
      <c r="B41" s="300"/>
    </row>
    <row r="42" spans="2:2">
      <c r="B42" s="301"/>
    </row>
    <row r="43" spans="2:2">
      <c r="B43" s="300"/>
    </row>
    <row r="44" spans="2:2">
      <c r="B44" s="300"/>
    </row>
    <row r="45" spans="2:2">
      <c r="B45" s="300"/>
    </row>
    <row r="46" spans="2:2">
      <c r="B46" s="300"/>
    </row>
    <row r="47" spans="2:2">
      <c r="B47" s="301"/>
    </row>
    <row r="48" spans="2:2">
      <c r="B48" s="300"/>
    </row>
  </sheetData>
  <autoFilter ref="A3:E35">
    <filterColumn colId="4">
      <customFilters>
        <customFilter operator="equal" val="是"/>
      </customFilters>
    </filterColumn>
    <extLst/>
  </autoFilter>
  <mergeCells count="1">
    <mergeCell ref="A1:D1"/>
  </mergeCells>
  <conditionalFormatting sqref="D31">
    <cfRule type="cellIs" dxfId="4" priority="1" stopIfTrue="1" operator="lessThanOrEqual">
      <formula>-1</formula>
    </cfRule>
  </conditionalFormatting>
  <conditionalFormatting sqref="E3:E35">
    <cfRule type="cellIs" dxfId="3" priority="3" stopIfTrue="1" operator="lessThanOrEqual">
      <formula>-1</formula>
    </cfRule>
  </conditionalFormatting>
  <conditionalFormatting sqref="D5 D7 D32:D35 D28 D20:D23 D11:D18 D9">
    <cfRule type="cellIs" dxfId="4"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tabColor rgb="FF00B0F0"/>
  </sheetPr>
  <dimension ref="A1:E34"/>
  <sheetViews>
    <sheetView showGridLines="0" showZeros="0" view="pageBreakPreview" zoomScaleNormal="100" workbookViewId="0">
      <selection activeCell="I9" sqref="I9"/>
    </sheetView>
  </sheetViews>
  <sheetFormatPr defaultColWidth="9" defaultRowHeight="13.5" outlineLevelCol="4"/>
  <cols>
    <col min="1" max="1" width="50.775" customWidth="1"/>
    <col min="2" max="4" width="20.6333333333333" customWidth="1"/>
    <col min="5" max="5" width="5.33333333333333" hidden="1" customWidth="1"/>
  </cols>
  <sheetData>
    <row r="1" ht="45" customHeight="1" spans="1:4">
      <c r="A1" s="246" t="s">
        <v>1656</v>
      </c>
      <c r="B1" s="246"/>
      <c r="C1" s="246"/>
      <c r="D1" s="246"/>
    </row>
    <row r="2" ht="20.1" customHeight="1" spans="1:4">
      <c r="A2" s="247"/>
      <c r="B2" s="247"/>
      <c r="C2" s="247"/>
      <c r="D2" s="248" t="s">
        <v>3</v>
      </c>
    </row>
    <row r="3" ht="45" customHeight="1" spans="1:5">
      <c r="A3" s="249" t="s">
        <v>1657</v>
      </c>
      <c r="B3" s="250" t="s">
        <v>6</v>
      </c>
      <c r="C3" s="250" t="s">
        <v>7</v>
      </c>
      <c r="D3" s="250" t="s">
        <v>8</v>
      </c>
      <c r="E3" s="251" t="s">
        <v>1192</v>
      </c>
    </row>
    <row r="4" ht="36" customHeight="1" spans="1:5">
      <c r="A4" s="238" t="s">
        <v>1623</v>
      </c>
      <c r="B4" s="252">
        <v>230</v>
      </c>
      <c r="C4" s="252">
        <v>232</v>
      </c>
      <c r="D4" s="148">
        <f>(C4-B4)/B4</f>
        <v>0.009</v>
      </c>
      <c r="E4" s="221" t="str">
        <f t="shared" ref="E4:E21" si="0">IF(A4&lt;&gt;"",IF(SUM(B4:C4)&lt;&gt;0,"是","否"),"是")</f>
        <v>是</v>
      </c>
    </row>
    <row r="5" ht="36" customHeight="1" spans="1:5">
      <c r="A5" s="240" t="s">
        <v>1658</v>
      </c>
      <c r="B5" s="253"/>
      <c r="C5" s="253"/>
      <c r="D5" s="254"/>
      <c r="E5" s="221" t="str">
        <f t="shared" si="0"/>
        <v>否</v>
      </c>
    </row>
    <row r="6" ht="36" customHeight="1" spans="1:5">
      <c r="A6" s="240" t="s">
        <v>1629</v>
      </c>
      <c r="B6" s="253">
        <v>230</v>
      </c>
      <c r="C6" s="253">
        <v>232</v>
      </c>
      <c r="D6" s="255">
        <f>IF(B6&gt;0,C6/B6-1,IF(B6&lt;0,-(C6/B6-1),""))</f>
        <v>0.009</v>
      </c>
      <c r="E6" s="221" t="str">
        <f t="shared" si="0"/>
        <v>是</v>
      </c>
    </row>
    <row r="7" ht="36" customHeight="1" spans="1:5">
      <c r="A7" s="238" t="s">
        <v>1630</v>
      </c>
      <c r="B7" s="252"/>
      <c r="C7" s="252"/>
      <c r="D7" s="256"/>
      <c r="E7" s="221" t="str">
        <f t="shared" si="0"/>
        <v>否</v>
      </c>
    </row>
    <row r="8" ht="36" customHeight="1" spans="1:5">
      <c r="A8" s="240" t="s">
        <v>1631</v>
      </c>
      <c r="B8" s="253"/>
      <c r="C8" s="253"/>
      <c r="D8" s="254"/>
      <c r="E8" s="221" t="str">
        <f t="shared" si="0"/>
        <v>否</v>
      </c>
    </row>
    <row r="9" ht="36" customHeight="1" spans="1:5">
      <c r="A9" s="240" t="s">
        <v>1635</v>
      </c>
      <c r="B9" s="253"/>
      <c r="C9" s="253"/>
      <c r="D9" s="254"/>
      <c r="E9" s="221" t="str">
        <f t="shared" si="0"/>
        <v>否</v>
      </c>
    </row>
    <row r="10" ht="36" customHeight="1" spans="1:5">
      <c r="A10" s="238" t="s">
        <v>1636</v>
      </c>
      <c r="B10" s="252">
        <f>B11</f>
        <v>0</v>
      </c>
      <c r="C10" s="252">
        <f>C11</f>
        <v>0</v>
      </c>
      <c r="D10" s="257" t="str">
        <f t="shared" ref="D10:D16" si="1">IF(B10&gt;0,C10/B10-1,IF(B10&lt;0,-(C10/B10-1),""))</f>
        <v/>
      </c>
      <c r="E10" s="221" t="str">
        <f t="shared" si="0"/>
        <v>否</v>
      </c>
    </row>
    <row r="11" ht="36" customHeight="1" spans="1:5">
      <c r="A11" s="240" t="s">
        <v>1637</v>
      </c>
      <c r="B11" s="253"/>
      <c r="C11" s="253"/>
      <c r="D11" s="255" t="str">
        <f t="shared" si="1"/>
        <v/>
      </c>
      <c r="E11" s="221" t="str">
        <f t="shared" si="0"/>
        <v>否</v>
      </c>
    </row>
    <row r="12" ht="36" customHeight="1" spans="1:5">
      <c r="A12" s="238" t="s">
        <v>1638</v>
      </c>
      <c r="B12" s="252"/>
      <c r="C12" s="252"/>
      <c r="D12" s="257" t="str">
        <f t="shared" si="1"/>
        <v/>
      </c>
      <c r="E12" s="221" t="str">
        <f t="shared" si="0"/>
        <v>否</v>
      </c>
    </row>
    <row r="13" ht="36" customHeight="1" spans="1:5">
      <c r="A13" s="258" t="s">
        <v>1659</v>
      </c>
      <c r="B13" s="253"/>
      <c r="C13" s="253"/>
      <c r="D13" s="255" t="str">
        <f t="shared" si="1"/>
        <v/>
      </c>
      <c r="E13" s="221" t="str">
        <f t="shared" si="0"/>
        <v>否</v>
      </c>
    </row>
    <row r="14" ht="36" customHeight="1" spans="1:5">
      <c r="A14" s="238" t="s">
        <v>1640</v>
      </c>
      <c r="B14" s="252"/>
      <c r="C14" s="252">
        <v>0</v>
      </c>
      <c r="D14" s="255" t="str">
        <f t="shared" si="1"/>
        <v/>
      </c>
      <c r="E14" s="221" t="str">
        <f t="shared" si="0"/>
        <v>否</v>
      </c>
    </row>
    <row r="15" ht="36" customHeight="1" spans="1:5">
      <c r="A15" s="240" t="s">
        <v>1641</v>
      </c>
      <c r="B15" s="253"/>
      <c r="C15" s="253">
        <v>0</v>
      </c>
      <c r="D15" s="255" t="str">
        <f t="shared" si="1"/>
        <v/>
      </c>
      <c r="E15" s="221" t="str">
        <f t="shared" si="0"/>
        <v>否</v>
      </c>
    </row>
    <row r="16" ht="36" customHeight="1" spans="1:5">
      <c r="A16" s="259" t="s">
        <v>1642</v>
      </c>
      <c r="B16" s="252">
        <f>B4+B7+B10+B12+B14</f>
        <v>230</v>
      </c>
      <c r="C16" s="252">
        <f>C4+C7+C10+C12+C14</f>
        <v>232</v>
      </c>
      <c r="D16" s="255">
        <f t="shared" si="1"/>
        <v>0.009</v>
      </c>
      <c r="E16" s="221" t="str">
        <f t="shared" si="0"/>
        <v>是</v>
      </c>
    </row>
    <row r="17" ht="36" customHeight="1" spans="1:5">
      <c r="A17" s="260" t="s">
        <v>121</v>
      </c>
      <c r="B17" s="252"/>
      <c r="C17" s="252"/>
      <c r="D17" s="256"/>
      <c r="E17" s="221" t="str">
        <f t="shared" si="0"/>
        <v>否</v>
      </c>
    </row>
    <row r="18" ht="36" customHeight="1" spans="1:5">
      <c r="A18" s="261" t="s">
        <v>1643</v>
      </c>
      <c r="B18" s="262"/>
      <c r="C18" s="253"/>
      <c r="D18" s="254"/>
      <c r="E18" s="221" t="str">
        <f t="shared" si="0"/>
        <v>否</v>
      </c>
    </row>
    <row r="19" ht="36" customHeight="1" spans="1:5">
      <c r="A19" s="261" t="s">
        <v>1644</v>
      </c>
      <c r="B19" s="262"/>
      <c r="C19" s="262">
        <v>0</v>
      </c>
      <c r="D19" s="255" t="str">
        <f>IF(B19&gt;0,C19/B19-1,IF(B19&lt;0,-(C19/B19-1),""))</f>
        <v/>
      </c>
      <c r="E19" s="221" t="str">
        <f t="shared" si="0"/>
        <v>否</v>
      </c>
    </row>
    <row r="20" ht="36" customHeight="1" spans="1:5">
      <c r="A20" s="263" t="s">
        <v>1645</v>
      </c>
      <c r="B20" s="264">
        <v>2</v>
      </c>
      <c r="C20" s="252"/>
      <c r="D20" s="256"/>
      <c r="E20" s="221" t="str">
        <f t="shared" si="0"/>
        <v>是</v>
      </c>
    </row>
    <row r="21" ht="36" customHeight="1" spans="1:5">
      <c r="A21" s="259" t="s">
        <v>128</v>
      </c>
      <c r="B21" s="252">
        <f>B16+B19+B20</f>
        <v>232</v>
      </c>
      <c r="C21" s="252">
        <f>C16+C19+C20</f>
        <v>232</v>
      </c>
      <c r="D21" s="255">
        <f>IF(B21&gt;0,C21/B21-1,IF(B21&lt;0,-(C21/B21-1),""))</f>
        <v>0</v>
      </c>
      <c r="E21" s="221" t="str">
        <f t="shared" si="0"/>
        <v>是</v>
      </c>
    </row>
    <row r="22" spans="2:2">
      <c r="B22" s="265"/>
    </row>
    <row r="23" spans="2:3">
      <c r="B23" s="266"/>
      <c r="C23" s="266"/>
    </row>
    <row r="24" spans="2:2">
      <c r="B24" s="265"/>
    </row>
    <row r="25" spans="2:3">
      <c r="B25" s="266"/>
      <c r="C25" s="266"/>
    </row>
    <row r="26" spans="2:2">
      <c r="B26" s="265"/>
    </row>
    <row r="27" spans="2:2">
      <c r="B27" s="265"/>
    </row>
    <row r="28" spans="2:3">
      <c r="B28" s="266"/>
      <c r="C28" s="266"/>
    </row>
    <row r="29" spans="2:2">
      <c r="B29" s="265"/>
    </row>
    <row r="30" spans="2:2">
      <c r="B30" s="265"/>
    </row>
    <row r="31" spans="2:2">
      <c r="B31" s="265"/>
    </row>
    <row r="32" spans="2:2">
      <c r="B32" s="265"/>
    </row>
    <row r="33" spans="2:3">
      <c r="B33" s="266"/>
      <c r="C33" s="266"/>
    </row>
    <row r="34" spans="2:2">
      <c r="B34" s="265"/>
    </row>
  </sheetData>
  <mergeCells count="1">
    <mergeCell ref="A1:D1"/>
  </mergeCells>
  <conditionalFormatting sqref="E3:E21">
    <cfRule type="cellIs" dxfId="3" priority="2" stopIfTrue="1" operator="lessThanOrEqual">
      <formula>-1</formula>
    </cfRule>
  </conditionalFormatting>
  <conditionalFormatting sqref="E4:E2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00B0F0"/>
  </sheetPr>
  <dimension ref="A1:E53"/>
  <sheetViews>
    <sheetView showGridLines="0" showZeros="0" zoomScale="90" zoomScaleNormal="90" workbookViewId="0">
      <pane ySplit="4" topLeftCell="A5" activePane="bottomLeft" state="frozen"/>
      <selection/>
      <selection pane="bottomLeft" activeCell="O14" sqref="O14"/>
    </sheetView>
  </sheetViews>
  <sheetFormatPr defaultColWidth="9" defaultRowHeight="14.25" outlineLevelCol="4"/>
  <cols>
    <col min="1" max="1" width="9.575" style="592" customWidth="1"/>
    <col min="2" max="2" width="50.75" style="592" customWidth="1"/>
    <col min="3" max="4" width="20.6333333333333" style="592" customWidth="1"/>
    <col min="5" max="5" width="20.6333333333333" style="593" customWidth="1"/>
    <col min="6" max="16384" width="9" style="517"/>
  </cols>
  <sheetData>
    <row r="1" ht="22.5" spans="2:2">
      <c r="B1" s="594" t="s">
        <v>1</v>
      </c>
    </row>
    <row r="2" ht="45" customHeight="1" spans="1:5">
      <c r="A2" s="520"/>
      <c r="B2" s="520" t="s">
        <v>2</v>
      </c>
      <c r="C2" s="520"/>
      <c r="D2" s="520"/>
      <c r="E2" s="520"/>
    </row>
    <row r="3" ht="18.95" customHeight="1" spans="1:5">
      <c r="A3" s="364"/>
      <c r="B3" s="595"/>
      <c r="C3" s="596"/>
      <c r="D3" s="364"/>
      <c r="E3" s="372" t="s">
        <v>3</v>
      </c>
    </row>
    <row r="4" s="589" customFormat="1" ht="45" customHeight="1" spans="1:5">
      <c r="A4" s="374" t="s">
        <v>4</v>
      </c>
      <c r="B4" s="597" t="s">
        <v>5</v>
      </c>
      <c r="C4" s="376" t="s">
        <v>6</v>
      </c>
      <c r="D4" s="376" t="s">
        <v>7</v>
      </c>
      <c r="E4" s="597" t="s">
        <v>8</v>
      </c>
    </row>
    <row r="5" ht="37.5" customHeight="1" spans="1:5">
      <c r="A5" s="581" t="s">
        <v>9</v>
      </c>
      <c r="B5" s="582" t="s">
        <v>10</v>
      </c>
      <c r="C5" s="598">
        <f>SUM(C6:C20)</f>
        <v>385678</v>
      </c>
      <c r="D5" s="598">
        <f>SUM(D6:D20)</f>
        <v>393471</v>
      </c>
      <c r="E5" s="402">
        <f>(D5-C5)/C5</f>
        <v>0.02</v>
      </c>
    </row>
    <row r="6" ht="37.5" customHeight="1" spans="1:5">
      <c r="A6" s="467" t="s">
        <v>11</v>
      </c>
      <c r="B6" s="425" t="s">
        <v>12</v>
      </c>
      <c r="C6" s="406">
        <v>208412</v>
      </c>
      <c r="D6" s="406">
        <v>208434</v>
      </c>
      <c r="E6" s="402">
        <f>(D6-C6)/C6</f>
        <v>0</v>
      </c>
    </row>
    <row r="7" ht="37.5" customHeight="1" spans="1:5">
      <c r="A7" s="467" t="s">
        <v>13</v>
      </c>
      <c r="B7" s="425" t="s">
        <v>14</v>
      </c>
      <c r="C7" s="406">
        <v>56218</v>
      </c>
      <c r="D7" s="406">
        <v>61297</v>
      </c>
      <c r="E7" s="402">
        <f t="shared" ref="E6:E40" si="0">(D7-C7)/C7</f>
        <v>0.09</v>
      </c>
    </row>
    <row r="8" ht="37.5" customHeight="1" spans="1:5">
      <c r="A8" s="467" t="s">
        <v>15</v>
      </c>
      <c r="B8" s="425" t="s">
        <v>16</v>
      </c>
      <c r="C8" s="406">
        <v>8314</v>
      </c>
      <c r="D8" s="406">
        <v>8959</v>
      </c>
      <c r="E8" s="402">
        <f t="shared" si="0"/>
        <v>0.078</v>
      </c>
    </row>
    <row r="9" ht="37.5" customHeight="1" spans="1:5">
      <c r="A9" s="467" t="s">
        <v>17</v>
      </c>
      <c r="B9" s="425" t="s">
        <v>18</v>
      </c>
      <c r="C9" s="406">
        <v>55</v>
      </c>
      <c r="D9" s="406">
        <v>56</v>
      </c>
      <c r="E9" s="402">
        <f t="shared" si="0"/>
        <v>0.018</v>
      </c>
    </row>
    <row r="10" ht="37.5" customHeight="1" spans="1:5">
      <c r="A10" s="467" t="s">
        <v>19</v>
      </c>
      <c r="B10" s="425" t="s">
        <v>20</v>
      </c>
      <c r="C10" s="406">
        <v>26887</v>
      </c>
      <c r="D10" s="406">
        <v>27355</v>
      </c>
      <c r="E10" s="402">
        <f t="shared" si="0"/>
        <v>0.017</v>
      </c>
    </row>
    <row r="11" ht="37.5" customHeight="1" spans="1:5">
      <c r="A11" s="467" t="s">
        <v>21</v>
      </c>
      <c r="B11" s="425" t="s">
        <v>22</v>
      </c>
      <c r="C11" s="406">
        <v>27922</v>
      </c>
      <c r="D11" s="406">
        <v>28409</v>
      </c>
      <c r="E11" s="402">
        <f t="shared" si="0"/>
        <v>0.017</v>
      </c>
    </row>
    <row r="12" ht="37.5" customHeight="1" spans="1:5">
      <c r="A12" s="467" t="s">
        <v>23</v>
      </c>
      <c r="B12" s="425" t="s">
        <v>24</v>
      </c>
      <c r="C12" s="406">
        <v>23611</v>
      </c>
      <c r="D12" s="406">
        <v>24022</v>
      </c>
      <c r="E12" s="402">
        <f t="shared" si="0"/>
        <v>0.017</v>
      </c>
    </row>
    <row r="13" ht="37.5" customHeight="1" spans="1:5">
      <c r="A13" s="467" t="s">
        <v>25</v>
      </c>
      <c r="B13" s="425" t="s">
        <v>26</v>
      </c>
      <c r="C13" s="406">
        <v>13818</v>
      </c>
      <c r="D13" s="406">
        <v>14058</v>
      </c>
      <c r="E13" s="402">
        <f t="shared" si="0"/>
        <v>0.017</v>
      </c>
    </row>
    <row r="14" ht="37.5" customHeight="1" spans="1:5">
      <c r="A14" s="467" t="s">
        <v>27</v>
      </c>
      <c r="B14" s="425" t="s">
        <v>28</v>
      </c>
      <c r="C14" s="406">
        <v>8547</v>
      </c>
      <c r="D14" s="406">
        <v>8696</v>
      </c>
      <c r="E14" s="402">
        <f t="shared" si="0"/>
        <v>0.017</v>
      </c>
    </row>
    <row r="15" ht="37.5" customHeight="1" spans="1:5">
      <c r="A15" s="467" t="s">
        <v>29</v>
      </c>
      <c r="B15" s="425" t="s">
        <v>30</v>
      </c>
      <c r="C15" s="406">
        <v>701</v>
      </c>
      <c r="D15" s="406">
        <v>714</v>
      </c>
      <c r="E15" s="402">
        <f t="shared" si="0"/>
        <v>0.019</v>
      </c>
    </row>
    <row r="16" ht="37.5" customHeight="1" spans="1:5">
      <c r="A16" s="467" t="s">
        <v>31</v>
      </c>
      <c r="B16" s="425" t="s">
        <v>32</v>
      </c>
      <c r="C16" s="406">
        <v>182</v>
      </c>
      <c r="D16" s="406">
        <v>185</v>
      </c>
      <c r="E16" s="402"/>
    </row>
    <row r="17" ht="37.5" customHeight="1" spans="1:5">
      <c r="A17" s="467" t="s">
        <v>33</v>
      </c>
      <c r="B17" s="425" t="s">
        <v>34</v>
      </c>
      <c r="C17" s="406">
        <v>11010</v>
      </c>
      <c r="D17" s="406">
        <v>11202</v>
      </c>
      <c r="E17" s="402">
        <f t="shared" si="0"/>
        <v>0.017</v>
      </c>
    </row>
    <row r="18" ht="37.5" customHeight="1" spans="1:5">
      <c r="A18" s="467" t="s">
        <v>35</v>
      </c>
      <c r="B18" s="425" t="s">
        <v>36</v>
      </c>
      <c r="C18" s="406">
        <v>0</v>
      </c>
      <c r="D18" s="406">
        <v>0</v>
      </c>
      <c r="E18" s="402"/>
    </row>
    <row r="19" ht="37.5" customHeight="1" spans="1:5">
      <c r="A19" s="467" t="s">
        <v>37</v>
      </c>
      <c r="B19" s="425" t="s">
        <v>38</v>
      </c>
      <c r="C19" s="406">
        <v>83</v>
      </c>
      <c r="D19" s="406">
        <v>84</v>
      </c>
      <c r="E19" s="402">
        <f t="shared" si="0"/>
        <v>0.012</v>
      </c>
    </row>
    <row r="20" ht="37.5" customHeight="1" spans="1:5">
      <c r="A20" s="610" t="s">
        <v>39</v>
      </c>
      <c r="B20" s="425" t="s">
        <v>40</v>
      </c>
      <c r="C20" s="406">
        <v>-82</v>
      </c>
      <c r="D20" s="406">
        <v>0</v>
      </c>
      <c r="E20" s="402">
        <f t="shared" si="0"/>
        <v>-1</v>
      </c>
    </row>
    <row r="21" ht="37.5" customHeight="1" spans="1:5">
      <c r="A21" s="465" t="s">
        <v>41</v>
      </c>
      <c r="B21" s="582" t="s">
        <v>42</v>
      </c>
      <c r="C21" s="598">
        <f>SUM(C22:C29)</f>
        <v>17306</v>
      </c>
      <c r="D21" s="598">
        <f>SUM(D22:D29)</f>
        <v>17529</v>
      </c>
      <c r="E21" s="402">
        <f t="shared" si="0"/>
        <v>0.013</v>
      </c>
    </row>
    <row r="22" ht="37.5" customHeight="1" spans="1:5">
      <c r="A22" s="599" t="s">
        <v>43</v>
      </c>
      <c r="B22" s="425" t="s">
        <v>44</v>
      </c>
      <c r="C22" s="406">
        <v>12900</v>
      </c>
      <c r="D22" s="406">
        <v>13421</v>
      </c>
      <c r="E22" s="402">
        <f t="shared" si="0"/>
        <v>0.04</v>
      </c>
    </row>
    <row r="23" ht="37.5" customHeight="1" spans="1:5">
      <c r="A23" s="467" t="s">
        <v>45</v>
      </c>
      <c r="B23" s="600" t="s">
        <v>46</v>
      </c>
      <c r="C23" s="406">
        <v>974</v>
      </c>
      <c r="D23" s="406">
        <v>677</v>
      </c>
      <c r="E23" s="402">
        <f t="shared" si="0"/>
        <v>-0.305</v>
      </c>
    </row>
    <row r="24" ht="37.5" customHeight="1" spans="1:5">
      <c r="A24" s="467" t="s">
        <v>47</v>
      </c>
      <c r="B24" s="425" t="s">
        <v>48</v>
      </c>
      <c r="C24" s="406">
        <v>437</v>
      </c>
      <c r="D24" s="406">
        <v>436</v>
      </c>
      <c r="E24" s="402">
        <f t="shared" si="0"/>
        <v>-0.002</v>
      </c>
    </row>
    <row r="25" ht="37.5" customHeight="1" spans="1:5">
      <c r="A25" s="467" t="s">
        <v>49</v>
      </c>
      <c r="B25" s="425" t="s">
        <v>50</v>
      </c>
      <c r="C25" s="406">
        <v>0</v>
      </c>
      <c r="D25" s="406">
        <v>0</v>
      </c>
      <c r="E25" s="402"/>
    </row>
    <row r="26" ht="37.5" customHeight="1" spans="1:5">
      <c r="A26" s="467" t="s">
        <v>51</v>
      </c>
      <c r="B26" s="425" t="s">
        <v>52</v>
      </c>
      <c r="C26" s="406">
        <v>1082</v>
      </c>
      <c r="D26" s="406">
        <v>1083</v>
      </c>
      <c r="E26" s="402">
        <f t="shared" si="0"/>
        <v>0.001</v>
      </c>
    </row>
    <row r="27" ht="37.5" customHeight="1" spans="1:5">
      <c r="A27" s="467" t="s">
        <v>53</v>
      </c>
      <c r="B27" s="425" t="s">
        <v>54</v>
      </c>
      <c r="C27" s="406">
        <v>0</v>
      </c>
      <c r="D27" s="406">
        <v>0</v>
      </c>
      <c r="E27" s="402"/>
    </row>
    <row r="28" ht="37.5" customHeight="1" spans="1:5">
      <c r="A28" s="467" t="s">
        <v>55</v>
      </c>
      <c r="B28" s="425" t="s">
        <v>56</v>
      </c>
      <c r="C28" s="406">
        <v>1912</v>
      </c>
      <c r="D28" s="406">
        <v>1912</v>
      </c>
      <c r="E28" s="402">
        <f t="shared" si="0"/>
        <v>0</v>
      </c>
    </row>
    <row r="29" ht="37.5" customHeight="1" spans="1:5">
      <c r="A29" s="467" t="s">
        <v>57</v>
      </c>
      <c r="B29" s="425" t="s">
        <v>58</v>
      </c>
      <c r="C29" s="406">
        <v>1</v>
      </c>
      <c r="D29" s="406">
        <v>0</v>
      </c>
      <c r="E29" s="402">
        <f t="shared" si="0"/>
        <v>-1</v>
      </c>
    </row>
    <row r="30" ht="37.5" customHeight="1" spans="1:5">
      <c r="A30" s="467"/>
      <c r="B30" s="425"/>
      <c r="C30" s="406"/>
      <c r="D30" s="406"/>
      <c r="E30" s="402"/>
    </row>
    <row r="31" s="590" customFormat="1" ht="37.5" customHeight="1" spans="1:5">
      <c r="A31" s="601"/>
      <c r="B31" s="560" t="s">
        <v>59</v>
      </c>
      <c r="C31" s="598">
        <f>C5+C21</f>
        <v>402984</v>
      </c>
      <c r="D31" s="598">
        <f>D5+D21</f>
        <v>411000</v>
      </c>
      <c r="E31" s="402">
        <f t="shared" si="0"/>
        <v>0.02</v>
      </c>
    </row>
    <row r="32" ht="37.5" customHeight="1" spans="1:5">
      <c r="A32" s="465">
        <v>105</v>
      </c>
      <c r="B32" s="420" t="s">
        <v>60</v>
      </c>
      <c r="C32" s="598">
        <v>10300</v>
      </c>
      <c r="D32" s="598">
        <v>30280</v>
      </c>
      <c r="E32" s="402">
        <f t="shared" si="0"/>
        <v>1.94</v>
      </c>
    </row>
    <row r="33" ht="37.5" customHeight="1" spans="1:5">
      <c r="A33" s="581">
        <v>110</v>
      </c>
      <c r="B33" s="582" t="s">
        <v>61</v>
      </c>
      <c r="C33" s="598">
        <f>SUM(C34:C39)</f>
        <v>60369</v>
      </c>
      <c r="D33" s="598">
        <f>SUM(D34:D39)</f>
        <v>59206</v>
      </c>
      <c r="E33" s="402">
        <f t="shared" si="0"/>
        <v>-0.019</v>
      </c>
    </row>
    <row r="34" ht="37.5" customHeight="1" spans="1:5">
      <c r="A34" s="467">
        <v>11001</v>
      </c>
      <c r="B34" s="425" t="s">
        <v>62</v>
      </c>
      <c r="C34" s="406">
        <v>17196</v>
      </c>
      <c r="D34" s="406">
        <v>17196</v>
      </c>
      <c r="E34" s="402">
        <f t="shared" si="0"/>
        <v>0</v>
      </c>
    </row>
    <row r="35" ht="37.5" customHeight="1" spans="1:5">
      <c r="A35" s="467"/>
      <c r="B35" s="425" t="s">
        <v>63</v>
      </c>
      <c r="C35" s="406">
        <v>27907</v>
      </c>
      <c r="D35" s="406">
        <v>30000</v>
      </c>
      <c r="E35" s="402">
        <f t="shared" si="0"/>
        <v>0.075</v>
      </c>
    </row>
    <row r="36" ht="37.5" customHeight="1" spans="1:5">
      <c r="A36" s="467">
        <v>11008</v>
      </c>
      <c r="B36" s="425" t="s">
        <v>64</v>
      </c>
      <c r="C36" s="406">
        <v>14266</v>
      </c>
      <c r="D36" s="406">
        <v>6370</v>
      </c>
      <c r="E36" s="402">
        <f t="shared" si="0"/>
        <v>-0.553</v>
      </c>
    </row>
    <row r="37" ht="37.5" customHeight="1" spans="1:5">
      <c r="A37" s="467">
        <v>11009</v>
      </c>
      <c r="B37" s="425" t="s">
        <v>65</v>
      </c>
      <c r="C37" s="406">
        <v>0</v>
      </c>
      <c r="D37" s="406">
        <v>0</v>
      </c>
      <c r="E37" s="402"/>
    </row>
    <row r="38" s="591" customFormat="1" ht="37.5" customHeight="1" spans="1:5">
      <c r="A38" s="602">
        <v>11013</v>
      </c>
      <c r="B38" s="586" t="s">
        <v>66</v>
      </c>
      <c r="C38" s="406"/>
      <c r="D38" s="406"/>
      <c r="E38" s="402"/>
    </row>
    <row r="39" s="591" customFormat="1" ht="37.5" customHeight="1" spans="1:5">
      <c r="A39" s="602">
        <v>11015</v>
      </c>
      <c r="B39" s="586" t="s">
        <v>67</v>
      </c>
      <c r="C39" s="406">
        <v>1000</v>
      </c>
      <c r="D39" s="406">
        <v>5640</v>
      </c>
      <c r="E39" s="402">
        <f t="shared" si="0"/>
        <v>4.64</v>
      </c>
    </row>
    <row r="40" ht="37.5" customHeight="1" spans="1:5">
      <c r="A40" s="603"/>
      <c r="B40" s="604" t="s">
        <v>68</v>
      </c>
      <c r="C40" s="598">
        <f>C31+C32+C33</f>
        <v>473653</v>
      </c>
      <c r="D40" s="598">
        <f>D31+D32+D33</f>
        <v>500486</v>
      </c>
      <c r="E40" s="402">
        <f t="shared" si="0"/>
        <v>0.057</v>
      </c>
    </row>
    <row r="41" spans="3:4">
      <c r="C41" s="605"/>
      <c r="D41" s="605"/>
    </row>
    <row r="42" spans="4:4">
      <c r="D42" s="605"/>
    </row>
    <row r="43" spans="3:4">
      <c r="C43" s="605"/>
      <c r="D43" s="605"/>
    </row>
    <row r="44" spans="4:4">
      <c r="D44" s="605"/>
    </row>
    <row r="45" spans="3:4">
      <c r="C45" s="605"/>
      <c r="D45" s="605"/>
    </row>
    <row r="46" spans="3:4">
      <c r="C46" s="605"/>
      <c r="D46" s="605"/>
    </row>
    <row r="47" spans="4:4">
      <c r="D47" s="605"/>
    </row>
    <row r="48" spans="3:4">
      <c r="C48" s="605"/>
      <c r="D48" s="605"/>
    </row>
    <row r="49" spans="3:4">
      <c r="C49" s="605"/>
      <c r="D49" s="605"/>
    </row>
    <row r="50" spans="3:4">
      <c r="C50" s="605"/>
      <c r="D50" s="605"/>
    </row>
    <row r="51" spans="3:4">
      <c r="C51" s="605"/>
      <c r="D51" s="605"/>
    </row>
    <row r="52" spans="4:4">
      <c r="D52" s="605"/>
    </row>
    <row r="53" spans="3:4">
      <c r="C53" s="605"/>
      <c r="D53" s="605"/>
    </row>
  </sheetData>
  <mergeCells count="1">
    <mergeCell ref="B2:E2"/>
  </mergeCells>
  <conditionalFormatting sqref="E3">
    <cfRule type="cellIs" dxfId="0" priority="38" stopIfTrue="1" operator="lessThanOrEqual">
      <formula>-1</formula>
    </cfRule>
  </conditionalFormatting>
  <conditionalFormatting sqref="A32:B32">
    <cfRule type="expression" dxfId="1" priority="44" stopIfTrue="1">
      <formula>"len($A:$A)=3"</formula>
    </cfRule>
  </conditionalFormatting>
  <conditionalFormatting sqref="C32">
    <cfRule type="expression" dxfId="1" priority="29" stopIfTrue="1">
      <formula>"len($A:$A)=3"</formula>
    </cfRule>
  </conditionalFormatting>
  <conditionalFormatting sqref="D32">
    <cfRule type="expression" dxfId="1" priority="18" stopIfTrue="1">
      <formula>"len($A:$A)=3"</formula>
    </cfRule>
  </conditionalFormatting>
  <conditionalFormatting sqref="D39">
    <cfRule type="expression" dxfId="1" priority="21" stopIfTrue="1">
      <formula>"len($A:$A)=3"</formula>
    </cfRule>
  </conditionalFormatting>
  <conditionalFormatting sqref="B8:B9">
    <cfRule type="expression" dxfId="1" priority="52" stopIfTrue="1">
      <formula>"len($A:$A)=3"</formula>
    </cfRule>
  </conditionalFormatting>
  <conditionalFormatting sqref="B33:B35">
    <cfRule type="expression" dxfId="1" priority="13" stopIfTrue="1">
      <formula>"len($A:$A)=3"</formula>
    </cfRule>
  </conditionalFormatting>
  <conditionalFormatting sqref="B38:B40">
    <cfRule type="expression" dxfId="1" priority="7" stopIfTrue="1">
      <formula>"len($A:$A)=3"</formula>
    </cfRule>
    <cfRule type="expression" dxfId="1" priority="8" stopIfTrue="1">
      <formula>"len($A:$A)=3"</formula>
    </cfRule>
  </conditionalFormatting>
  <conditionalFormatting sqref="C8:C9">
    <cfRule type="expression" dxfId="1" priority="31" stopIfTrue="1">
      <formula>"len($A:$A)=3"</formula>
    </cfRule>
  </conditionalFormatting>
  <conditionalFormatting sqref="C34:C35">
    <cfRule type="expression" dxfId="1" priority="27" stopIfTrue="1">
      <formula>"len($A:$A)=3"</formula>
    </cfRule>
  </conditionalFormatting>
  <conditionalFormatting sqref="C36:C37">
    <cfRule type="expression" dxfId="1" priority="25" stopIfTrue="1">
      <formula>"len($A:$A)=3"</formula>
    </cfRule>
  </conditionalFormatting>
  <conditionalFormatting sqref="D6:D7">
    <cfRule type="expression" dxfId="1" priority="22" stopIfTrue="1">
      <formula>"len($A:$A)=3"</formula>
    </cfRule>
  </conditionalFormatting>
  <conditionalFormatting sqref="D8:D9">
    <cfRule type="expression" dxfId="1" priority="20" stopIfTrue="1">
      <formula>"len($A:$A)=3"</formula>
    </cfRule>
  </conditionalFormatting>
  <conditionalFormatting sqref="D34:D35">
    <cfRule type="expression" dxfId="1" priority="16" stopIfTrue="1">
      <formula>"len($A:$A)=3"</formula>
    </cfRule>
  </conditionalFormatting>
  <conditionalFormatting sqref="D36:D37">
    <cfRule type="expression" dxfId="1" priority="14" stopIfTrue="1">
      <formula>"len($A:$A)=3"</formula>
    </cfRule>
  </conditionalFormatting>
  <conditionalFormatting sqref="D38:D39">
    <cfRule type="expression" dxfId="1" priority="24" stopIfTrue="1">
      <formula>"len($A:$A)=3"</formula>
    </cfRule>
  </conditionalFormatting>
  <conditionalFormatting sqref="A5:B30">
    <cfRule type="expression" dxfId="1" priority="49" stopIfTrue="1">
      <formula>"len($A:$A)=3"</formula>
    </cfRule>
  </conditionalFormatting>
  <conditionalFormatting sqref="B5:B7 B40 B32">
    <cfRule type="expression" dxfId="1" priority="58" stopIfTrue="1">
      <formula>"len($A:$A)=3"</formula>
    </cfRule>
  </conditionalFormatting>
  <conditionalFormatting sqref="C5:C7 D5">
    <cfRule type="expression" dxfId="1" priority="33" stopIfTrue="1">
      <formula>"len($A:$A)=3"</formula>
    </cfRule>
  </conditionalFormatting>
  <conditionalFormatting sqref="C5:C30 D5 D21">
    <cfRule type="expression" dxfId="1" priority="30" stopIfTrue="1">
      <formula>"len($A:$A)=3"</formula>
    </cfRule>
  </conditionalFormatting>
  <conditionalFormatting sqref="D6:D20 D22:D30">
    <cfRule type="expression" dxfId="1" priority="19" stopIfTrue="1">
      <formula>"len($A:$A)=3"</formula>
    </cfRule>
  </conditionalFormatting>
  <conditionalFormatting sqref="C32:C33 C34:D35 D33">
    <cfRule type="expression" dxfId="1" priority="34" stopIfTrue="1">
      <formula>"len($A:$A)=3"</formula>
    </cfRule>
  </conditionalFormatting>
  <conditionalFormatting sqref="D32 D34:D35">
    <cfRule type="expression" dxfId="1" priority="23" stopIfTrue="1">
      <formula>"len($A:$A)=3"</formula>
    </cfRule>
  </conditionalFormatting>
  <conditionalFormatting sqref="A33:B35 B39:B40">
    <cfRule type="expression" dxfId="1" priority="12" stopIfTrue="1">
      <formula>"len($A:$A)=3"</formula>
    </cfRule>
  </conditionalFormatting>
  <conditionalFormatting sqref="C33:D35">
    <cfRule type="expression" dxfId="1" priority="28" stopIfTrue="1">
      <formula>"len($A:$A)=3"</formula>
    </cfRule>
  </conditionalFormatting>
  <conditionalFormatting sqref="A34:B35">
    <cfRule type="expression" dxfId="1" priority="11" stopIfTrue="1">
      <formula>"len($A:$A)=3"</formula>
    </cfRule>
  </conditionalFormatting>
  <conditionalFormatting sqref="B40 A36:D36">
    <cfRule type="expression" dxfId="1" priority="56" stopIfTrue="1">
      <formula>"len($A:$A)=3"</formula>
    </cfRule>
  </conditionalFormatting>
  <conditionalFormatting sqref="A36:B37">
    <cfRule type="expression" dxfId="1" priority="9" stopIfTrue="1">
      <formula>"len($A:$A)=3"</formula>
    </cfRule>
  </conditionalFormatting>
  <conditionalFormatting sqref="C38:C40 D40">
    <cfRule type="expression" dxfId="1" priority="35" stopIfTrue="1">
      <formula>"len($A:$A)=3"</formula>
    </cfRule>
  </conditionalFormatting>
  <conditionalFormatting sqref="C39:C40 D40">
    <cfRule type="expression" dxfId="1" priority="32"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XFD21"/>
  <sheetViews>
    <sheetView view="pageBreakPreview" zoomScaleNormal="100" workbookViewId="0">
      <selection activeCell="H6" sqref="H6"/>
    </sheetView>
  </sheetViews>
  <sheetFormatPr defaultColWidth="9" defaultRowHeight="14.25"/>
  <cols>
    <col min="1" max="1" width="36.25" style="228" customWidth="1"/>
    <col min="2" max="2" width="45.5083333333333" style="231" customWidth="1"/>
    <col min="3" max="3" width="12.6333333333333" style="228"/>
    <col min="4" max="16374" width="9" style="228"/>
    <col min="16375" max="16376" width="35.6333333333333" style="228"/>
    <col min="16377" max="16377" width="9" style="228"/>
    <col min="16378" max="16384" width="9" style="232"/>
  </cols>
  <sheetData>
    <row r="1" s="228" customFormat="1" ht="45" customHeight="1" spans="1:2">
      <c r="A1" s="233" t="s">
        <v>1660</v>
      </c>
      <c r="B1" s="234"/>
    </row>
    <row r="2" s="228" customFormat="1" ht="20.1" customHeight="1" spans="1:2">
      <c r="A2" s="235"/>
      <c r="B2" s="236" t="s">
        <v>3</v>
      </c>
    </row>
    <row r="3" s="229" customFormat="1" ht="33" customHeight="1" spans="1:2">
      <c r="A3" s="237" t="s">
        <v>1661</v>
      </c>
      <c r="B3" s="237" t="s">
        <v>1662</v>
      </c>
    </row>
    <row r="4" s="228" customFormat="1" ht="36" customHeight="1" spans="1:2">
      <c r="A4" s="241"/>
      <c r="B4" s="239"/>
    </row>
    <row r="5" s="228" customFormat="1" ht="36" customHeight="1" spans="1:2">
      <c r="A5" s="241"/>
      <c r="B5" s="239"/>
    </row>
    <row r="6" s="228" customFormat="1" ht="36" customHeight="1" spans="1:2">
      <c r="A6" s="241"/>
      <c r="B6" s="239"/>
    </row>
    <row r="7" s="228" customFormat="1" ht="36" customHeight="1" spans="1:2">
      <c r="A7" s="241"/>
      <c r="B7" s="239"/>
    </row>
    <row r="8" s="228" customFormat="1" ht="36" customHeight="1" spans="1:2">
      <c r="A8" s="241"/>
      <c r="B8" s="239"/>
    </row>
    <row r="9" s="228" customFormat="1" ht="36" customHeight="1" spans="1:2">
      <c r="A9" s="241"/>
      <c r="B9" s="239"/>
    </row>
    <row r="10" s="228" customFormat="1" ht="36" customHeight="1" spans="1:2">
      <c r="A10" s="241"/>
      <c r="B10" s="239"/>
    </row>
    <row r="11" s="228" customFormat="1" ht="36" customHeight="1" spans="1:2">
      <c r="A11" s="241"/>
      <c r="B11" s="239"/>
    </row>
    <row r="12" s="228" customFormat="1" ht="36" customHeight="1" spans="1:2">
      <c r="A12" s="241"/>
      <c r="B12" s="239"/>
    </row>
    <row r="13" s="228" customFormat="1" ht="36" customHeight="1" spans="1:2">
      <c r="A13" s="241"/>
      <c r="B13" s="239"/>
    </row>
    <row r="14" s="228" customFormat="1" ht="36" customHeight="1" spans="1:2">
      <c r="A14" s="241"/>
      <c r="B14" s="239"/>
    </row>
    <row r="15" s="228" customFormat="1" ht="36" customHeight="1" spans="1:2">
      <c r="A15" s="241"/>
      <c r="B15" s="239"/>
    </row>
    <row r="16" s="228" customFormat="1" ht="36" customHeight="1" spans="1:2">
      <c r="A16" s="241"/>
      <c r="B16" s="239"/>
    </row>
    <row r="17" s="228" customFormat="1" ht="36" customHeight="1" spans="1:2">
      <c r="A17" s="241"/>
      <c r="B17" s="239"/>
    </row>
    <row r="18" s="228" customFormat="1" ht="36" customHeight="1" spans="1:2">
      <c r="A18" s="241"/>
      <c r="B18" s="239"/>
    </row>
    <row r="19" s="228" customFormat="1" ht="36" customHeight="1" spans="1:2">
      <c r="A19" s="241"/>
      <c r="B19" s="239"/>
    </row>
    <row r="20" s="228" customFormat="1" ht="31" customHeight="1" spans="1:2">
      <c r="A20" s="243" t="s">
        <v>1663</v>
      </c>
      <c r="B20" s="244"/>
    </row>
    <row r="21" s="230" customFormat="1" ht="24" customHeight="1" spans="1:16384">
      <c r="A21" s="230" t="s">
        <v>1214</v>
      </c>
      <c r="XEX21" s="245"/>
      <c r="XEY21" s="245"/>
      <c r="XEZ21" s="245"/>
      <c r="XFA21" s="245"/>
      <c r="XFB21" s="245"/>
      <c r="XFC21" s="245"/>
      <c r="XFD21" s="245"/>
    </row>
  </sheetData>
  <mergeCells count="1">
    <mergeCell ref="A1:B1"/>
  </mergeCells>
  <conditionalFormatting sqref="B3:G3">
    <cfRule type="cellIs" dxfId="0" priority="2" stopIfTrue="1" operator="lessThanOrEqual">
      <formula>-1</formula>
    </cfRule>
  </conditionalFormatting>
  <conditionalFormatting sqref="C1:G2">
    <cfRule type="cellIs" dxfId="0" priority="4" stopIfTrue="1" operator="lessThanOrEqual">
      <formula>-1</formula>
    </cfRule>
    <cfRule type="cellIs" dxfId="0" priority="3" stopIfTrue="1" operator="greaterThanOrEqual">
      <formula>10</formula>
    </cfRule>
  </conditionalFormatting>
  <conditionalFormatting sqref="B4:G6">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XEW21"/>
  <sheetViews>
    <sheetView view="pageBreakPreview" zoomScaleNormal="100" workbookViewId="0">
      <selection activeCell="H7" sqref="H7"/>
    </sheetView>
  </sheetViews>
  <sheetFormatPr defaultColWidth="9" defaultRowHeight="14.25"/>
  <cols>
    <col min="1" max="1" width="46.6333333333333" style="228" customWidth="1"/>
    <col min="2" max="2" width="38" style="231" customWidth="1"/>
    <col min="3" max="16371" width="9" style="228"/>
    <col min="16372" max="16373" width="35.6333333333333" style="228"/>
    <col min="16374" max="16374" width="9" style="228"/>
    <col min="16375" max="16384" width="9" style="232"/>
  </cols>
  <sheetData>
    <row r="1" s="228" customFormat="1" ht="45" customHeight="1" spans="1:2">
      <c r="A1" s="233" t="s">
        <v>1664</v>
      </c>
      <c r="B1" s="234"/>
    </row>
    <row r="2" s="228" customFormat="1" ht="20.1" customHeight="1" spans="1:2">
      <c r="A2" s="235"/>
      <c r="B2" s="236" t="s">
        <v>3</v>
      </c>
    </row>
    <row r="3" s="229" customFormat="1" ht="45" customHeight="1" spans="1:2">
      <c r="A3" s="237" t="s">
        <v>1665</v>
      </c>
      <c r="B3" s="237" t="s">
        <v>1662</v>
      </c>
    </row>
    <row r="4" s="228" customFormat="1" ht="36" customHeight="1" spans="1:2">
      <c r="A4" s="238"/>
      <c r="B4" s="239"/>
    </row>
    <row r="5" s="228" customFormat="1" ht="36" customHeight="1" spans="1:2">
      <c r="A5" s="238"/>
      <c r="B5" s="239"/>
    </row>
    <row r="6" s="228" customFormat="1" ht="36" customHeight="1" spans="1:2">
      <c r="A6" s="238"/>
      <c r="B6" s="239"/>
    </row>
    <row r="7" s="228" customFormat="1" ht="36" customHeight="1" spans="1:2">
      <c r="A7" s="238"/>
      <c r="B7" s="239"/>
    </row>
    <row r="8" s="228" customFormat="1" ht="36" customHeight="1" spans="1:2">
      <c r="A8" s="238"/>
      <c r="B8" s="239"/>
    </row>
    <row r="9" s="228" customFormat="1" ht="36" customHeight="1" spans="1:2">
      <c r="A9" s="238"/>
      <c r="B9" s="239"/>
    </row>
    <row r="10" s="228" customFormat="1" ht="36" customHeight="1" spans="1:2">
      <c r="A10" s="240"/>
      <c r="B10" s="239"/>
    </row>
    <row r="11" s="228" customFormat="1" ht="36" customHeight="1" spans="1:2">
      <c r="A11" s="241"/>
      <c r="B11" s="239"/>
    </row>
    <row r="12" s="228" customFormat="1" ht="36" customHeight="1" spans="1:2">
      <c r="A12" s="242"/>
      <c r="B12" s="239"/>
    </row>
    <row r="13" s="228" customFormat="1" ht="36" customHeight="1" spans="1:2">
      <c r="A13" s="242"/>
      <c r="B13" s="239"/>
    </row>
    <row r="14" s="228" customFormat="1" ht="36" customHeight="1" spans="1:2">
      <c r="A14" s="242"/>
      <c r="B14" s="239"/>
    </row>
    <row r="15" s="228" customFormat="1" ht="36" customHeight="1" spans="1:2">
      <c r="A15" s="242"/>
      <c r="B15" s="239"/>
    </row>
    <row r="16" s="228" customFormat="1" ht="36" customHeight="1" spans="1:2">
      <c r="A16" s="242"/>
      <c r="B16" s="239"/>
    </row>
    <row r="17" s="228" customFormat="1" ht="36" customHeight="1" spans="1:2">
      <c r="A17" s="242"/>
      <c r="B17" s="239"/>
    </row>
    <row r="18" s="228" customFormat="1" ht="36" customHeight="1" spans="1:2">
      <c r="A18" s="242"/>
      <c r="B18" s="239"/>
    </row>
    <row r="19" s="228" customFormat="1" ht="31" customHeight="1" spans="1:2">
      <c r="A19" s="243" t="s">
        <v>1663</v>
      </c>
      <c r="B19" s="244"/>
    </row>
    <row r="20" s="230" customFormat="1" spans="1:16377">
      <c r="A20" s="230" t="s">
        <v>1214</v>
      </c>
      <c r="XEU20" s="245"/>
      <c r="XEV20" s="245"/>
      <c r="XEW20" s="245"/>
    </row>
    <row r="21" s="228" customFormat="1" spans="2:16377">
      <c r="B21" s="231"/>
      <c r="XEU21" s="232"/>
      <c r="XEV21" s="232"/>
      <c r="XEW21" s="232"/>
    </row>
  </sheetData>
  <mergeCells count="1">
    <mergeCell ref="A1:B1"/>
  </mergeCells>
  <conditionalFormatting sqref="B3:G3">
    <cfRule type="cellIs" dxfId="0" priority="2" stopIfTrue="1" operator="lessThanOrEqual">
      <formula>-1</formula>
    </cfRule>
  </conditionalFormatting>
  <conditionalFormatting sqref="B4:G9">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0">
    <tabColor rgb="FF00B0F0"/>
  </sheetPr>
  <dimension ref="A1:E42"/>
  <sheetViews>
    <sheetView showGridLines="0" showZeros="0" view="pageBreakPreview" zoomScaleNormal="115" workbookViewId="0">
      <selection activeCell="L4" sqref="L4"/>
    </sheetView>
  </sheetViews>
  <sheetFormatPr defaultColWidth="9" defaultRowHeight="14.25" outlineLevelCol="4"/>
  <cols>
    <col min="1" max="1" width="52.4416666666667" style="197" customWidth="1"/>
    <col min="2" max="4" width="20.6333333333333" style="197" customWidth="1"/>
    <col min="5" max="5" width="5.38333333333333" style="197" hidden="1" customWidth="1"/>
    <col min="6" max="16384" width="9" style="197"/>
  </cols>
  <sheetData>
    <row r="1" ht="45" customHeight="1" spans="1:4">
      <c r="A1" s="198" t="s">
        <v>1666</v>
      </c>
      <c r="B1" s="198"/>
      <c r="C1" s="198"/>
      <c r="D1" s="198"/>
    </row>
    <row r="2" s="212" customFormat="1" ht="20.1" customHeight="1" spans="1:4">
      <c r="A2" s="213"/>
      <c r="B2" s="214"/>
      <c r="C2" s="215"/>
      <c r="D2" s="216" t="s">
        <v>3</v>
      </c>
    </row>
    <row r="3" ht="45" customHeight="1" spans="1:5">
      <c r="A3" s="217" t="s">
        <v>1667</v>
      </c>
      <c r="B3" s="143" t="s">
        <v>6</v>
      </c>
      <c r="C3" s="143" t="s">
        <v>7</v>
      </c>
      <c r="D3" s="143" t="s">
        <v>8</v>
      </c>
      <c r="E3" s="212" t="s">
        <v>1192</v>
      </c>
    </row>
    <row r="4" ht="36" customHeight="1" spans="1:5">
      <c r="A4" s="218" t="s">
        <v>1668</v>
      </c>
      <c r="B4" s="219"/>
      <c r="C4" s="220"/>
      <c r="D4" s="148"/>
      <c r="E4" s="221" t="str">
        <f t="shared" ref="E4:E38" si="0">IF(A4&lt;&gt;"",IF(SUM(B4:C4)&lt;&gt;0,"是","否"),"是")</f>
        <v>否</v>
      </c>
    </row>
    <row r="5" ht="36" customHeight="1" spans="1:5">
      <c r="A5" s="222" t="s">
        <v>1669</v>
      </c>
      <c r="B5" s="223"/>
      <c r="C5" s="223"/>
      <c r="D5" s="152"/>
      <c r="E5" s="221" t="str">
        <f t="shared" si="0"/>
        <v>否</v>
      </c>
    </row>
    <row r="6" ht="36" customHeight="1" spans="1:5">
      <c r="A6" s="222" t="s">
        <v>1670</v>
      </c>
      <c r="B6" s="223"/>
      <c r="C6" s="224"/>
      <c r="D6" s="152"/>
      <c r="E6" s="221" t="str">
        <f t="shared" si="0"/>
        <v>否</v>
      </c>
    </row>
    <row r="7" s="196" customFormat="1" ht="36" customHeight="1" spans="1:5">
      <c r="A7" s="222" t="s">
        <v>1671</v>
      </c>
      <c r="B7" s="223"/>
      <c r="C7" s="224"/>
      <c r="D7" s="152"/>
      <c r="E7" s="221" t="str">
        <f t="shared" si="0"/>
        <v>否</v>
      </c>
    </row>
    <row r="8" ht="36" customHeight="1" spans="1:5">
      <c r="A8" s="218" t="s">
        <v>1672</v>
      </c>
      <c r="B8" s="219"/>
      <c r="C8" s="219"/>
      <c r="D8" s="153"/>
      <c r="E8" s="221" t="str">
        <f t="shared" si="0"/>
        <v>否</v>
      </c>
    </row>
    <row r="9" ht="36" customHeight="1" spans="1:5">
      <c r="A9" s="222" t="s">
        <v>1669</v>
      </c>
      <c r="B9" s="223"/>
      <c r="C9" s="224"/>
      <c r="D9" s="152"/>
      <c r="E9" s="221" t="str">
        <f t="shared" si="0"/>
        <v>否</v>
      </c>
    </row>
    <row r="10" ht="36" customHeight="1" spans="1:5">
      <c r="A10" s="222" t="s">
        <v>1670</v>
      </c>
      <c r="B10" s="223"/>
      <c r="C10" s="224"/>
      <c r="D10" s="152"/>
      <c r="E10" s="221" t="str">
        <f t="shared" si="0"/>
        <v>否</v>
      </c>
    </row>
    <row r="11" ht="36" customHeight="1" spans="1:5">
      <c r="A11" s="222" t="s">
        <v>1671</v>
      </c>
      <c r="B11" s="223"/>
      <c r="C11" s="224"/>
      <c r="D11" s="152"/>
      <c r="E11" s="221" t="str">
        <f t="shared" si="0"/>
        <v>否</v>
      </c>
    </row>
    <row r="12" ht="36" customHeight="1" spans="1:5">
      <c r="A12" s="218" t="s">
        <v>1673</v>
      </c>
      <c r="B12" s="219"/>
      <c r="C12" s="220"/>
      <c r="D12" s="153"/>
      <c r="E12" s="221" t="str">
        <f t="shared" si="0"/>
        <v>否</v>
      </c>
    </row>
    <row r="13" ht="36" customHeight="1" spans="1:5">
      <c r="A13" s="222" t="s">
        <v>1669</v>
      </c>
      <c r="B13" s="223"/>
      <c r="C13" s="224"/>
      <c r="D13" s="152"/>
      <c r="E13" s="221" t="str">
        <f t="shared" si="0"/>
        <v>否</v>
      </c>
    </row>
    <row r="14" ht="36" customHeight="1" spans="1:5">
      <c r="A14" s="222" t="s">
        <v>1670</v>
      </c>
      <c r="B14" s="223"/>
      <c r="C14" s="224"/>
      <c r="D14" s="152"/>
      <c r="E14" s="221" t="str">
        <f t="shared" si="0"/>
        <v>否</v>
      </c>
    </row>
    <row r="15" ht="36" hidden="1" customHeight="1" spans="1:5">
      <c r="A15" s="222" t="s">
        <v>1671</v>
      </c>
      <c r="B15" s="223">
        <v>0</v>
      </c>
      <c r="C15" s="224"/>
      <c r="D15" s="152" t="str">
        <f>IF(B15&gt;0,C15/B15-1,IF(B15&lt;0,-(C15/B15-1),""))</f>
        <v/>
      </c>
      <c r="E15" s="221" t="str">
        <f t="shared" si="0"/>
        <v>否</v>
      </c>
    </row>
    <row r="16" ht="36" customHeight="1" spans="1:5">
      <c r="A16" s="218" t="s">
        <v>1674</v>
      </c>
      <c r="B16" s="219"/>
      <c r="C16" s="220"/>
      <c r="D16" s="153"/>
      <c r="E16" s="221" t="str">
        <f t="shared" si="0"/>
        <v>否</v>
      </c>
    </row>
    <row r="17" ht="36" customHeight="1" spans="1:5">
      <c r="A17" s="222" t="s">
        <v>1669</v>
      </c>
      <c r="B17" s="223"/>
      <c r="C17" s="185"/>
      <c r="D17" s="152"/>
      <c r="E17" s="221" t="str">
        <f t="shared" si="0"/>
        <v>否</v>
      </c>
    </row>
    <row r="18" ht="36" customHeight="1" spans="1:5">
      <c r="A18" s="222" t="s">
        <v>1670</v>
      </c>
      <c r="B18" s="223"/>
      <c r="C18" s="185"/>
      <c r="D18" s="152"/>
      <c r="E18" s="221" t="str">
        <f t="shared" si="0"/>
        <v>否</v>
      </c>
    </row>
    <row r="19" ht="36" customHeight="1" spans="1:5">
      <c r="A19" s="222" t="s">
        <v>1671</v>
      </c>
      <c r="B19" s="223"/>
      <c r="C19" s="185"/>
      <c r="D19" s="152"/>
      <c r="E19" s="221" t="str">
        <f t="shared" si="0"/>
        <v>否</v>
      </c>
    </row>
    <row r="20" ht="36" customHeight="1" spans="1:5">
      <c r="A20" s="218" t="s">
        <v>1675</v>
      </c>
      <c r="B20" s="219"/>
      <c r="C20" s="220"/>
      <c r="D20" s="153"/>
      <c r="E20" s="221" t="str">
        <f t="shared" si="0"/>
        <v>否</v>
      </c>
    </row>
    <row r="21" ht="36" customHeight="1" spans="1:5">
      <c r="A21" s="222" t="s">
        <v>1669</v>
      </c>
      <c r="B21" s="223"/>
      <c r="C21" s="220"/>
      <c r="D21" s="152"/>
      <c r="E21" s="221" t="str">
        <f t="shared" si="0"/>
        <v>否</v>
      </c>
    </row>
    <row r="22" ht="36" customHeight="1" spans="1:5">
      <c r="A22" s="222" t="s">
        <v>1670</v>
      </c>
      <c r="B22" s="223"/>
      <c r="C22" s="223"/>
      <c r="D22" s="152"/>
      <c r="E22" s="221" t="str">
        <f t="shared" si="0"/>
        <v>否</v>
      </c>
    </row>
    <row r="23" ht="36" customHeight="1" spans="1:5">
      <c r="A23" s="222" t="s">
        <v>1671</v>
      </c>
      <c r="B23" s="223"/>
      <c r="C23" s="224"/>
      <c r="D23" s="166"/>
      <c r="E23" s="221" t="str">
        <f t="shared" si="0"/>
        <v>否</v>
      </c>
    </row>
    <row r="24" ht="36" customHeight="1" spans="1:5">
      <c r="A24" s="218" t="s">
        <v>1676</v>
      </c>
      <c r="B24" s="225"/>
      <c r="C24" s="220"/>
      <c r="D24" s="153"/>
      <c r="E24" s="221" t="str">
        <f t="shared" si="0"/>
        <v>否</v>
      </c>
    </row>
    <row r="25" ht="36" customHeight="1" spans="1:5">
      <c r="A25" s="222" t="s">
        <v>1669</v>
      </c>
      <c r="B25" s="223"/>
      <c r="C25" s="226"/>
      <c r="D25" s="152"/>
      <c r="E25" s="221" t="str">
        <f t="shared" si="0"/>
        <v>否</v>
      </c>
    </row>
    <row r="26" ht="36" customHeight="1" spans="1:5">
      <c r="A26" s="222" t="s">
        <v>1670</v>
      </c>
      <c r="B26" s="223"/>
      <c r="C26" s="223"/>
      <c r="D26" s="152"/>
      <c r="E26" s="221" t="str">
        <f t="shared" si="0"/>
        <v>否</v>
      </c>
    </row>
    <row r="27" ht="36" customHeight="1" spans="1:5">
      <c r="A27" s="222" t="s">
        <v>1671</v>
      </c>
      <c r="B27" s="223"/>
      <c r="C27" s="223"/>
      <c r="D27" s="152"/>
      <c r="E27" s="221" t="str">
        <f t="shared" si="0"/>
        <v>否</v>
      </c>
    </row>
    <row r="28" ht="36" customHeight="1" spans="1:5">
      <c r="A28" s="218" t="s">
        <v>1677</v>
      </c>
      <c r="B28" s="219"/>
      <c r="C28" s="220"/>
      <c r="D28" s="153"/>
      <c r="E28" s="221" t="str">
        <f t="shared" si="0"/>
        <v>否</v>
      </c>
    </row>
    <row r="29" ht="36" customHeight="1" spans="1:5">
      <c r="A29" s="222" t="s">
        <v>1669</v>
      </c>
      <c r="B29" s="223"/>
      <c r="C29" s="226"/>
      <c r="D29" s="152"/>
      <c r="E29" s="221" t="str">
        <f t="shared" si="0"/>
        <v>否</v>
      </c>
    </row>
    <row r="30" ht="36" customHeight="1" spans="1:5">
      <c r="A30" s="222" t="s">
        <v>1670</v>
      </c>
      <c r="B30" s="223"/>
      <c r="C30" s="226"/>
      <c r="D30" s="152"/>
      <c r="E30" s="221" t="str">
        <f t="shared" si="0"/>
        <v>否</v>
      </c>
    </row>
    <row r="31" ht="36" customHeight="1" spans="1:5">
      <c r="A31" s="222" t="s">
        <v>1671</v>
      </c>
      <c r="B31" s="223"/>
      <c r="C31" s="226"/>
      <c r="D31" s="152"/>
      <c r="E31" s="221" t="str">
        <f t="shared" si="0"/>
        <v>否</v>
      </c>
    </row>
    <row r="32" ht="36" customHeight="1" spans="1:5">
      <c r="A32" s="164" t="s">
        <v>1678</v>
      </c>
      <c r="B32" s="225"/>
      <c r="C32" s="225"/>
      <c r="D32" s="166"/>
      <c r="E32" s="221" t="str">
        <f t="shared" si="0"/>
        <v>否</v>
      </c>
    </row>
    <row r="33" ht="36" customHeight="1" spans="1:5">
      <c r="A33" s="222" t="s">
        <v>1679</v>
      </c>
      <c r="B33" s="223"/>
      <c r="C33" s="223"/>
      <c r="D33" s="166"/>
      <c r="E33" s="221" t="str">
        <f t="shared" si="0"/>
        <v>否</v>
      </c>
    </row>
    <row r="34" ht="36" customHeight="1" spans="1:5">
      <c r="A34" s="222" t="s">
        <v>1680</v>
      </c>
      <c r="B34" s="223"/>
      <c r="C34" s="223"/>
      <c r="D34" s="166"/>
      <c r="E34" s="221" t="str">
        <f t="shared" si="0"/>
        <v>否</v>
      </c>
    </row>
    <row r="35" ht="36" customHeight="1" spans="1:5">
      <c r="A35" s="222" t="s">
        <v>1681</v>
      </c>
      <c r="B35" s="223"/>
      <c r="C35" s="223"/>
      <c r="D35" s="166"/>
      <c r="E35" s="221" t="str">
        <f t="shared" si="0"/>
        <v>否</v>
      </c>
    </row>
    <row r="36" ht="36" customHeight="1" spans="1:5">
      <c r="A36" s="168" t="s">
        <v>1682</v>
      </c>
      <c r="B36" s="219"/>
      <c r="C36" s="219"/>
      <c r="D36" s="153"/>
      <c r="E36" s="221" t="str">
        <f t="shared" si="0"/>
        <v>否</v>
      </c>
    </row>
    <row r="37" ht="36" customHeight="1" spans="1:5">
      <c r="A37" s="227" t="s">
        <v>1683</v>
      </c>
      <c r="B37" s="219"/>
      <c r="C37" s="220"/>
      <c r="D37" s="153"/>
      <c r="E37" s="221" t="str">
        <f t="shared" si="0"/>
        <v>否</v>
      </c>
    </row>
    <row r="38" ht="25" customHeight="1" spans="1:5">
      <c r="A38" s="164" t="s">
        <v>1684</v>
      </c>
      <c r="B38" s="219"/>
      <c r="C38" s="219"/>
      <c r="D38" s="153"/>
      <c r="E38" s="221" t="str">
        <f t="shared" si="0"/>
        <v>否</v>
      </c>
    </row>
    <row r="39" s="169" customFormat="1" spans="1:3">
      <c r="A39" s="169" t="s">
        <v>1685</v>
      </c>
      <c r="B39" s="210"/>
      <c r="C39" s="210"/>
    </row>
    <row r="40" spans="2:3">
      <c r="B40" s="211"/>
      <c r="C40" s="211"/>
    </row>
    <row r="41" spans="2:3">
      <c r="B41" s="211"/>
      <c r="C41" s="211"/>
    </row>
    <row r="42" spans="2:3">
      <c r="B42" s="211"/>
      <c r="C42" s="211"/>
    </row>
  </sheetData>
  <autoFilter ref="A3:E39">
    <filterColumn colId="4">
      <customFilters>
        <customFilter operator="equal" val="是"/>
      </customFilters>
    </filterColumn>
    <extLst/>
  </autoFilter>
  <mergeCells count="1">
    <mergeCell ref="A1:D1"/>
  </mergeCells>
  <conditionalFormatting sqref="D36">
    <cfRule type="cellIs" dxfId="3" priority="1" stopIfTrue="1" operator="lessThanOrEqual">
      <formula>-1</formula>
    </cfRule>
  </conditionalFormatting>
  <conditionalFormatting sqref="E4:E38">
    <cfRule type="cellIs" dxfId="3" priority="4" stopIfTrue="1" operator="lessThanOrEqual">
      <formula>-1</formula>
    </cfRule>
  </conditionalFormatting>
  <conditionalFormatting sqref="E5:E38">
    <cfRule type="cellIs" dxfId="3" priority="2" stopIfTrue="1" operator="lessThanOrEqual">
      <formula>-1</formula>
    </cfRule>
  </conditionalFormatting>
  <conditionalFormatting sqref="D5:D22 D37:D38 C25 C29:C31 D24:D31 C23 C6:C7 C9:C11 C13:C15 C17:C19">
    <cfRule type="cellIs" dxfId="3"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tabColor rgb="FF00B0F0"/>
  </sheetPr>
  <dimension ref="A1:E26"/>
  <sheetViews>
    <sheetView showGridLines="0" showZeros="0" view="pageBreakPreview" zoomScaleNormal="100" workbookViewId="0">
      <pane ySplit="3" topLeftCell="A18" activePane="bottomLeft" state="frozen"/>
      <selection/>
      <selection pane="bottomLeft" activeCell="I8" sqref="I8"/>
    </sheetView>
  </sheetViews>
  <sheetFormatPr defaultColWidth="9" defaultRowHeight="14.25" outlineLevelCol="4"/>
  <cols>
    <col min="1" max="1" width="45.6333333333333" style="197" customWidth="1"/>
    <col min="2" max="4" width="20.6333333333333" style="197" customWidth="1"/>
    <col min="5" max="5" width="12.75" style="197" hidden="1" customWidth="1"/>
    <col min="6" max="16384" width="9" style="197"/>
  </cols>
  <sheetData>
    <row r="1" ht="45" customHeight="1" spans="1:4">
      <c r="A1" s="198" t="s">
        <v>1686</v>
      </c>
      <c r="B1" s="198"/>
      <c r="C1" s="198"/>
      <c r="D1" s="198"/>
    </row>
    <row r="2" ht="20.1" customHeight="1" spans="1:4">
      <c r="A2" s="199"/>
      <c r="B2" s="200"/>
      <c r="C2" s="201"/>
      <c r="D2" s="202" t="s">
        <v>1687</v>
      </c>
    </row>
    <row r="3" ht="45" customHeight="1" spans="1:5">
      <c r="A3" s="142" t="s">
        <v>1189</v>
      </c>
      <c r="B3" s="143" t="s">
        <v>6</v>
      </c>
      <c r="C3" s="143" t="s">
        <v>7</v>
      </c>
      <c r="D3" s="143" t="s">
        <v>8</v>
      </c>
      <c r="E3" s="203" t="s">
        <v>1192</v>
      </c>
    </row>
    <row r="4" ht="36" customHeight="1" spans="1:5">
      <c r="A4" s="145" t="s">
        <v>1688</v>
      </c>
      <c r="B4" s="167"/>
      <c r="C4" s="167"/>
      <c r="D4" s="148"/>
      <c r="E4" s="204" t="str">
        <f t="shared" ref="E4:E22" si="0">IF(A4&lt;&gt;"",IF(SUM(B4:C4)&lt;&gt;0,"是","否"),"是")</f>
        <v>否</v>
      </c>
    </row>
    <row r="5" ht="36" customHeight="1" spans="1:5">
      <c r="A5" s="149" t="s">
        <v>1689</v>
      </c>
      <c r="B5" s="189"/>
      <c r="C5" s="189"/>
      <c r="D5" s="205"/>
      <c r="E5" s="204" t="str">
        <f t="shared" si="0"/>
        <v>否</v>
      </c>
    </row>
    <row r="6" ht="36" customHeight="1" spans="1:5">
      <c r="A6" s="206" t="s">
        <v>1690</v>
      </c>
      <c r="B6" s="167"/>
      <c r="C6" s="167"/>
      <c r="D6" s="207"/>
      <c r="E6" s="204" t="str">
        <f t="shared" si="0"/>
        <v>否</v>
      </c>
    </row>
    <row r="7" ht="36" customHeight="1" spans="1:5">
      <c r="A7" s="149" t="s">
        <v>1689</v>
      </c>
      <c r="B7" s="189"/>
      <c r="C7" s="208"/>
      <c r="D7" s="205"/>
      <c r="E7" s="204" t="str">
        <f t="shared" si="0"/>
        <v>否</v>
      </c>
    </row>
    <row r="8" s="196" customFormat="1" ht="36" customHeight="1" spans="1:5">
      <c r="A8" s="145" t="s">
        <v>1691</v>
      </c>
      <c r="B8" s="167"/>
      <c r="C8" s="167"/>
      <c r="D8" s="207"/>
      <c r="E8" s="204" t="str">
        <f t="shared" si="0"/>
        <v>否</v>
      </c>
    </row>
    <row r="9" s="196" customFormat="1" ht="36" customHeight="1" spans="1:5">
      <c r="A9" s="149" t="s">
        <v>1689</v>
      </c>
      <c r="B9" s="189"/>
      <c r="C9" s="208"/>
      <c r="D9" s="205"/>
      <c r="E9" s="204" t="str">
        <f t="shared" si="0"/>
        <v>否</v>
      </c>
    </row>
    <row r="10" s="196" customFormat="1" ht="36" customHeight="1" spans="1:5">
      <c r="A10" s="145" t="s">
        <v>1692</v>
      </c>
      <c r="B10" s="167"/>
      <c r="C10" s="167"/>
      <c r="D10" s="207"/>
      <c r="E10" s="204" t="str">
        <f t="shared" si="0"/>
        <v>否</v>
      </c>
    </row>
    <row r="11" s="196" customFormat="1" ht="36" customHeight="1" spans="1:5">
      <c r="A11" s="149" t="s">
        <v>1689</v>
      </c>
      <c r="B11" s="189"/>
      <c r="C11" s="154"/>
      <c r="D11" s="205"/>
      <c r="E11" s="204" t="str">
        <f t="shared" si="0"/>
        <v>否</v>
      </c>
    </row>
    <row r="12" s="196" customFormat="1" ht="36" customHeight="1" spans="1:5">
      <c r="A12" s="145" t="s">
        <v>1693</v>
      </c>
      <c r="B12" s="167"/>
      <c r="C12" s="167"/>
      <c r="D12" s="207"/>
      <c r="E12" s="204" t="str">
        <f t="shared" si="0"/>
        <v>否</v>
      </c>
    </row>
    <row r="13" s="196" customFormat="1" ht="36" customHeight="1" spans="1:5">
      <c r="A13" s="149" t="s">
        <v>1689</v>
      </c>
      <c r="B13" s="189"/>
      <c r="C13" s="154"/>
      <c r="D13" s="205"/>
      <c r="E13" s="204" t="str">
        <f t="shared" si="0"/>
        <v>否</v>
      </c>
    </row>
    <row r="14" s="196" customFormat="1" ht="36" customHeight="1" spans="1:5">
      <c r="A14" s="145" t="s">
        <v>1694</v>
      </c>
      <c r="B14" s="167"/>
      <c r="C14" s="167"/>
      <c r="D14" s="207"/>
      <c r="E14" s="204" t="str">
        <f t="shared" si="0"/>
        <v>否</v>
      </c>
    </row>
    <row r="15" ht="36" customHeight="1" spans="1:5">
      <c r="A15" s="149" t="s">
        <v>1689</v>
      </c>
      <c r="B15" s="189"/>
      <c r="C15" s="208"/>
      <c r="D15" s="205"/>
      <c r="E15" s="204" t="str">
        <f t="shared" si="0"/>
        <v>否</v>
      </c>
    </row>
    <row r="16" ht="36" customHeight="1" spans="1:5">
      <c r="A16" s="145" t="s">
        <v>1695</v>
      </c>
      <c r="B16" s="167"/>
      <c r="C16" s="167"/>
      <c r="D16" s="207"/>
      <c r="E16" s="204" t="str">
        <f t="shared" si="0"/>
        <v>否</v>
      </c>
    </row>
    <row r="17" ht="36" customHeight="1" spans="1:5">
      <c r="A17" s="149" t="s">
        <v>1689</v>
      </c>
      <c r="B17" s="189"/>
      <c r="C17" s="163"/>
      <c r="D17" s="205"/>
      <c r="E17" s="204" t="str">
        <f t="shared" si="0"/>
        <v>否</v>
      </c>
    </row>
    <row r="18" ht="36" customHeight="1" spans="1:5">
      <c r="A18" s="164" t="s">
        <v>1696</v>
      </c>
      <c r="B18" s="167"/>
      <c r="C18" s="167"/>
      <c r="D18" s="207"/>
      <c r="E18" s="204" t="str">
        <f t="shared" si="0"/>
        <v>否</v>
      </c>
    </row>
    <row r="19" ht="36" customHeight="1" spans="1:5">
      <c r="A19" s="149" t="s">
        <v>1697</v>
      </c>
      <c r="B19" s="189"/>
      <c r="C19" s="189"/>
      <c r="D19" s="205"/>
      <c r="E19" s="204" t="str">
        <f t="shared" si="0"/>
        <v>否</v>
      </c>
    </row>
    <row r="20" ht="36" customHeight="1" spans="1:5">
      <c r="A20" s="209" t="s">
        <v>1698</v>
      </c>
      <c r="B20" s="167"/>
      <c r="C20" s="167"/>
      <c r="D20" s="207"/>
      <c r="E20" s="204" t="str">
        <f t="shared" si="0"/>
        <v>否</v>
      </c>
    </row>
    <row r="21" ht="36" customHeight="1" spans="1:5">
      <c r="A21" s="168" t="s">
        <v>1699</v>
      </c>
      <c r="B21" s="167"/>
      <c r="C21" s="167"/>
      <c r="D21" s="207"/>
      <c r="E21" s="204" t="str">
        <f t="shared" si="0"/>
        <v>否</v>
      </c>
    </row>
    <row r="22" ht="36" customHeight="1" spans="1:5">
      <c r="A22" s="164" t="s">
        <v>1700</v>
      </c>
      <c r="B22" s="167"/>
      <c r="C22" s="167"/>
      <c r="D22" s="207"/>
      <c r="E22" s="204" t="str">
        <f t="shared" si="0"/>
        <v>否</v>
      </c>
    </row>
    <row r="23" s="169" customFormat="1" spans="1:3">
      <c r="A23" s="169" t="s">
        <v>1685</v>
      </c>
      <c r="B23" s="210"/>
      <c r="C23" s="210"/>
    </row>
    <row r="24" spans="2:3">
      <c r="B24" s="211"/>
      <c r="C24" s="211"/>
    </row>
    <row r="25" spans="2:3">
      <c r="B25" s="211"/>
      <c r="C25" s="211"/>
    </row>
    <row r="26" spans="2:3">
      <c r="B26" s="211"/>
      <c r="C26" s="211"/>
    </row>
  </sheetData>
  <autoFilter ref="A3:E23">
    <extLst/>
  </autoFilter>
  <mergeCells count="1">
    <mergeCell ref="A1:D1"/>
  </mergeCells>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2">
    <tabColor rgb="FF00B0F0"/>
  </sheetPr>
  <dimension ref="A1:E42"/>
  <sheetViews>
    <sheetView showGridLines="0" showZeros="0" view="pageBreakPreview" zoomScaleNormal="100" workbookViewId="0">
      <pane ySplit="3" topLeftCell="A31" activePane="bottomLeft" state="frozen"/>
      <selection/>
      <selection pane="bottomLeft" activeCell="I34" sqref="I34"/>
    </sheetView>
  </sheetViews>
  <sheetFormatPr defaultColWidth="9" defaultRowHeight="14.25" outlineLevelCol="4"/>
  <cols>
    <col min="1" max="1" width="46.1333333333333" style="175" customWidth="1"/>
    <col min="2" max="4" width="20.6333333333333" style="175" customWidth="1"/>
    <col min="5" max="5" width="5" style="175" hidden="1" customWidth="1"/>
    <col min="6" max="16384" width="9" style="175"/>
  </cols>
  <sheetData>
    <row r="1" ht="45" customHeight="1" spans="1:4">
      <c r="A1" s="176" t="s">
        <v>1701</v>
      </c>
      <c r="B1" s="176"/>
      <c r="C1" s="176"/>
      <c r="D1" s="176"/>
    </row>
    <row r="2" ht="20.1" customHeight="1" spans="1:4">
      <c r="A2" s="177"/>
      <c r="B2" s="178"/>
      <c r="C2" s="179"/>
      <c r="D2" s="180" t="s">
        <v>3</v>
      </c>
    </row>
    <row r="3" ht="45" customHeight="1" spans="1:5">
      <c r="A3" s="181" t="s">
        <v>1667</v>
      </c>
      <c r="B3" s="143" t="s">
        <v>6</v>
      </c>
      <c r="C3" s="143" t="s">
        <v>7</v>
      </c>
      <c r="D3" s="143" t="s">
        <v>8</v>
      </c>
      <c r="E3" s="144" t="s">
        <v>1192</v>
      </c>
    </row>
    <row r="4" ht="36" customHeight="1" spans="1:5">
      <c r="A4" s="182" t="s">
        <v>1668</v>
      </c>
      <c r="B4" s="183"/>
      <c r="C4" s="147"/>
      <c r="D4" s="148"/>
      <c r="E4" s="144" t="str">
        <f t="shared" ref="E4:E38" si="0">IF(A4&lt;&gt;"",IF(SUM(B4:C4)&lt;&gt;0,"是","否"),"是")</f>
        <v>否</v>
      </c>
    </row>
    <row r="5" ht="36" customHeight="1" spans="1:5">
      <c r="A5" s="184" t="s">
        <v>1669</v>
      </c>
      <c r="B5" s="185"/>
      <c r="C5" s="185"/>
      <c r="D5" s="186"/>
      <c r="E5" s="144" t="str">
        <f t="shared" si="0"/>
        <v>否</v>
      </c>
    </row>
    <row r="6" ht="36" customHeight="1" spans="1:5">
      <c r="A6" s="184" t="s">
        <v>1670</v>
      </c>
      <c r="B6" s="185"/>
      <c r="C6" s="185"/>
      <c r="D6" s="186"/>
      <c r="E6" s="144" t="str">
        <f t="shared" si="0"/>
        <v>否</v>
      </c>
    </row>
    <row r="7" s="173" customFormat="1" ht="36" customHeight="1" spans="1:5">
      <c r="A7" s="184" t="s">
        <v>1671</v>
      </c>
      <c r="B7" s="185"/>
      <c r="C7" s="185"/>
      <c r="D7" s="186"/>
      <c r="E7" s="144" t="str">
        <f t="shared" si="0"/>
        <v>否</v>
      </c>
    </row>
    <row r="8" s="173" customFormat="1" ht="36" customHeight="1" spans="1:5">
      <c r="A8" s="187" t="s">
        <v>1672</v>
      </c>
      <c r="B8" s="183"/>
      <c r="C8" s="183"/>
      <c r="D8" s="188"/>
      <c r="E8" s="144" t="str">
        <f t="shared" si="0"/>
        <v>否</v>
      </c>
    </row>
    <row r="9" s="173" customFormat="1" ht="36" customHeight="1" spans="1:5">
      <c r="A9" s="184" t="s">
        <v>1669</v>
      </c>
      <c r="B9" s="185"/>
      <c r="C9" s="185"/>
      <c r="D9" s="186"/>
      <c r="E9" s="144" t="str">
        <f t="shared" si="0"/>
        <v>否</v>
      </c>
    </row>
    <row r="10" s="173" customFormat="1" ht="36" customHeight="1" spans="1:5">
      <c r="A10" s="184" t="s">
        <v>1670</v>
      </c>
      <c r="B10" s="185"/>
      <c r="C10" s="185"/>
      <c r="D10" s="186"/>
      <c r="E10" s="144" t="str">
        <f t="shared" si="0"/>
        <v>否</v>
      </c>
    </row>
    <row r="11" s="173" customFormat="1" ht="36" customHeight="1" spans="1:5">
      <c r="A11" s="184" t="s">
        <v>1671</v>
      </c>
      <c r="B11" s="185"/>
      <c r="C11" s="185"/>
      <c r="D11" s="186"/>
      <c r="E11" s="144" t="str">
        <f t="shared" si="0"/>
        <v>否</v>
      </c>
    </row>
    <row r="12" s="173" customFormat="1" ht="36" customHeight="1" spans="1:5">
      <c r="A12" s="182" t="s">
        <v>1673</v>
      </c>
      <c r="B12" s="183"/>
      <c r="C12" s="183"/>
      <c r="D12" s="188"/>
      <c r="E12" s="144" t="str">
        <f t="shared" si="0"/>
        <v>否</v>
      </c>
    </row>
    <row r="13" ht="22" customHeight="1" spans="1:5">
      <c r="A13" s="184" t="s">
        <v>1669</v>
      </c>
      <c r="B13" s="185"/>
      <c r="C13" s="189"/>
      <c r="D13" s="190" t="str">
        <f>IF(B13&gt;0,C13/B13-1,IF(B13&lt;0,-(C13/B13-1),""))</f>
        <v/>
      </c>
      <c r="E13" s="144" t="str">
        <f t="shared" si="0"/>
        <v>否</v>
      </c>
    </row>
    <row r="14" ht="36" customHeight="1" spans="1:5">
      <c r="A14" s="184" t="s">
        <v>1670</v>
      </c>
      <c r="B14" s="185"/>
      <c r="C14" s="185"/>
      <c r="D14" s="186"/>
      <c r="E14" s="144" t="str">
        <f t="shared" si="0"/>
        <v>否</v>
      </c>
    </row>
    <row r="15" ht="28" customHeight="1" spans="1:5">
      <c r="A15" s="184" t="s">
        <v>1671</v>
      </c>
      <c r="B15" s="185"/>
      <c r="C15" s="189"/>
      <c r="D15" s="190" t="str">
        <f>IF(B15&gt;0,C15/B15-1,IF(B15&lt;0,-(C15/B15-1),""))</f>
        <v/>
      </c>
      <c r="E15" s="144" t="str">
        <f t="shared" si="0"/>
        <v>否</v>
      </c>
    </row>
    <row r="16" ht="36" customHeight="1" spans="1:5">
      <c r="A16" s="182" t="s">
        <v>1674</v>
      </c>
      <c r="B16" s="183"/>
      <c r="C16" s="183"/>
      <c r="D16" s="188"/>
      <c r="E16" s="144" t="str">
        <f t="shared" si="0"/>
        <v>否</v>
      </c>
    </row>
    <row r="17" ht="36" customHeight="1" spans="1:5">
      <c r="A17" s="184" t="s">
        <v>1669</v>
      </c>
      <c r="B17" s="185"/>
      <c r="C17" s="185"/>
      <c r="D17" s="186"/>
      <c r="E17" s="144" t="str">
        <f t="shared" si="0"/>
        <v>否</v>
      </c>
    </row>
    <row r="18" ht="36" customHeight="1" spans="1:5">
      <c r="A18" s="184" t="s">
        <v>1670</v>
      </c>
      <c r="B18" s="185"/>
      <c r="C18" s="185"/>
      <c r="D18" s="186"/>
      <c r="E18" s="144" t="str">
        <f t="shared" si="0"/>
        <v>否</v>
      </c>
    </row>
    <row r="19" ht="36" customHeight="1" spans="1:5">
      <c r="A19" s="184" t="s">
        <v>1671</v>
      </c>
      <c r="B19" s="185"/>
      <c r="C19" s="191"/>
      <c r="D19" s="186"/>
      <c r="E19" s="144" t="str">
        <f t="shared" si="0"/>
        <v>否</v>
      </c>
    </row>
    <row r="20" ht="36" customHeight="1" spans="1:5">
      <c r="A20" s="182" t="s">
        <v>1675</v>
      </c>
      <c r="B20" s="183"/>
      <c r="C20" s="183"/>
      <c r="D20" s="188"/>
      <c r="E20" s="144" t="str">
        <f t="shared" si="0"/>
        <v>否</v>
      </c>
    </row>
    <row r="21" ht="36" customHeight="1" spans="1:5">
      <c r="A21" s="184" t="s">
        <v>1669</v>
      </c>
      <c r="B21" s="185"/>
      <c r="C21" s="154"/>
      <c r="D21" s="186"/>
      <c r="E21" s="144" t="str">
        <f t="shared" si="0"/>
        <v>否</v>
      </c>
    </row>
    <row r="22" ht="36" customHeight="1" spans="1:5">
      <c r="A22" s="184" t="s">
        <v>1670</v>
      </c>
      <c r="B22" s="185"/>
      <c r="C22" s="185"/>
      <c r="D22" s="186"/>
      <c r="E22" s="144" t="str">
        <f t="shared" si="0"/>
        <v>否</v>
      </c>
    </row>
    <row r="23" ht="23" customHeight="1" spans="1:5">
      <c r="A23" s="184" t="s">
        <v>1671</v>
      </c>
      <c r="B23" s="185">
        <v>0</v>
      </c>
      <c r="C23" s="154"/>
      <c r="D23" s="186" t="str">
        <f>IF(B23&gt;0,C23/B23-1,IF(B23&lt;0,-(C23/B23-1),""))</f>
        <v/>
      </c>
      <c r="E23" s="144" t="str">
        <f t="shared" si="0"/>
        <v>否</v>
      </c>
    </row>
    <row r="24" ht="22" customHeight="1" spans="1:5">
      <c r="A24" s="182" t="s">
        <v>1676</v>
      </c>
      <c r="B24" s="183"/>
      <c r="C24" s="147"/>
      <c r="D24" s="188" t="str">
        <f>IF(B24&gt;0,C24/B24-1,IF(B24&lt;0,-(C24/B24-1),""))</f>
        <v/>
      </c>
      <c r="E24" s="144" t="str">
        <f t="shared" si="0"/>
        <v>否</v>
      </c>
    </row>
    <row r="25" ht="21" customHeight="1" spans="1:5">
      <c r="A25" s="184" t="s">
        <v>1669</v>
      </c>
      <c r="B25" s="185"/>
      <c r="C25" s="147"/>
      <c r="D25" s="188" t="str">
        <f>IF(B25&gt;0,C25/B25-1,IF(B25&lt;0,-(C25/B25-1),""))</f>
        <v/>
      </c>
      <c r="E25" s="144" t="str">
        <f t="shared" si="0"/>
        <v>否</v>
      </c>
    </row>
    <row r="26" ht="26" customHeight="1" spans="1:5">
      <c r="A26" s="184" t="s">
        <v>1670</v>
      </c>
      <c r="B26" s="185"/>
      <c r="C26" s="147"/>
      <c r="D26" s="188" t="str">
        <f>IF(B26&gt;0,C26/B26-1,IF(B26&lt;0,-(C26/B26-1),""))</f>
        <v/>
      </c>
      <c r="E26" s="144" t="str">
        <f t="shared" si="0"/>
        <v>否</v>
      </c>
    </row>
    <row r="27" ht="32" customHeight="1" spans="1:5">
      <c r="A27" s="184" t="s">
        <v>1671</v>
      </c>
      <c r="B27" s="185"/>
      <c r="C27" s="147"/>
      <c r="D27" s="188" t="str">
        <f>IF(B27&gt;0,C27/B27-1,IF(B27&lt;0,-(C27/B27-1),""))</f>
        <v/>
      </c>
      <c r="E27" s="144" t="str">
        <f t="shared" si="0"/>
        <v>否</v>
      </c>
    </row>
    <row r="28" ht="36" customHeight="1" spans="1:5">
      <c r="A28" s="182" t="s">
        <v>1677</v>
      </c>
      <c r="B28" s="183"/>
      <c r="C28" s="147"/>
      <c r="D28" s="188"/>
      <c r="E28" s="144" t="str">
        <f t="shared" si="0"/>
        <v>否</v>
      </c>
    </row>
    <row r="29" ht="36" customHeight="1" spans="1:5">
      <c r="A29" s="184" t="s">
        <v>1669</v>
      </c>
      <c r="B29" s="185"/>
      <c r="C29" s="185"/>
      <c r="D29" s="192"/>
      <c r="E29" s="144" t="str">
        <f t="shared" si="0"/>
        <v>否</v>
      </c>
    </row>
    <row r="30" ht="36" customHeight="1" spans="1:5">
      <c r="A30" s="184" t="s">
        <v>1670</v>
      </c>
      <c r="B30" s="185"/>
      <c r="C30" s="185"/>
      <c r="D30" s="192"/>
      <c r="E30" s="144" t="str">
        <f t="shared" si="0"/>
        <v>否</v>
      </c>
    </row>
    <row r="31" ht="36" customHeight="1" spans="1:5">
      <c r="A31" s="184" t="s">
        <v>1671</v>
      </c>
      <c r="B31" s="185"/>
      <c r="C31" s="185"/>
      <c r="D31" s="192"/>
      <c r="E31" s="144" t="str">
        <f t="shared" si="0"/>
        <v>否</v>
      </c>
    </row>
    <row r="32" ht="36" customHeight="1" spans="1:5">
      <c r="A32" s="164" t="s">
        <v>1678</v>
      </c>
      <c r="B32" s="183"/>
      <c r="C32" s="183"/>
      <c r="D32" s="188"/>
      <c r="E32" s="144" t="str">
        <f t="shared" si="0"/>
        <v>否</v>
      </c>
    </row>
    <row r="33" ht="36" customHeight="1" spans="1:5">
      <c r="A33" s="184" t="s">
        <v>1679</v>
      </c>
      <c r="B33" s="185"/>
      <c r="C33" s="185"/>
      <c r="D33" s="192"/>
      <c r="E33" s="144" t="str">
        <f t="shared" si="0"/>
        <v>否</v>
      </c>
    </row>
    <row r="34" ht="36" customHeight="1" spans="1:5">
      <c r="A34" s="184" t="s">
        <v>1680</v>
      </c>
      <c r="B34" s="185"/>
      <c r="C34" s="185"/>
      <c r="D34" s="192"/>
      <c r="E34" s="144" t="str">
        <f t="shared" si="0"/>
        <v>否</v>
      </c>
    </row>
    <row r="35" ht="36" customHeight="1" spans="1:5">
      <c r="A35" s="184" t="s">
        <v>1681</v>
      </c>
      <c r="B35" s="185"/>
      <c r="C35" s="185"/>
      <c r="D35" s="192"/>
      <c r="E35" s="144" t="str">
        <f t="shared" si="0"/>
        <v>否</v>
      </c>
    </row>
    <row r="36" ht="36" customHeight="1" spans="1:5">
      <c r="A36" s="168" t="s">
        <v>1682</v>
      </c>
      <c r="B36" s="183"/>
      <c r="C36" s="183"/>
      <c r="D36" s="188"/>
      <c r="E36" s="144" t="str">
        <f t="shared" si="0"/>
        <v>否</v>
      </c>
    </row>
    <row r="37" ht="36" customHeight="1" spans="1:5">
      <c r="A37" s="168" t="s">
        <v>1683</v>
      </c>
      <c r="B37" s="183"/>
      <c r="C37" s="147"/>
      <c r="D37" s="188"/>
      <c r="E37" s="144" t="str">
        <f t="shared" si="0"/>
        <v>否</v>
      </c>
    </row>
    <row r="38" ht="36" customHeight="1" spans="1:5">
      <c r="A38" s="164" t="s">
        <v>1684</v>
      </c>
      <c r="B38" s="183"/>
      <c r="C38" s="183"/>
      <c r="D38" s="193"/>
      <c r="E38" s="144" t="str">
        <f t="shared" si="0"/>
        <v>否</v>
      </c>
    </row>
    <row r="39" s="174" customFormat="1" spans="1:3">
      <c r="A39" s="169" t="s">
        <v>1685</v>
      </c>
      <c r="B39" s="194"/>
      <c r="C39" s="194"/>
    </row>
    <row r="40" spans="2:3">
      <c r="B40" s="195"/>
      <c r="C40" s="195"/>
    </row>
    <row r="41" spans="2:3">
      <c r="B41" s="195"/>
      <c r="C41" s="195"/>
    </row>
    <row r="42" spans="2:3">
      <c r="B42" s="195"/>
      <c r="C42" s="195"/>
    </row>
  </sheetData>
  <autoFilter ref="A3:E39">
    <filterColumn colId="4">
      <customFilters>
        <customFilter operator="equal" val="是"/>
      </customFilters>
    </filterColumn>
    <extLst/>
  </autoFilter>
  <mergeCells count="1">
    <mergeCell ref="A1:D1"/>
  </mergeCells>
  <conditionalFormatting sqref="E28:E32">
    <cfRule type="cellIs" dxfId="5" priority="1"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3">
    <tabColor rgb="FF00B0F0"/>
  </sheetPr>
  <dimension ref="A1:XFD26"/>
  <sheetViews>
    <sheetView showGridLines="0" showZeros="0" view="pageBreakPreview" zoomScaleNormal="100" workbookViewId="0">
      <selection activeCell="G6" sqref="G6"/>
    </sheetView>
  </sheetViews>
  <sheetFormatPr defaultColWidth="9" defaultRowHeight="14.25"/>
  <cols>
    <col min="1" max="1" width="50.75" style="135" customWidth="1"/>
    <col min="2" max="3" width="20.6333333333333" style="136" customWidth="1"/>
    <col min="4" max="4" width="20.6333333333333" style="135" customWidth="1"/>
    <col min="5" max="5" width="5.13333333333333" style="135" hidden="1" customWidth="1"/>
    <col min="6" max="7" width="12.6333333333333" style="135"/>
    <col min="8" max="246" width="9" style="135"/>
    <col min="247" max="247" width="41.6333333333333" style="135" customWidth="1"/>
    <col min="248" max="249" width="14.5083333333333" style="135" customWidth="1"/>
    <col min="250" max="250" width="13.8833333333333" style="135" customWidth="1"/>
    <col min="251" max="253" width="9" style="135"/>
    <col min="254" max="255" width="10.5083333333333" style="135" customWidth="1"/>
    <col min="256" max="502" width="9" style="135"/>
    <col min="503" max="503" width="41.6333333333333" style="135" customWidth="1"/>
    <col min="504" max="505" width="14.5083333333333" style="135" customWidth="1"/>
    <col min="506" max="506" width="13.8833333333333" style="135" customWidth="1"/>
    <col min="507" max="509" width="9" style="135"/>
    <col min="510" max="511" width="10.5083333333333" style="135" customWidth="1"/>
    <col min="512" max="758" width="9" style="135"/>
    <col min="759" max="759" width="41.6333333333333" style="135" customWidth="1"/>
    <col min="760" max="761" width="14.5083333333333" style="135" customWidth="1"/>
    <col min="762" max="762" width="13.8833333333333" style="135" customWidth="1"/>
    <col min="763" max="765" width="9" style="135"/>
    <col min="766" max="767" width="10.5083333333333" style="135" customWidth="1"/>
    <col min="768" max="1014" width="9" style="135"/>
    <col min="1015" max="1015" width="41.6333333333333" style="135" customWidth="1"/>
    <col min="1016" max="1017" width="14.5083333333333" style="135" customWidth="1"/>
    <col min="1018" max="1018" width="13.8833333333333" style="135" customWidth="1"/>
    <col min="1019" max="1021" width="9" style="135"/>
    <col min="1022" max="1023" width="10.5083333333333" style="135" customWidth="1"/>
    <col min="1024" max="1270" width="9" style="135"/>
    <col min="1271" max="1271" width="41.6333333333333" style="135" customWidth="1"/>
    <col min="1272" max="1273" width="14.5083333333333" style="135" customWidth="1"/>
    <col min="1274" max="1274" width="13.8833333333333" style="135" customWidth="1"/>
    <col min="1275" max="1277" width="9" style="135"/>
    <col min="1278" max="1279" width="10.5083333333333" style="135" customWidth="1"/>
    <col min="1280" max="1526" width="9" style="135"/>
    <col min="1527" max="1527" width="41.6333333333333" style="135" customWidth="1"/>
    <col min="1528" max="1529" width="14.5083333333333" style="135" customWidth="1"/>
    <col min="1530" max="1530" width="13.8833333333333" style="135" customWidth="1"/>
    <col min="1531" max="1533" width="9" style="135"/>
    <col min="1534" max="1535" width="10.5083333333333" style="135" customWidth="1"/>
    <col min="1536" max="1782" width="9" style="135"/>
    <col min="1783" max="1783" width="41.6333333333333" style="135" customWidth="1"/>
    <col min="1784" max="1785" width="14.5083333333333" style="135" customWidth="1"/>
    <col min="1786" max="1786" width="13.8833333333333" style="135" customWidth="1"/>
    <col min="1787" max="1789" width="9" style="135"/>
    <col min="1790" max="1791" width="10.5083333333333" style="135" customWidth="1"/>
    <col min="1792" max="2038" width="9" style="135"/>
    <col min="2039" max="2039" width="41.6333333333333" style="135" customWidth="1"/>
    <col min="2040" max="2041" width="14.5083333333333" style="135" customWidth="1"/>
    <col min="2042" max="2042" width="13.8833333333333" style="135" customWidth="1"/>
    <col min="2043" max="2045" width="9" style="135"/>
    <col min="2046" max="2047" width="10.5083333333333" style="135" customWidth="1"/>
    <col min="2048" max="2294" width="9" style="135"/>
    <col min="2295" max="2295" width="41.6333333333333" style="135" customWidth="1"/>
    <col min="2296" max="2297" width="14.5083333333333" style="135" customWidth="1"/>
    <col min="2298" max="2298" width="13.8833333333333" style="135" customWidth="1"/>
    <col min="2299" max="2301" width="9" style="135"/>
    <col min="2302" max="2303" width="10.5083333333333" style="135" customWidth="1"/>
    <col min="2304" max="2550" width="9" style="135"/>
    <col min="2551" max="2551" width="41.6333333333333" style="135" customWidth="1"/>
    <col min="2552" max="2553" width="14.5083333333333" style="135" customWidth="1"/>
    <col min="2554" max="2554" width="13.8833333333333" style="135" customWidth="1"/>
    <col min="2555" max="2557" width="9" style="135"/>
    <col min="2558" max="2559" width="10.5083333333333" style="135" customWidth="1"/>
    <col min="2560" max="2806" width="9" style="135"/>
    <col min="2807" max="2807" width="41.6333333333333" style="135" customWidth="1"/>
    <col min="2808" max="2809" width="14.5083333333333" style="135" customWidth="1"/>
    <col min="2810" max="2810" width="13.8833333333333" style="135" customWidth="1"/>
    <col min="2811" max="2813" width="9" style="135"/>
    <col min="2814" max="2815" width="10.5083333333333" style="135" customWidth="1"/>
    <col min="2816" max="3062" width="9" style="135"/>
    <col min="3063" max="3063" width="41.6333333333333" style="135" customWidth="1"/>
    <col min="3064" max="3065" width="14.5083333333333" style="135" customWidth="1"/>
    <col min="3066" max="3066" width="13.8833333333333" style="135" customWidth="1"/>
    <col min="3067" max="3069" width="9" style="135"/>
    <col min="3070" max="3071" width="10.5083333333333" style="135" customWidth="1"/>
    <col min="3072" max="3318" width="9" style="135"/>
    <col min="3319" max="3319" width="41.6333333333333" style="135" customWidth="1"/>
    <col min="3320" max="3321" width="14.5083333333333" style="135" customWidth="1"/>
    <col min="3322" max="3322" width="13.8833333333333" style="135" customWidth="1"/>
    <col min="3323" max="3325" width="9" style="135"/>
    <col min="3326" max="3327" width="10.5083333333333" style="135" customWidth="1"/>
    <col min="3328" max="3574" width="9" style="135"/>
    <col min="3575" max="3575" width="41.6333333333333" style="135" customWidth="1"/>
    <col min="3576" max="3577" width="14.5083333333333" style="135" customWidth="1"/>
    <col min="3578" max="3578" width="13.8833333333333" style="135" customWidth="1"/>
    <col min="3579" max="3581" width="9" style="135"/>
    <col min="3582" max="3583" width="10.5083333333333" style="135" customWidth="1"/>
    <col min="3584" max="3830" width="9" style="135"/>
    <col min="3831" max="3831" width="41.6333333333333" style="135" customWidth="1"/>
    <col min="3832" max="3833" width="14.5083333333333" style="135" customWidth="1"/>
    <col min="3834" max="3834" width="13.8833333333333" style="135" customWidth="1"/>
    <col min="3835" max="3837" width="9" style="135"/>
    <col min="3838" max="3839" width="10.5083333333333" style="135" customWidth="1"/>
    <col min="3840" max="4086" width="9" style="135"/>
    <col min="4087" max="4087" width="41.6333333333333" style="135" customWidth="1"/>
    <col min="4088" max="4089" width="14.5083333333333" style="135" customWidth="1"/>
    <col min="4090" max="4090" width="13.8833333333333" style="135" customWidth="1"/>
    <col min="4091" max="4093" width="9" style="135"/>
    <col min="4094" max="4095" width="10.5083333333333" style="135" customWidth="1"/>
    <col min="4096" max="4342" width="9" style="135"/>
    <col min="4343" max="4343" width="41.6333333333333" style="135" customWidth="1"/>
    <col min="4344" max="4345" width="14.5083333333333" style="135" customWidth="1"/>
    <col min="4346" max="4346" width="13.8833333333333" style="135" customWidth="1"/>
    <col min="4347" max="4349" width="9" style="135"/>
    <col min="4350" max="4351" width="10.5083333333333" style="135" customWidth="1"/>
    <col min="4352" max="4598" width="9" style="135"/>
    <col min="4599" max="4599" width="41.6333333333333" style="135" customWidth="1"/>
    <col min="4600" max="4601" width="14.5083333333333" style="135" customWidth="1"/>
    <col min="4602" max="4602" width="13.8833333333333" style="135" customWidth="1"/>
    <col min="4603" max="4605" width="9" style="135"/>
    <col min="4606" max="4607" width="10.5083333333333" style="135" customWidth="1"/>
    <col min="4608" max="4854" width="9" style="135"/>
    <col min="4855" max="4855" width="41.6333333333333" style="135" customWidth="1"/>
    <col min="4856" max="4857" width="14.5083333333333" style="135" customWidth="1"/>
    <col min="4858" max="4858" width="13.8833333333333" style="135" customWidth="1"/>
    <col min="4859" max="4861" width="9" style="135"/>
    <col min="4862" max="4863" width="10.5083333333333" style="135" customWidth="1"/>
    <col min="4864" max="5110" width="9" style="135"/>
    <col min="5111" max="5111" width="41.6333333333333" style="135" customWidth="1"/>
    <col min="5112" max="5113" width="14.5083333333333" style="135" customWidth="1"/>
    <col min="5114" max="5114" width="13.8833333333333" style="135" customWidth="1"/>
    <col min="5115" max="5117" width="9" style="135"/>
    <col min="5118" max="5119" width="10.5083333333333" style="135" customWidth="1"/>
    <col min="5120" max="5366" width="9" style="135"/>
    <col min="5367" max="5367" width="41.6333333333333" style="135" customWidth="1"/>
    <col min="5368" max="5369" width="14.5083333333333" style="135" customWidth="1"/>
    <col min="5370" max="5370" width="13.8833333333333" style="135" customWidth="1"/>
    <col min="5371" max="5373" width="9" style="135"/>
    <col min="5374" max="5375" width="10.5083333333333" style="135" customWidth="1"/>
    <col min="5376" max="5622" width="9" style="135"/>
    <col min="5623" max="5623" width="41.6333333333333" style="135" customWidth="1"/>
    <col min="5624" max="5625" width="14.5083333333333" style="135" customWidth="1"/>
    <col min="5626" max="5626" width="13.8833333333333" style="135" customWidth="1"/>
    <col min="5627" max="5629" width="9" style="135"/>
    <col min="5630" max="5631" width="10.5083333333333" style="135" customWidth="1"/>
    <col min="5632" max="5878" width="9" style="135"/>
    <col min="5879" max="5879" width="41.6333333333333" style="135" customWidth="1"/>
    <col min="5880" max="5881" width="14.5083333333333" style="135" customWidth="1"/>
    <col min="5882" max="5882" width="13.8833333333333" style="135" customWidth="1"/>
    <col min="5883" max="5885" width="9" style="135"/>
    <col min="5886" max="5887" width="10.5083333333333" style="135" customWidth="1"/>
    <col min="5888" max="6134" width="9" style="135"/>
    <col min="6135" max="6135" width="41.6333333333333" style="135" customWidth="1"/>
    <col min="6136" max="6137" width="14.5083333333333" style="135" customWidth="1"/>
    <col min="6138" max="6138" width="13.8833333333333" style="135" customWidth="1"/>
    <col min="6139" max="6141" width="9" style="135"/>
    <col min="6142" max="6143" width="10.5083333333333" style="135" customWidth="1"/>
    <col min="6144" max="6390" width="9" style="135"/>
    <col min="6391" max="6391" width="41.6333333333333" style="135" customWidth="1"/>
    <col min="6392" max="6393" width="14.5083333333333" style="135" customWidth="1"/>
    <col min="6394" max="6394" width="13.8833333333333" style="135" customWidth="1"/>
    <col min="6395" max="6397" width="9" style="135"/>
    <col min="6398" max="6399" width="10.5083333333333" style="135" customWidth="1"/>
    <col min="6400" max="6646" width="9" style="135"/>
    <col min="6647" max="6647" width="41.6333333333333" style="135" customWidth="1"/>
    <col min="6648" max="6649" width="14.5083333333333" style="135" customWidth="1"/>
    <col min="6650" max="6650" width="13.8833333333333" style="135" customWidth="1"/>
    <col min="6651" max="6653" width="9" style="135"/>
    <col min="6654" max="6655" width="10.5083333333333" style="135" customWidth="1"/>
    <col min="6656" max="6902" width="9" style="135"/>
    <col min="6903" max="6903" width="41.6333333333333" style="135" customWidth="1"/>
    <col min="6904" max="6905" width="14.5083333333333" style="135" customWidth="1"/>
    <col min="6906" max="6906" width="13.8833333333333" style="135" customWidth="1"/>
    <col min="6907" max="6909" width="9" style="135"/>
    <col min="6910" max="6911" width="10.5083333333333" style="135" customWidth="1"/>
    <col min="6912" max="7158" width="9" style="135"/>
    <col min="7159" max="7159" width="41.6333333333333" style="135" customWidth="1"/>
    <col min="7160" max="7161" width="14.5083333333333" style="135" customWidth="1"/>
    <col min="7162" max="7162" width="13.8833333333333" style="135" customWidth="1"/>
    <col min="7163" max="7165" width="9" style="135"/>
    <col min="7166" max="7167" width="10.5083333333333" style="135" customWidth="1"/>
    <col min="7168" max="7414" width="9" style="135"/>
    <col min="7415" max="7415" width="41.6333333333333" style="135" customWidth="1"/>
    <col min="7416" max="7417" width="14.5083333333333" style="135" customWidth="1"/>
    <col min="7418" max="7418" width="13.8833333333333" style="135" customWidth="1"/>
    <col min="7419" max="7421" width="9" style="135"/>
    <col min="7422" max="7423" width="10.5083333333333" style="135" customWidth="1"/>
    <col min="7424" max="7670" width="9" style="135"/>
    <col min="7671" max="7671" width="41.6333333333333" style="135" customWidth="1"/>
    <col min="7672" max="7673" width="14.5083333333333" style="135" customWidth="1"/>
    <col min="7674" max="7674" width="13.8833333333333" style="135" customWidth="1"/>
    <col min="7675" max="7677" width="9" style="135"/>
    <col min="7678" max="7679" width="10.5083333333333" style="135" customWidth="1"/>
    <col min="7680" max="7926" width="9" style="135"/>
    <col min="7927" max="7927" width="41.6333333333333" style="135" customWidth="1"/>
    <col min="7928" max="7929" width="14.5083333333333" style="135" customWidth="1"/>
    <col min="7930" max="7930" width="13.8833333333333" style="135" customWidth="1"/>
    <col min="7931" max="7933" width="9" style="135"/>
    <col min="7934" max="7935" width="10.5083333333333" style="135" customWidth="1"/>
    <col min="7936" max="8182" width="9" style="135"/>
    <col min="8183" max="8183" width="41.6333333333333" style="135" customWidth="1"/>
    <col min="8184" max="8185" width="14.5083333333333" style="135" customWidth="1"/>
    <col min="8186" max="8186" width="13.8833333333333" style="135" customWidth="1"/>
    <col min="8187" max="8189" width="9" style="135"/>
    <col min="8190" max="8191" width="10.5083333333333" style="135" customWidth="1"/>
    <col min="8192" max="8438" width="9" style="135"/>
    <col min="8439" max="8439" width="41.6333333333333" style="135" customWidth="1"/>
    <col min="8440" max="8441" width="14.5083333333333" style="135" customWidth="1"/>
    <col min="8442" max="8442" width="13.8833333333333" style="135" customWidth="1"/>
    <col min="8443" max="8445" width="9" style="135"/>
    <col min="8446" max="8447" width="10.5083333333333" style="135" customWidth="1"/>
    <col min="8448" max="8694" width="9" style="135"/>
    <col min="8695" max="8695" width="41.6333333333333" style="135" customWidth="1"/>
    <col min="8696" max="8697" width="14.5083333333333" style="135" customWidth="1"/>
    <col min="8698" max="8698" width="13.8833333333333" style="135" customWidth="1"/>
    <col min="8699" max="8701" width="9" style="135"/>
    <col min="8702" max="8703" width="10.5083333333333" style="135" customWidth="1"/>
    <col min="8704" max="8950" width="9" style="135"/>
    <col min="8951" max="8951" width="41.6333333333333" style="135" customWidth="1"/>
    <col min="8952" max="8953" width="14.5083333333333" style="135" customWidth="1"/>
    <col min="8954" max="8954" width="13.8833333333333" style="135" customWidth="1"/>
    <col min="8955" max="8957" width="9" style="135"/>
    <col min="8958" max="8959" width="10.5083333333333" style="135" customWidth="1"/>
    <col min="8960" max="9206" width="9" style="135"/>
    <col min="9207" max="9207" width="41.6333333333333" style="135" customWidth="1"/>
    <col min="9208" max="9209" width="14.5083333333333" style="135" customWidth="1"/>
    <col min="9210" max="9210" width="13.8833333333333" style="135" customWidth="1"/>
    <col min="9211" max="9213" width="9" style="135"/>
    <col min="9214" max="9215" width="10.5083333333333" style="135" customWidth="1"/>
    <col min="9216" max="9462" width="9" style="135"/>
    <col min="9463" max="9463" width="41.6333333333333" style="135" customWidth="1"/>
    <col min="9464" max="9465" width="14.5083333333333" style="135" customWidth="1"/>
    <col min="9466" max="9466" width="13.8833333333333" style="135" customWidth="1"/>
    <col min="9467" max="9469" width="9" style="135"/>
    <col min="9470" max="9471" width="10.5083333333333" style="135" customWidth="1"/>
    <col min="9472" max="9718" width="9" style="135"/>
    <col min="9719" max="9719" width="41.6333333333333" style="135" customWidth="1"/>
    <col min="9720" max="9721" width="14.5083333333333" style="135" customWidth="1"/>
    <col min="9722" max="9722" width="13.8833333333333" style="135" customWidth="1"/>
    <col min="9723" max="9725" width="9" style="135"/>
    <col min="9726" max="9727" width="10.5083333333333" style="135" customWidth="1"/>
    <col min="9728" max="9974" width="9" style="135"/>
    <col min="9975" max="9975" width="41.6333333333333" style="135" customWidth="1"/>
    <col min="9976" max="9977" width="14.5083333333333" style="135" customWidth="1"/>
    <col min="9978" max="9978" width="13.8833333333333" style="135" customWidth="1"/>
    <col min="9979" max="9981" width="9" style="135"/>
    <col min="9982" max="9983" width="10.5083333333333" style="135" customWidth="1"/>
    <col min="9984" max="10230" width="9" style="135"/>
    <col min="10231" max="10231" width="41.6333333333333" style="135" customWidth="1"/>
    <col min="10232" max="10233" width="14.5083333333333" style="135" customWidth="1"/>
    <col min="10234" max="10234" width="13.8833333333333" style="135" customWidth="1"/>
    <col min="10235" max="10237" width="9" style="135"/>
    <col min="10238" max="10239" width="10.5083333333333" style="135" customWidth="1"/>
    <col min="10240" max="10486" width="9" style="135"/>
    <col min="10487" max="10487" width="41.6333333333333" style="135" customWidth="1"/>
    <col min="10488" max="10489" width="14.5083333333333" style="135" customWidth="1"/>
    <col min="10490" max="10490" width="13.8833333333333" style="135" customWidth="1"/>
    <col min="10491" max="10493" width="9" style="135"/>
    <col min="10494" max="10495" width="10.5083333333333" style="135" customWidth="1"/>
    <col min="10496" max="10742" width="9" style="135"/>
    <col min="10743" max="10743" width="41.6333333333333" style="135" customWidth="1"/>
    <col min="10744" max="10745" width="14.5083333333333" style="135" customWidth="1"/>
    <col min="10746" max="10746" width="13.8833333333333" style="135" customWidth="1"/>
    <col min="10747" max="10749" width="9" style="135"/>
    <col min="10750" max="10751" width="10.5083333333333" style="135" customWidth="1"/>
    <col min="10752" max="10998" width="9" style="135"/>
    <col min="10999" max="10999" width="41.6333333333333" style="135" customWidth="1"/>
    <col min="11000" max="11001" width="14.5083333333333" style="135" customWidth="1"/>
    <col min="11002" max="11002" width="13.8833333333333" style="135" customWidth="1"/>
    <col min="11003" max="11005" width="9" style="135"/>
    <col min="11006" max="11007" width="10.5083333333333" style="135" customWidth="1"/>
    <col min="11008" max="11254" width="9" style="135"/>
    <col min="11255" max="11255" width="41.6333333333333" style="135" customWidth="1"/>
    <col min="11256" max="11257" width="14.5083333333333" style="135" customWidth="1"/>
    <col min="11258" max="11258" width="13.8833333333333" style="135" customWidth="1"/>
    <col min="11259" max="11261" width="9" style="135"/>
    <col min="11262" max="11263" width="10.5083333333333" style="135" customWidth="1"/>
    <col min="11264" max="11510" width="9" style="135"/>
    <col min="11511" max="11511" width="41.6333333333333" style="135" customWidth="1"/>
    <col min="11512" max="11513" width="14.5083333333333" style="135" customWidth="1"/>
    <col min="11514" max="11514" width="13.8833333333333" style="135" customWidth="1"/>
    <col min="11515" max="11517" width="9" style="135"/>
    <col min="11518" max="11519" width="10.5083333333333" style="135" customWidth="1"/>
    <col min="11520" max="11766" width="9" style="135"/>
    <col min="11767" max="11767" width="41.6333333333333" style="135" customWidth="1"/>
    <col min="11768" max="11769" width="14.5083333333333" style="135" customWidth="1"/>
    <col min="11770" max="11770" width="13.8833333333333" style="135" customWidth="1"/>
    <col min="11771" max="11773" width="9" style="135"/>
    <col min="11774" max="11775" width="10.5083333333333" style="135" customWidth="1"/>
    <col min="11776" max="12022" width="9" style="135"/>
    <col min="12023" max="12023" width="41.6333333333333" style="135" customWidth="1"/>
    <col min="12024" max="12025" width="14.5083333333333" style="135" customWidth="1"/>
    <col min="12026" max="12026" width="13.8833333333333" style="135" customWidth="1"/>
    <col min="12027" max="12029" width="9" style="135"/>
    <col min="12030" max="12031" width="10.5083333333333" style="135" customWidth="1"/>
    <col min="12032" max="12278" width="9" style="135"/>
    <col min="12279" max="12279" width="41.6333333333333" style="135" customWidth="1"/>
    <col min="12280" max="12281" width="14.5083333333333" style="135" customWidth="1"/>
    <col min="12282" max="12282" width="13.8833333333333" style="135" customWidth="1"/>
    <col min="12283" max="12285" width="9" style="135"/>
    <col min="12286" max="12287" width="10.5083333333333" style="135" customWidth="1"/>
    <col min="12288" max="12534" width="9" style="135"/>
    <col min="12535" max="12535" width="41.6333333333333" style="135" customWidth="1"/>
    <col min="12536" max="12537" width="14.5083333333333" style="135" customWidth="1"/>
    <col min="12538" max="12538" width="13.8833333333333" style="135" customWidth="1"/>
    <col min="12539" max="12541" width="9" style="135"/>
    <col min="12542" max="12543" width="10.5083333333333" style="135" customWidth="1"/>
    <col min="12544" max="12790" width="9" style="135"/>
    <col min="12791" max="12791" width="41.6333333333333" style="135" customWidth="1"/>
    <col min="12792" max="12793" width="14.5083333333333" style="135" customWidth="1"/>
    <col min="12794" max="12794" width="13.8833333333333" style="135" customWidth="1"/>
    <col min="12795" max="12797" width="9" style="135"/>
    <col min="12798" max="12799" width="10.5083333333333" style="135" customWidth="1"/>
    <col min="12800" max="13046" width="9" style="135"/>
    <col min="13047" max="13047" width="41.6333333333333" style="135" customWidth="1"/>
    <col min="13048" max="13049" width="14.5083333333333" style="135" customWidth="1"/>
    <col min="13050" max="13050" width="13.8833333333333" style="135" customWidth="1"/>
    <col min="13051" max="13053" width="9" style="135"/>
    <col min="13054" max="13055" width="10.5083333333333" style="135" customWidth="1"/>
    <col min="13056" max="13302" width="9" style="135"/>
    <col min="13303" max="13303" width="41.6333333333333" style="135" customWidth="1"/>
    <col min="13304" max="13305" width="14.5083333333333" style="135" customWidth="1"/>
    <col min="13306" max="13306" width="13.8833333333333" style="135" customWidth="1"/>
    <col min="13307" max="13309" width="9" style="135"/>
    <col min="13310" max="13311" width="10.5083333333333" style="135" customWidth="1"/>
    <col min="13312" max="13558" width="9" style="135"/>
    <col min="13559" max="13559" width="41.6333333333333" style="135" customWidth="1"/>
    <col min="13560" max="13561" width="14.5083333333333" style="135" customWidth="1"/>
    <col min="13562" max="13562" width="13.8833333333333" style="135" customWidth="1"/>
    <col min="13563" max="13565" width="9" style="135"/>
    <col min="13566" max="13567" width="10.5083333333333" style="135" customWidth="1"/>
    <col min="13568" max="13814" width="9" style="135"/>
    <col min="13815" max="13815" width="41.6333333333333" style="135" customWidth="1"/>
    <col min="13816" max="13817" width="14.5083333333333" style="135" customWidth="1"/>
    <col min="13818" max="13818" width="13.8833333333333" style="135" customWidth="1"/>
    <col min="13819" max="13821" width="9" style="135"/>
    <col min="13822" max="13823" width="10.5083333333333" style="135" customWidth="1"/>
    <col min="13824" max="14070" width="9" style="135"/>
    <col min="14071" max="14071" width="41.6333333333333" style="135" customWidth="1"/>
    <col min="14072" max="14073" width="14.5083333333333" style="135" customWidth="1"/>
    <col min="14074" max="14074" width="13.8833333333333" style="135" customWidth="1"/>
    <col min="14075" max="14077" width="9" style="135"/>
    <col min="14078" max="14079" width="10.5083333333333" style="135" customWidth="1"/>
    <col min="14080" max="14326" width="9" style="135"/>
    <col min="14327" max="14327" width="41.6333333333333" style="135" customWidth="1"/>
    <col min="14328" max="14329" width="14.5083333333333" style="135" customWidth="1"/>
    <col min="14330" max="14330" width="13.8833333333333" style="135" customWidth="1"/>
    <col min="14331" max="14333" width="9" style="135"/>
    <col min="14334" max="14335" width="10.5083333333333" style="135" customWidth="1"/>
    <col min="14336" max="14582" width="9" style="135"/>
    <col min="14583" max="14583" width="41.6333333333333" style="135" customWidth="1"/>
    <col min="14584" max="14585" width="14.5083333333333" style="135" customWidth="1"/>
    <col min="14586" max="14586" width="13.8833333333333" style="135" customWidth="1"/>
    <col min="14587" max="14589" width="9" style="135"/>
    <col min="14590" max="14591" width="10.5083333333333" style="135" customWidth="1"/>
    <col min="14592" max="14838" width="9" style="135"/>
    <col min="14839" max="14839" width="41.6333333333333" style="135" customWidth="1"/>
    <col min="14840" max="14841" width="14.5083333333333" style="135" customWidth="1"/>
    <col min="14842" max="14842" width="13.8833333333333" style="135" customWidth="1"/>
    <col min="14843" max="14845" width="9" style="135"/>
    <col min="14846" max="14847" width="10.5083333333333" style="135" customWidth="1"/>
    <col min="14848" max="15094" width="9" style="135"/>
    <col min="15095" max="15095" width="41.6333333333333" style="135" customWidth="1"/>
    <col min="15096" max="15097" width="14.5083333333333" style="135" customWidth="1"/>
    <col min="15098" max="15098" width="13.8833333333333" style="135" customWidth="1"/>
    <col min="15099" max="15101" width="9" style="135"/>
    <col min="15102" max="15103" width="10.5083333333333" style="135" customWidth="1"/>
    <col min="15104" max="15350" width="9" style="135"/>
    <col min="15351" max="15351" width="41.6333333333333" style="135" customWidth="1"/>
    <col min="15352" max="15353" width="14.5083333333333" style="135" customWidth="1"/>
    <col min="15354" max="15354" width="13.8833333333333" style="135" customWidth="1"/>
    <col min="15355" max="15357" width="9" style="135"/>
    <col min="15358" max="15359" width="10.5083333333333" style="135" customWidth="1"/>
    <col min="15360" max="15606" width="9" style="135"/>
    <col min="15607" max="15607" width="41.6333333333333" style="135" customWidth="1"/>
    <col min="15608" max="15609" width="14.5083333333333" style="135" customWidth="1"/>
    <col min="15610" max="15610" width="13.8833333333333" style="135" customWidth="1"/>
    <col min="15611" max="15613" width="9" style="135"/>
    <col min="15614" max="15615" width="10.5083333333333" style="135" customWidth="1"/>
    <col min="15616" max="15862" width="9" style="135"/>
    <col min="15863" max="15863" width="41.6333333333333" style="135" customWidth="1"/>
    <col min="15864" max="15865" width="14.5083333333333" style="135" customWidth="1"/>
    <col min="15866" max="15866" width="13.8833333333333" style="135" customWidth="1"/>
    <col min="15867" max="15869" width="9" style="135"/>
    <col min="15870" max="15871" width="10.5083333333333" style="135" customWidth="1"/>
    <col min="15872" max="16118" width="9" style="135"/>
    <col min="16119" max="16119" width="41.6333333333333" style="135" customWidth="1"/>
    <col min="16120" max="16121" width="14.5083333333333" style="135" customWidth="1"/>
    <col min="16122" max="16122" width="13.8833333333333" style="135" customWidth="1"/>
    <col min="16123" max="16125" width="9" style="135"/>
    <col min="16126" max="16127" width="10.5083333333333" style="135" customWidth="1"/>
    <col min="16128" max="16384" width="9" style="135"/>
  </cols>
  <sheetData>
    <row r="1" ht="45" customHeight="1" spans="1:4">
      <c r="A1" s="129" t="s">
        <v>1702</v>
      </c>
      <c r="B1" s="137"/>
      <c r="C1" s="137"/>
      <c r="D1" s="129"/>
    </row>
    <row r="2" ht="20.1" customHeight="1" spans="1:4">
      <c r="A2" s="138"/>
      <c r="B2" s="139"/>
      <c r="C2" s="140"/>
      <c r="D2" s="141" t="s">
        <v>1584</v>
      </c>
    </row>
    <row r="3" ht="45" customHeight="1" spans="1:5">
      <c r="A3" s="142" t="s">
        <v>1189</v>
      </c>
      <c r="B3" s="143" t="s">
        <v>6</v>
      </c>
      <c r="C3" s="143" t="s">
        <v>7</v>
      </c>
      <c r="D3" s="143" t="s">
        <v>8</v>
      </c>
      <c r="E3" s="144" t="s">
        <v>1192</v>
      </c>
    </row>
    <row r="4" ht="36" customHeight="1" spans="1:5">
      <c r="A4" s="145" t="s">
        <v>1688</v>
      </c>
      <c r="B4" s="146"/>
      <c r="C4" s="147"/>
      <c r="D4" s="148"/>
      <c r="E4" s="144" t="str">
        <f t="shared" ref="E4:E22" si="0">IF(A4&lt;&gt;"",IF(SUM(B4:C4)&lt;&gt;0,"是","否"),"是")</f>
        <v>否</v>
      </c>
    </row>
    <row r="5" ht="36" customHeight="1" spans="1:5">
      <c r="A5" s="149" t="s">
        <v>1689</v>
      </c>
      <c r="B5" s="150"/>
      <c r="C5" s="151"/>
      <c r="D5" s="152"/>
      <c r="E5" s="144" t="str">
        <f t="shared" si="0"/>
        <v>否</v>
      </c>
    </row>
    <row r="6" ht="36" customHeight="1" spans="1:5">
      <c r="A6" s="145" t="s">
        <v>1690</v>
      </c>
      <c r="B6" s="146"/>
      <c r="C6" s="147"/>
      <c r="D6" s="153"/>
      <c r="E6" s="144" t="str">
        <f t="shared" si="0"/>
        <v>否</v>
      </c>
    </row>
    <row r="7" ht="36" customHeight="1" spans="1:5">
      <c r="A7" s="149" t="s">
        <v>1689</v>
      </c>
      <c r="B7" s="150"/>
      <c r="C7" s="154"/>
      <c r="D7" s="152"/>
      <c r="E7" s="144" t="str">
        <f t="shared" si="0"/>
        <v>否</v>
      </c>
    </row>
    <row r="8" ht="36" hidden="1" customHeight="1" spans="1:6">
      <c r="A8" s="145" t="s">
        <v>1691</v>
      </c>
      <c r="B8" s="146"/>
      <c r="C8" s="155"/>
      <c r="D8" s="156" t="str">
        <f>IF(B8&gt;0,C8/B8-1,IF(B8&lt;0,-(C8/B8-1),""))</f>
        <v/>
      </c>
      <c r="E8" s="144" t="str">
        <f t="shared" si="0"/>
        <v>否</v>
      </c>
      <c r="F8" s="135" t="s">
        <v>1703</v>
      </c>
    </row>
    <row r="9" ht="36" hidden="1" customHeight="1" spans="1:5">
      <c r="A9" s="149" t="s">
        <v>1689</v>
      </c>
      <c r="B9" s="150"/>
      <c r="C9" s="157"/>
      <c r="D9" s="158" t="str">
        <f>IF(B9&gt;0,C9/B9-1,IF(B9&lt;0,-(C9/B9-1),""))</f>
        <v/>
      </c>
      <c r="E9" s="144" t="str">
        <f t="shared" si="0"/>
        <v>否</v>
      </c>
    </row>
    <row r="10" ht="36" customHeight="1" spans="1:5">
      <c r="A10" s="145" t="s">
        <v>1692</v>
      </c>
      <c r="B10" s="146"/>
      <c r="C10" s="147"/>
      <c r="D10" s="153"/>
      <c r="E10" s="144" t="str">
        <f t="shared" si="0"/>
        <v>否</v>
      </c>
    </row>
    <row r="11" ht="36" customHeight="1" spans="1:5">
      <c r="A11" s="149" t="s">
        <v>1689</v>
      </c>
      <c r="B11" s="150"/>
      <c r="C11" s="154"/>
      <c r="D11" s="152"/>
      <c r="E11" s="144" t="str">
        <f t="shared" si="0"/>
        <v>否</v>
      </c>
    </row>
    <row r="12" ht="36" customHeight="1" spans="1:5">
      <c r="A12" s="145" t="s">
        <v>1693</v>
      </c>
      <c r="B12" s="146"/>
      <c r="C12" s="147"/>
      <c r="D12" s="153"/>
      <c r="E12" s="144" t="str">
        <f t="shared" si="0"/>
        <v>否</v>
      </c>
    </row>
    <row r="13" ht="36" customHeight="1" spans="1:5">
      <c r="A13" s="149" t="s">
        <v>1689</v>
      </c>
      <c r="B13" s="150"/>
      <c r="C13" s="154"/>
      <c r="D13" s="152"/>
      <c r="E13" s="144" t="str">
        <f t="shared" si="0"/>
        <v>否</v>
      </c>
    </row>
    <row r="14" s="134" customFormat="1" ht="36" hidden="1" customHeight="1" spans="1:5">
      <c r="A14" s="145" t="s">
        <v>1694</v>
      </c>
      <c r="B14" s="159"/>
      <c r="C14" s="155"/>
      <c r="D14" s="156" t="str">
        <f>IF(B14&gt;0,C14/B14-1,IF(B14&lt;0,-(C14/B14-1),""))</f>
        <v/>
      </c>
      <c r="E14" s="144" t="str">
        <f t="shared" si="0"/>
        <v>否</v>
      </c>
    </row>
    <row r="15" ht="36" hidden="1" customHeight="1" spans="1:5">
      <c r="A15" s="149" t="s">
        <v>1689</v>
      </c>
      <c r="B15" s="160"/>
      <c r="C15" s="157"/>
      <c r="D15" s="158" t="str">
        <f>IF(B15&gt;0,C15/B15-1,IF(B15&lt;0,-(C15/B15-1),""))</f>
        <v/>
      </c>
      <c r="E15" s="144" t="str">
        <f t="shared" si="0"/>
        <v>否</v>
      </c>
    </row>
    <row r="16" ht="36" customHeight="1" spans="1:5">
      <c r="A16" s="145" t="s">
        <v>1695</v>
      </c>
      <c r="B16" s="161"/>
      <c r="C16" s="147"/>
      <c r="D16" s="153"/>
      <c r="E16" s="144" t="str">
        <f t="shared" si="0"/>
        <v>否</v>
      </c>
    </row>
    <row r="17" ht="36" customHeight="1" spans="1:5">
      <c r="A17" s="149" t="s">
        <v>1689</v>
      </c>
      <c r="B17" s="162"/>
      <c r="C17" s="163"/>
      <c r="D17" s="152"/>
      <c r="E17" s="144" t="str">
        <f t="shared" si="0"/>
        <v>否</v>
      </c>
    </row>
    <row r="18" ht="36" customHeight="1" spans="1:5">
      <c r="A18" s="164" t="s">
        <v>1696</v>
      </c>
      <c r="B18" s="161"/>
      <c r="C18" s="161"/>
      <c r="D18" s="165"/>
      <c r="E18" s="144" t="str">
        <f t="shared" si="0"/>
        <v>否</v>
      </c>
    </row>
    <row r="19" ht="36" customHeight="1" spans="1:5">
      <c r="A19" s="149" t="s">
        <v>1697</v>
      </c>
      <c r="B19" s="162"/>
      <c r="C19" s="162"/>
      <c r="D19" s="166"/>
      <c r="E19" s="144" t="str">
        <f t="shared" si="0"/>
        <v>否</v>
      </c>
    </row>
    <row r="20" ht="36" customHeight="1" spans="1:5">
      <c r="A20" s="145" t="s">
        <v>1698</v>
      </c>
      <c r="B20" s="161"/>
      <c r="C20" s="167"/>
      <c r="D20" s="153"/>
      <c r="E20" s="144" t="str">
        <f t="shared" si="0"/>
        <v>否</v>
      </c>
    </row>
    <row r="21" ht="36" customHeight="1" spans="1:5">
      <c r="A21" s="168" t="s">
        <v>1699</v>
      </c>
      <c r="B21" s="161"/>
      <c r="C21" s="167"/>
      <c r="D21" s="153"/>
      <c r="E21" s="144" t="str">
        <f t="shared" si="0"/>
        <v>否</v>
      </c>
    </row>
    <row r="22" ht="36" customHeight="1" spans="1:5">
      <c r="A22" s="164" t="s">
        <v>1700</v>
      </c>
      <c r="B22" s="161"/>
      <c r="C22" s="161"/>
      <c r="D22" s="153"/>
      <c r="E22" s="144" t="str">
        <f t="shared" si="0"/>
        <v>否</v>
      </c>
    </row>
    <row r="23" spans="1:16384">
      <c r="A23" s="169" t="s">
        <v>1685</v>
      </c>
      <c r="B23" s="170"/>
      <c r="C23" s="170"/>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71"/>
      <c r="AQ23" s="171"/>
      <c r="AR23" s="171"/>
      <c r="AS23" s="171"/>
      <c r="AT23" s="171"/>
      <c r="AU23" s="171"/>
      <c r="AV23" s="171"/>
      <c r="AW23" s="171"/>
      <c r="AX23" s="171"/>
      <c r="AY23" s="171"/>
      <c r="AZ23" s="171"/>
      <c r="BA23" s="171"/>
      <c r="BB23" s="171"/>
      <c r="BC23" s="171"/>
      <c r="BD23" s="171"/>
      <c r="BE23" s="171"/>
      <c r="BF23" s="171"/>
      <c r="BG23" s="171"/>
      <c r="BH23" s="171"/>
      <c r="BI23" s="171"/>
      <c r="BJ23" s="171"/>
      <c r="BK23" s="171"/>
      <c r="BL23" s="171"/>
      <c r="BM23" s="171"/>
      <c r="BN23" s="171"/>
      <c r="BO23" s="171"/>
      <c r="BP23" s="171"/>
      <c r="BQ23" s="171"/>
      <c r="BR23" s="171"/>
      <c r="BS23" s="171"/>
      <c r="BT23" s="171"/>
      <c r="BU23" s="171"/>
      <c r="BV23" s="171"/>
      <c r="BW23" s="171"/>
      <c r="BX23" s="171"/>
      <c r="BY23" s="171"/>
      <c r="BZ23" s="171"/>
      <c r="CA23" s="171"/>
      <c r="CB23" s="171"/>
      <c r="CC23" s="171"/>
      <c r="CD23" s="171"/>
      <c r="CE23" s="171"/>
      <c r="CF23" s="171"/>
      <c r="CG23" s="171"/>
      <c r="CH23" s="171"/>
      <c r="CI23" s="171"/>
      <c r="CJ23" s="171"/>
      <c r="CK23" s="171"/>
      <c r="CL23" s="171"/>
      <c r="CM23" s="171"/>
      <c r="CN23" s="171"/>
      <c r="CO23" s="171"/>
      <c r="CP23" s="171"/>
      <c r="CQ23" s="171"/>
      <c r="CR23" s="171"/>
      <c r="CS23" s="171"/>
      <c r="CT23" s="171"/>
      <c r="CU23" s="171"/>
      <c r="CV23" s="171"/>
      <c r="CW23" s="171"/>
      <c r="CX23" s="171"/>
      <c r="CY23" s="171"/>
      <c r="CZ23" s="171"/>
      <c r="DA23" s="171"/>
      <c r="DB23" s="171"/>
      <c r="DC23" s="171"/>
      <c r="DD23" s="171"/>
      <c r="DE23" s="171"/>
      <c r="DF23" s="171"/>
      <c r="DG23" s="171"/>
      <c r="DH23" s="171"/>
      <c r="DI23" s="171"/>
      <c r="DJ23" s="171"/>
      <c r="DK23" s="171"/>
      <c r="DL23" s="171"/>
      <c r="DM23" s="171"/>
      <c r="DN23" s="171"/>
      <c r="DO23" s="171"/>
      <c r="DP23" s="171"/>
      <c r="DQ23" s="171"/>
      <c r="DR23" s="171"/>
      <c r="DS23" s="171"/>
      <c r="DT23" s="171"/>
      <c r="DU23" s="171"/>
      <c r="DV23" s="171"/>
      <c r="DW23" s="171"/>
      <c r="DX23" s="171"/>
      <c r="DY23" s="171"/>
      <c r="DZ23" s="171"/>
      <c r="EA23" s="171"/>
      <c r="EB23" s="171"/>
      <c r="EC23" s="171"/>
      <c r="ED23" s="171"/>
      <c r="EE23" s="171"/>
      <c r="EF23" s="171"/>
      <c r="EG23" s="171"/>
      <c r="EH23" s="171"/>
      <c r="EI23" s="171"/>
      <c r="EJ23" s="171"/>
      <c r="EK23" s="171"/>
      <c r="EL23" s="171"/>
      <c r="EM23" s="171"/>
      <c r="EN23" s="171"/>
      <c r="EO23" s="171"/>
      <c r="EP23" s="171"/>
      <c r="EQ23" s="171"/>
      <c r="ER23" s="171"/>
      <c r="ES23" s="171"/>
      <c r="ET23" s="171"/>
      <c r="EU23" s="171"/>
      <c r="EV23" s="171"/>
      <c r="EW23" s="171"/>
      <c r="EX23" s="171"/>
      <c r="EY23" s="171"/>
      <c r="EZ23" s="171"/>
      <c r="FA23" s="171"/>
      <c r="FB23" s="171"/>
      <c r="FC23" s="171"/>
      <c r="FD23" s="171"/>
      <c r="FE23" s="171"/>
      <c r="FF23" s="171"/>
      <c r="FG23" s="171"/>
      <c r="FH23" s="171"/>
      <c r="FI23" s="171"/>
      <c r="FJ23" s="171"/>
      <c r="FK23" s="171"/>
      <c r="FL23" s="171"/>
      <c r="FM23" s="171"/>
      <c r="FN23" s="171"/>
      <c r="FO23" s="171"/>
      <c r="FP23" s="171"/>
      <c r="FQ23" s="171"/>
      <c r="FR23" s="171"/>
      <c r="FS23" s="171"/>
      <c r="FT23" s="171"/>
      <c r="FU23" s="171"/>
      <c r="FV23" s="171"/>
      <c r="FW23" s="171"/>
      <c r="FX23" s="171"/>
      <c r="FY23" s="171"/>
      <c r="FZ23" s="171"/>
      <c r="GA23" s="171"/>
      <c r="GB23" s="171"/>
      <c r="GC23" s="171"/>
      <c r="GD23" s="171"/>
      <c r="GE23" s="171"/>
      <c r="GF23" s="171"/>
      <c r="GG23" s="171"/>
      <c r="GH23" s="171"/>
      <c r="GI23" s="171"/>
      <c r="GJ23" s="171"/>
      <c r="GK23" s="171"/>
      <c r="GL23" s="171"/>
      <c r="GM23" s="171"/>
      <c r="GN23" s="171"/>
      <c r="GO23" s="171"/>
      <c r="GP23" s="171"/>
      <c r="GQ23" s="171"/>
      <c r="GR23" s="171"/>
      <c r="GS23" s="171"/>
      <c r="GT23" s="171"/>
      <c r="GU23" s="171"/>
      <c r="GV23" s="171"/>
      <c r="GW23" s="171"/>
      <c r="GX23" s="171"/>
      <c r="GY23" s="171"/>
      <c r="GZ23" s="171"/>
      <c r="HA23" s="171"/>
      <c r="HB23" s="171"/>
      <c r="HC23" s="171"/>
      <c r="HD23" s="171"/>
      <c r="HE23" s="171"/>
      <c r="HF23" s="171"/>
      <c r="HG23" s="171"/>
      <c r="HH23" s="171"/>
      <c r="HI23" s="171"/>
      <c r="HJ23" s="171"/>
      <c r="HK23" s="171"/>
      <c r="HL23" s="171"/>
      <c r="HM23" s="171"/>
      <c r="HN23" s="171"/>
      <c r="HO23" s="171"/>
      <c r="HP23" s="171"/>
      <c r="HQ23" s="171"/>
      <c r="HR23" s="171"/>
      <c r="HS23" s="171"/>
      <c r="HT23" s="171"/>
      <c r="HU23" s="171"/>
      <c r="HV23" s="171"/>
      <c r="HW23" s="171"/>
      <c r="HX23" s="171"/>
      <c r="HY23" s="171"/>
      <c r="HZ23" s="171"/>
      <c r="IA23" s="171"/>
      <c r="IB23" s="171"/>
      <c r="IC23" s="171"/>
      <c r="ID23" s="171"/>
      <c r="IE23" s="171"/>
      <c r="IF23" s="171"/>
      <c r="IG23" s="171"/>
      <c r="IH23" s="171"/>
      <c r="II23" s="171"/>
      <c r="IJ23" s="171"/>
      <c r="IK23" s="171"/>
      <c r="IL23" s="171"/>
      <c r="IM23" s="171"/>
      <c r="IN23" s="171"/>
      <c r="IO23" s="171"/>
      <c r="IP23" s="171"/>
      <c r="IQ23" s="171"/>
      <c r="IR23" s="171"/>
      <c r="IS23" s="171"/>
      <c r="IT23" s="171"/>
      <c r="IU23" s="171"/>
      <c r="IV23" s="171"/>
      <c r="IW23" s="171"/>
      <c r="IX23" s="171"/>
      <c r="IY23" s="171"/>
      <c r="IZ23" s="171"/>
      <c r="JA23" s="171"/>
      <c r="JB23" s="171"/>
      <c r="JC23" s="171"/>
      <c r="JD23" s="171"/>
      <c r="JE23" s="171"/>
      <c r="JF23" s="171"/>
      <c r="JG23" s="171"/>
      <c r="JH23" s="171"/>
      <c r="JI23" s="171"/>
      <c r="JJ23" s="171"/>
      <c r="JK23" s="171"/>
      <c r="JL23" s="171"/>
      <c r="JM23" s="171"/>
      <c r="JN23" s="171"/>
      <c r="JO23" s="171"/>
      <c r="JP23" s="171"/>
      <c r="JQ23" s="171"/>
      <c r="JR23" s="171"/>
      <c r="JS23" s="171"/>
      <c r="JT23" s="171"/>
      <c r="JU23" s="171"/>
      <c r="JV23" s="171"/>
      <c r="JW23" s="171"/>
      <c r="JX23" s="171"/>
      <c r="JY23" s="171"/>
      <c r="JZ23" s="171"/>
      <c r="KA23" s="171"/>
      <c r="KB23" s="171"/>
      <c r="KC23" s="171"/>
      <c r="KD23" s="171"/>
      <c r="KE23" s="171"/>
      <c r="KF23" s="171"/>
      <c r="KG23" s="171"/>
      <c r="KH23" s="171"/>
      <c r="KI23" s="171"/>
      <c r="KJ23" s="171"/>
      <c r="KK23" s="171"/>
      <c r="KL23" s="171"/>
      <c r="KM23" s="171"/>
      <c r="KN23" s="171"/>
      <c r="KO23" s="171"/>
      <c r="KP23" s="171"/>
      <c r="KQ23" s="171"/>
      <c r="KR23" s="171"/>
      <c r="KS23" s="171"/>
      <c r="KT23" s="171"/>
      <c r="KU23" s="171"/>
      <c r="KV23" s="171"/>
      <c r="KW23" s="171"/>
      <c r="KX23" s="171"/>
      <c r="KY23" s="171"/>
      <c r="KZ23" s="171"/>
      <c r="LA23" s="171"/>
      <c r="LB23" s="171"/>
      <c r="LC23" s="171"/>
      <c r="LD23" s="171"/>
      <c r="LE23" s="171"/>
      <c r="LF23" s="171"/>
      <c r="LG23" s="171"/>
      <c r="LH23" s="171"/>
      <c r="LI23" s="171"/>
      <c r="LJ23" s="171"/>
      <c r="LK23" s="171"/>
      <c r="LL23" s="171"/>
      <c r="LM23" s="171"/>
      <c r="LN23" s="171"/>
      <c r="LO23" s="171"/>
      <c r="LP23" s="171"/>
      <c r="LQ23" s="171"/>
      <c r="LR23" s="171"/>
      <c r="LS23" s="171"/>
      <c r="LT23" s="171"/>
      <c r="LU23" s="171"/>
      <c r="LV23" s="171"/>
      <c r="LW23" s="171"/>
      <c r="LX23" s="171"/>
      <c r="LY23" s="171"/>
      <c r="LZ23" s="171"/>
      <c r="MA23" s="171"/>
      <c r="MB23" s="171"/>
      <c r="MC23" s="171"/>
      <c r="MD23" s="171"/>
      <c r="ME23" s="171"/>
      <c r="MF23" s="171"/>
      <c r="MG23" s="171"/>
      <c r="MH23" s="171"/>
      <c r="MI23" s="171"/>
      <c r="MJ23" s="171"/>
      <c r="MK23" s="171"/>
      <c r="ML23" s="171"/>
      <c r="MM23" s="171"/>
      <c r="MN23" s="171"/>
      <c r="MO23" s="171"/>
      <c r="MP23" s="171"/>
      <c r="MQ23" s="171"/>
      <c r="MR23" s="171"/>
      <c r="MS23" s="171"/>
      <c r="MT23" s="171"/>
      <c r="MU23" s="171"/>
      <c r="MV23" s="171"/>
      <c r="MW23" s="171"/>
      <c r="MX23" s="171"/>
      <c r="MY23" s="171"/>
      <c r="MZ23" s="171"/>
      <c r="NA23" s="171"/>
      <c r="NB23" s="171"/>
      <c r="NC23" s="171"/>
      <c r="ND23" s="171"/>
      <c r="NE23" s="171"/>
      <c r="NF23" s="171"/>
      <c r="NG23" s="171"/>
      <c r="NH23" s="171"/>
      <c r="NI23" s="171"/>
      <c r="NJ23" s="171"/>
      <c r="NK23" s="171"/>
      <c r="NL23" s="171"/>
      <c r="NM23" s="171"/>
      <c r="NN23" s="171"/>
      <c r="NO23" s="171"/>
      <c r="NP23" s="171"/>
      <c r="NQ23" s="171"/>
      <c r="NR23" s="171"/>
      <c r="NS23" s="171"/>
      <c r="NT23" s="171"/>
      <c r="NU23" s="171"/>
      <c r="NV23" s="171"/>
      <c r="NW23" s="171"/>
      <c r="NX23" s="171"/>
      <c r="NY23" s="171"/>
      <c r="NZ23" s="171"/>
      <c r="OA23" s="171"/>
      <c r="OB23" s="171"/>
      <c r="OC23" s="171"/>
      <c r="OD23" s="171"/>
      <c r="OE23" s="171"/>
      <c r="OF23" s="171"/>
      <c r="OG23" s="171"/>
      <c r="OH23" s="171"/>
      <c r="OI23" s="171"/>
      <c r="OJ23" s="171"/>
      <c r="OK23" s="171"/>
      <c r="OL23" s="171"/>
      <c r="OM23" s="171"/>
      <c r="ON23" s="171"/>
      <c r="OO23" s="171"/>
      <c r="OP23" s="171"/>
      <c r="OQ23" s="171"/>
      <c r="OR23" s="171"/>
      <c r="OS23" s="171"/>
      <c r="OT23" s="171"/>
      <c r="OU23" s="171"/>
      <c r="OV23" s="171"/>
      <c r="OW23" s="171"/>
      <c r="OX23" s="171"/>
      <c r="OY23" s="171"/>
      <c r="OZ23" s="171"/>
      <c r="PA23" s="171"/>
      <c r="PB23" s="171"/>
      <c r="PC23" s="171"/>
      <c r="PD23" s="171"/>
      <c r="PE23" s="171"/>
      <c r="PF23" s="171"/>
      <c r="PG23" s="171"/>
      <c r="PH23" s="171"/>
      <c r="PI23" s="171"/>
      <c r="PJ23" s="171"/>
      <c r="PK23" s="171"/>
      <c r="PL23" s="171"/>
      <c r="PM23" s="171"/>
      <c r="PN23" s="171"/>
      <c r="PO23" s="171"/>
      <c r="PP23" s="171"/>
      <c r="PQ23" s="171"/>
      <c r="PR23" s="171"/>
      <c r="PS23" s="171"/>
      <c r="PT23" s="171"/>
      <c r="PU23" s="171"/>
      <c r="PV23" s="171"/>
      <c r="PW23" s="171"/>
      <c r="PX23" s="171"/>
      <c r="PY23" s="171"/>
      <c r="PZ23" s="171"/>
      <c r="QA23" s="171"/>
      <c r="QB23" s="171"/>
      <c r="QC23" s="171"/>
      <c r="QD23" s="171"/>
      <c r="QE23" s="171"/>
      <c r="QF23" s="171"/>
      <c r="QG23" s="171"/>
      <c r="QH23" s="171"/>
      <c r="QI23" s="171"/>
      <c r="QJ23" s="171"/>
      <c r="QK23" s="171"/>
      <c r="QL23" s="171"/>
      <c r="QM23" s="171"/>
      <c r="QN23" s="171"/>
      <c r="QO23" s="171"/>
      <c r="QP23" s="171"/>
      <c r="QQ23" s="171"/>
      <c r="QR23" s="171"/>
      <c r="QS23" s="171"/>
      <c r="QT23" s="171"/>
      <c r="QU23" s="171"/>
      <c r="QV23" s="171"/>
      <c r="QW23" s="171"/>
      <c r="QX23" s="171"/>
      <c r="QY23" s="171"/>
      <c r="QZ23" s="171"/>
      <c r="RA23" s="171"/>
      <c r="RB23" s="171"/>
      <c r="RC23" s="171"/>
      <c r="RD23" s="171"/>
      <c r="RE23" s="171"/>
      <c r="RF23" s="171"/>
      <c r="RG23" s="171"/>
      <c r="RH23" s="171"/>
      <c r="RI23" s="171"/>
      <c r="RJ23" s="171"/>
      <c r="RK23" s="171"/>
      <c r="RL23" s="171"/>
      <c r="RM23" s="171"/>
      <c r="RN23" s="171"/>
      <c r="RO23" s="171"/>
      <c r="RP23" s="171"/>
      <c r="RQ23" s="171"/>
      <c r="RR23" s="171"/>
      <c r="RS23" s="171"/>
      <c r="RT23" s="171"/>
      <c r="RU23" s="171"/>
      <c r="RV23" s="171"/>
      <c r="RW23" s="171"/>
      <c r="RX23" s="171"/>
      <c r="RY23" s="171"/>
      <c r="RZ23" s="171"/>
      <c r="SA23" s="171"/>
      <c r="SB23" s="171"/>
      <c r="SC23" s="171"/>
      <c r="SD23" s="171"/>
      <c r="SE23" s="171"/>
      <c r="SF23" s="171"/>
      <c r="SG23" s="171"/>
      <c r="SH23" s="171"/>
      <c r="SI23" s="171"/>
      <c r="SJ23" s="171"/>
      <c r="SK23" s="171"/>
      <c r="SL23" s="171"/>
      <c r="SM23" s="171"/>
      <c r="SN23" s="171"/>
      <c r="SO23" s="171"/>
      <c r="SP23" s="171"/>
      <c r="SQ23" s="171"/>
      <c r="SR23" s="171"/>
      <c r="SS23" s="171"/>
      <c r="ST23" s="171"/>
      <c r="SU23" s="171"/>
      <c r="SV23" s="171"/>
      <c r="SW23" s="171"/>
      <c r="SX23" s="171"/>
      <c r="SY23" s="171"/>
      <c r="SZ23" s="171"/>
      <c r="TA23" s="171"/>
      <c r="TB23" s="171"/>
      <c r="TC23" s="171"/>
      <c r="TD23" s="171"/>
      <c r="TE23" s="171"/>
      <c r="TF23" s="171"/>
      <c r="TG23" s="171"/>
      <c r="TH23" s="171"/>
      <c r="TI23" s="171"/>
      <c r="TJ23" s="171"/>
      <c r="TK23" s="171"/>
      <c r="TL23" s="171"/>
      <c r="TM23" s="171"/>
      <c r="TN23" s="171"/>
      <c r="TO23" s="171"/>
      <c r="TP23" s="171"/>
      <c r="TQ23" s="171"/>
      <c r="TR23" s="171"/>
      <c r="TS23" s="171"/>
      <c r="TT23" s="171"/>
      <c r="TU23" s="171"/>
      <c r="TV23" s="171"/>
      <c r="TW23" s="171"/>
      <c r="TX23" s="171"/>
      <c r="TY23" s="171"/>
      <c r="TZ23" s="171"/>
      <c r="UA23" s="171"/>
      <c r="UB23" s="171"/>
      <c r="UC23" s="171"/>
      <c r="UD23" s="171"/>
      <c r="UE23" s="171"/>
      <c r="UF23" s="171"/>
      <c r="UG23" s="171"/>
      <c r="UH23" s="171"/>
      <c r="UI23" s="171"/>
      <c r="UJ23" s="171"/>
      <c r="UK23" s="171"/>
      <c r="UL23" s="171"/>
      <c r="UM23" s="171"/>
      <c r="UN23" s="171"/>
      <c r="UO23" s="171"/>
      <c r="UP23" s="171"/>
      <c r="UQ23" s="171"/>
      <c r="UR23" s="171"/>
      <c r="US23" s="171"/>
      <c r="UT23" s="171"/>
      <c r="UU23" s="171"/>
      <c r="UV23" s="171"/>
      <c r="UW23" s="171"/>
      <c r="UX23" s="171"/>
      <c r="UY23" s="171"/>
      <c r="UZ23" s="171"/>
      <c r="VA23" s="171"/>
      <c r="VB23" s="171"/>
      <c r="VC23" s="171"/>
      <c r="VD23" s="171"/>
      <c r="VE23" s="171"/>
      <c r="VF23" s="171"/>
      <c r="VG23" s="171"/>
      <c r="VH23" s="171"/>
      <c r="VI23" s="171"/>
      <c r="VJ23" s="171"/>
      <c r="VK23" s="171"/>
      <c r="VL23" s="171"/>
      <c r="VM23" s="171"/>
      <c r="VN23" s="171"/>
      <c r="VO23" s="171"/>
      <c r="VP23" s="171"/>
      <c r="VQ23" s="171"/>
      <c r="VR23" s="171"/>
      <c r="VS23" s="171"/>
      <c r="VT23" s="171"/>
      <c r="VU23" s="171"/>
      <c r="VV23" s="171"/>
      <c r="VW23" s="171"/>
      <c r="VX23" s="171"/>
      <c r="VY23" s="171"/>
      <c r="VZ23" s="171"/>
      <c r="WA23" s="171"/>
      <c r="WB23" s="171"/>
      <c r="WC23" s="171"/>
      <c r="WD23" s="171"/>
      <c r="WE23" s="171"/>
      <c r="WF23" s="171"/>
      <c r="WG23" s="171"/>
      <c r="WH23" s="171"/>
      <c r="WI23" s="171"/>
      <c r="WJ23" s="171"/>
      <c r="WK23" s="171"/>
      <c r="WL23" s="171"/>
      <c r="WM23" s="171"/>
      <c r="WN23" s="171"/>
      <c r="WO23" s="171"/>
      <c r="WP23" s="171"/>
      <c r="WQ23" s="171"/>
      <c r="WR23" s="171"/>
      <c r="WS23" s="171"/>
      <c r="WT23" s="171"/>
      <c r="WU23" s="171"/>
      <c r="WV23" s="171"/>
      <c r="WW23" s="171"/>
      <c r="WX23" s="171"/>
      <c r="WY23" s="171"/>
      <c r="WZ23" s="171"/>
      <c r="XA23" s="171"/>
      <c r="XB23" s="171"/>
      <c r="XC23" s="171"/>
      <c r="XD23" s="171"/>
      <c r="XE23" s="171"/>
      <c r="XF23" s="171"/>
      <c r="XG23" s="171"/>
      <c r="XH23" s="171"/>
      <c r="XI23" s="171"/>
      <c r="XJ23" s="171"/>
      <c r="XK23" s="171"/>
      <c r="XL23" s="171"/>
      <c r="XM23" s="171"/>
      <c r="XN23" s="171"/>
      <c r="XO23" s="171"/>
      <c r="XP23" s="171"/>
      <c r="XQ23" s="171"/>
      <c r="XR23" s="171"/>
      <c r="XS23" s="171"/>
      <c r="XT23" s="171"/>
      <c r="XU23" s="171"/>
      <c r="XV23" s="171"/>
      <c r="XW23" s="171"/>
      <c r="XX23" s="171"/>
      <c r="XY23" s="171"/>
      <c r="XZ23" s="171"/>
      <c r="YA23" s="171"/>
      <c r="YB23" s="171"/>
      <c r="YC23" s="171"/>
      <c r="YD23" s="171"/>
      <c r="YE23" s="171"/>
      <c r="YF23" s="171"/>
      <c r="YG23" s="171"/>
      <c r="YH23" s="171"/>
      <c r="YI23" s="171"/>
      <c r="YJ23" s="171"/>
      <c r="YK23" s="171"/>
      <c r="YL23" s="171"/>
      <c r="YM23" s="171"/>
      <c r="YN23" s="171"/>
      <c r="YO23" s="171"/>
      <c r="YP23" s="171"/>
      <c r="YQ23" s="171"/>
      <c r="YR23" s="171"/>
      <c r="YS23" s="171"/>
      <c r="YT23" s="171"/>
      <c r="YU23" s="171"/>
      <c r="YV23" s="171"/>
      <c r="YW23" s="171"/>
      <c r="YX23" s="171"/>
      <c r="YY23" s="171"/>
      <c r="YZ23" s="171"/>
      <c r="ZA23" s="171"/>
      <c r="ZB23" s="171"/>
      <c r="ZC23" s="171"/>
      <c r="ZD23" s="171"/>
      <c r="ZE23" s="171"/>
      <c r="ZF23" s="171"/>
      <c r="ZG23" s="171"/>
      <c r="ZH23" s="171"/>
      <c r="ZI23" s="171"/>
      <c r="ZJ23" s="171"/>
      <c r="ZK23" s="171"/>
      <c r="ZL23" s="171"/>
      <c r="ZM23" s="171"/>
      <c r="ZN23" s="171"/>
      <c r="ZO23" s="171"/>
      <c r="ZP23" s="171"/>
      <c r="ZQ23" s="171"/>
      <c r="ZR23" s="171"/>
      <c r="ZS23" s="171"/>
      <c r="ZT23" s="171"/>
      <c r="ZU23" s="171"/>
      <c r="ZV23" s="171"/>
      <c r="ZW23" s="171"/>
      <c r="ZX23" s="171"/>
      <c r="ZY23" s="171"/>
      <c r="ZZ23" s="171"/>
      <c r="AAA23" s="171"/>
      <c r="AAB23" s="171"/>
      <c r="AAC23" s="171"/>
      <c r="AAD23" s="171"/>
      <c r="AAE23" s="171"/>
      <c r="AAF23" s="171"/>
      <c r="AAG23" s="171"/>
      <c r="AAH23" s="171"/>
      <c r="AAI23" s="171"/>
      <c r="AAJ23" s="171"/>
      <c r="AAK23" s="171"/>
      <c r="AAL23" s="171"/>
      <c r="AAM23" s="171"/>
      <c r="AAN23" s="171"/>
      <c r="AAO23" s="171"/>
      <c r="AAP23" s="171"/>
      <c r="AAQ23" s="171"/>
      <c r="AAR23" s="171"/>
      <c r="AAS23" s="171"/>
      <c r="AAT23" s="171"/>
      <c r="AAU23" s="171"/>
      <c r="AAV23" s="171"/>
      <c r="AAW23" s="171"/>
      <c r="AAX23" s="171"/>
      <c r="AAY23" s="171"/>
      <c r="AAZ23" s="171"/>
      <c r="ABA23" s="171"/>
      <c r="ABB23" s="171"/>
      <c r="ABC23" s="171"/>
      <c r="ABD23" s="171"/>
      <c r="ABE23" s="171"/>
      <c r="ABF23" s="171"/>
      <c r="ABG23" s="171"/>
      <c r="ABH23" s="171"/>
      <c r="ABI23" s="171"/>
      <c r="ABJ23" s="171"/>
      <c r="ABK23" s="171"/>
      <c r="ABL23" s="171"/>
      <c r="ABM23" s="171"/>
      <c r="ABN23" s="171"/>
      <c r="ABO23" s="171"/>
      <c r="ABP23" s="171"/>
      <c r="ABQ23" s="171"/>
      <c r="ABR23" s="171"/>
      <c r="ABS23" s="171"/>
      <c r="ABT23" s="171"/>
      <c r="ABU23" s="171"/>
      <c r="ABV23" s="171"/>
      <c r="ABW23" s="171"/>
      <c r="ABX23" s="171"/>
      <c r="ABY23" s="171"/>
      <c r="ABZ23" s="171"/>
      <c r="ACA23" s="171"/>
      <c r="ACB23" s="171"/>
      <c r="ACC23" s="171"/>
      <c r="ACD23" s="171"/>
      <c r="ACE23" s="171"/>
      <c r="ACF23" s="171"/>
      <c r="ACG23" s="171"/>
      <c r="ACH23" s="171"/>
      <c r="ACI23" s="171"/>
      <c r="ACJ23" s="171"/>
      <c r="ACK23" s="171"/>
      <c r="ACL23" s="171"/>
      <c r="ACM23" s="171"/>
      <c r="ACN23" s="171"/>
      <c r="ACO23" s="171"/>
      <c r="ACP23" s="171"/>
      <c r="ACQ23" s="171"/>
      <c r="ACR23" s="171"/>
      <c r="ACS23" s="171"/>
      <c r="ACT23" s="171"/>
      <c r="ACU23" s="171"/>
      <c r="ACV23" s="171"/>
      <c r="ACW23" s="171"/>
      <c r="ACX23" s="171"/>
      <c r="ACY23" s="171"/>
      <c r="ACZ23" s="171"/>
      <c r="ADA23" s="171"/>
      <c r="ADB23" s="171"/>
      <c r="ADC23" s="171"/>
      <c r="ADD23" s="171"/>
      <c r="ADE23" s="171"/>
      <c r="ADF23" s="171"/>
      <c r="ADG23" s="171"/>
      <c r="ADH23" s="171"/>
      <c r="ADI23" s="171"/>
      <c r="ADJ23" s="171"/>
      <c r="ADK23" s="171"/>
      <c r="ADL23" s="171"/>
      <c r="ADM23" s="171"/>
      <c r="ADN23" s="171"/>
      <c r="ADO23" s="171"/>
      <c r="ADP23" s="171"/>
      <c r="ADQ23" s="171"/>
      <c r="ADR23" s="171"/>
      <c r="ADS23" s="171"/>
      <c r="ADT23" s="171"/>
      <c r="ADU23" s="171"/>
      <c r="ADV23" s="171"/>
      <c r="ADW23" s="171"/>
      <c r="ADX23" s="171"/>
      <c r="ADY23" s="171"/>
      <c r="ADZ23" s="171"/>
      <c r="AEA23" s="171"/>
      <c r="AEB23" s="171"/>
      <c r="AEC23" s="171"/>
      <c r="AED23" s="171"/>
      <c r="AEE23" s="171"/>
      <c r="AEF23" s="171"/>
      <c r="AEG23" s="171"/>
      <c r="AEH23" s="171"/>
      <c r="AEI23" s="171"/>
      <c r="AEJ23" s="171"/>
      <c r="AEK23" s="171"/>
      <c r="AEL23" s="171"/>
      <c r="AEM23" s="171"/>
      <c r="AEN23" s="171"/>
      <c r="AEO23" s="171"/>
      <c r="AEP23" s="171"/>
      <c r="AEQ23" s="171"/>
      <c r="AER23" s="171"/>
      <c r="AES23" s="171"/>
      <c r="AET23" s="171"/>
      <c r="AEU23" s="171"/>
      <c r="AEV23" s="171"/>
      <c r="AEW23" s="171"/>
      <c r="AEX23" s="171"/>
      <c r="AEY23" s="171"/>
      <c r="AEZ23" s="171"/>
      <c r="AFA23" s="171"/>
      <c r="AFB23" s="171"/>
      <c r="AFC23" s="171"/>
      <c r="AFD23" s="171"/>
      <c r="AFE23" s="171"/>
      <c r="AFF23" s="171"/>
      <c r="AFG23" s="171"/>
      <c r="AFH23" s="171"/>
      <c r="AFI23" s="171"/>
      <c r="AFJ23" s="171"/>
      <c r="AFK23" s="171"/>
      <c r="AFL23" s="171"/>
      <c r="AFM23" s="171"/>
      <c r="AFN23" s="171"/>
      <c r="AFO23" s="171"/>
      <c r="AFP23" s="171"/>
      <c r="AFQ23" s="171"/>
      <c r="AFR23" s="171"/>
      <c r="AFS23" s="171"/>
      <c r="AFT23" s="171"/>
      <c r="AFU23" s="171"/>
      <c r="AFV23" s="171"/>
      <c r="AFW23" s="171"/>
      <c r="AFX23" s="171"/>
      <c r="AFY23" s="171"/>
      <c r="AFZ23" s="171"/>
      <c r="AGA23" s="171"/>
      <c r="AGB23" s="171"/>
      <c r="AGC23" s="171"/>
      <c r="AGD23" s="171"/>
      <c r="AGE23" s="171"/>
      <c r="AGF23" s="171"/>
      <c r="AGG23" s="171"/>
      <c r="AGH23" s="171"/>
      <c r="AGI23" s="171"/>
      <c r="AGJ23" s="171"/>
      <c r="AGK23" s="171"/>
      <c r="AGL23" s="171"/>
      <c r="AGM23" s="171"/>
      <c r="AGN23" s="171"/>
      <c r="AGO23" s="171"/>
      <c r="AGP23" s="171"/>
      <c r="AGQ23" s="171"/>
      <c r="AGR23" s="171"/>
      <c r="AGS23" s="171"/>
      <c r="AGT23" s="171"/>
      <c r="AGU23" s="171"/>
      <c r="AGV23" s="171"/>
      <c r="AGW23" s="171"/>
      <c r="AGX23" s="171"/>
      <c r="AGY23" s="171"/>
      <c r="AGZ23" s="171"/>
      <c r="AHA23" s="171"/>
      <c r="AHB23" s="171"/>
      <c r="AHC23" s="171"/>
      <c r="AHD23" s="171"/>
      <c r="AHE23" s="171"/>
      <c r="AHF23" s="171"/>
      <c r="AHG23" s="171"/>
      <c r="AHH23" s="171"/>
      <c r="AHI23" s="171"/>
      <c r="AHJ23" s="171"/>
      <c r="AHK23" s="171"/>
      <c r="AHL23" s="171"/>
      <c r="AHM23" s="171"/>
      <c r="AHN23" s="171"/>
      <c r="AHO23" s="171"/>
      <c r="AHP23" s="171"/>
      <c r="AHQ23" s="171"/>
      <c r="AHR23" s="171"/>
      <c r="AHS23" s="171"/>
      <c r="AHT23" s="171"/>
      <c r="AHU23" s="171"/>
      <c r="AHV23" s="171"/>
      <c r="AHW23" s="171"/>
      <c r="AHX23" s="171"/>
      <c r="AHY23" s="171"/>
      <c r="AHZ23" s="171"/>
      <c r="AIA23" s="171"/>
      <c r="AIB23" s="171"/>
      <c r="AIC23" s="171"/>
      <c r="AID23" s="171"/>
      <c r="AIE23" s="171"/>
      <c r="AIF23" s="171"/>
      <c r="AIG23" s="171"/>
      <c r="AIH23" s="171"/>
      <c r="AII23" s="171"/>
      <c r="AIJ23" s="171"/>
      <c r="AIK23" s="171"/>
      <c r="AIL23" s="171"/>
      <c r="AIM23" s="171"/>
      <c r="AIN23" s="171"/>
      <c r="AIO23" s="171"/>
      <c r="AIP23" s="171"/>
      <c r="AIQ23" s="171"/>
      <c r="AIR23" s="171"/>
      <c r="AIS23" s="171"/>
      <c r="AIT23" s="171"/>
      <c r="AIU23" s="171"/>
      <c r="AIV23" s="171"/>
      <c r="AIW23" s="171"/>
      <c r="AIX23" s="171"/>
      <c r="AIY23" s="171"/>
      <c r="AIZ23" s="171"/>
      <c r="AJA23" s="171"/>
      <c r="AJB23" s="171"/>
      <c r="AJC23" s="171"/>
      <c r="AJD23" s="171"/>
      <c r="AJE23" s="171"/>
      <c r="AJF23" s="171"/>
      <c r="AJG23" s="171"/>
      <c r="AJH23" s="171"/>
      <c r="AJI23" s="171"/>
      <c r="AJJ23" s="171"/>
      <c r="AJK23" s="171"/>
      <c r="AJL23" s="171"/>
      <c r="AJM23" s="171"/>
      <c r="AJN23" s="171"/>
      <c r="AJO23" s="171"/>
      <c r="AJP23" s="171"/>
      <c r="AJQ23" s="171"/>
      <c r="AJR23" s="171"/>
      <c r="AJS23" s="171"/>
      <c r="AJT23" s="171"/>
      <c r="AJU23" s="171"/>
      <c r="AJV23" s="171"/>
      <c r="AJW23" s="171"/>
      <c r="AJX23" s="171"/>
      <c r="AJY23" s="171"/>
      <c r="AJZ23" s="171"/>
      <c r="AKA23" s="171"/>
      <c r="AKB23" s="171"/>
      <c r="AKC23" s="171"/>
      <c r="AKD23" s="171"/>
      <c r="AKE23" s="171"/>
      <c r="AKF23" s="171"/>
      <c r="AKG23" s="171"/>
      <c r="AKH23" s="171"/>
      <c r="AKI23" s="171"/>
      <c r="AKJ23" s="171"/>
      <c r="AKK23" s="171"/>
      <c r="AKL23" s="171"/>
      <c r="AKM23" s="171"/>
      <c r="AKN23" s="171"/>
      <c r="AKO23" s="171"/>
      <c r="AKP23" s="171"/>
      <c r="AKQ23" s="171"/>
      <c r="AKR23" s="171"/>
      <c r="AKS23" s="171"/>
      <c r="AKT23" s="171"/>
      <c r="AKU23" s="171"/>
      <c r="AKV23" s="171"/>
      <c r="AKW23" s="171"/>
      <c r="AKX23" s="171"/>
      <c r="AKY23" s="171"/>
      <c r="AKZ23" s="171"/>
      <c r="ALA23" s="171"/>
      <c r="ALB23" s="171"/>
      <c r="ALC23" s="171"/>
      <c r="ALD23" s="171"/>
      <c r="ALE23" s="171"/>
      <c r="ALF23" s="171"/>
      <c r="ALG23" s="171"/>
      <c r="ALH23" s="171"/>
      <c r="ALI23" s="171"/>
      <c r="ALJ23" s="171"/>
      <c r="ALK23" s="171"/>
      <c r="ALL23" s="171"/>
      <c r="ALM23" s="171"/>
      <c r="ALN23" s="171"/>
      <c r="ALO23" s="171"/>
      <c r="ALP23" s="171"/>
      <c r="ALQ23" s="171"/>
      <c r="ALR23" s="171"/>
      <c r="ALS23" s="171"/>
      <c r="ALT23" s="171"/>
      <c r="ALU23" s="171"/>
      <c r="ALV23" s="171"/>
      <c r="ALW23" s="171"/>
      <c r="ALX23" s="171"/>
      <c r="ALY23" s="171"/>
      <c r="ALZ23" s="171"/>
      <c r="AMA23" s="171"/>
      <c r="AMB23" s="171"/>
      <c r="AMC23" s="171"/>
      <c r="AMD23" s="171"/>
      <c r="AME23" s="171"/>
      <c r="AMF23" s="171"/>
      <c r="AMG23" s="171"/>
      <c r="AMH23" s="171"/>
      <c r="AMI23" s="171"/>
      <c r="AMJ23" s="171"/>
      <c r="AMK23" s="171"/>
      <c r="AML23" s="171"/>
      <c r="AMM23" s="171"/>
      <c r="AMN23" s="171"/>
      <c r="AMO23" s="171"/>
      <c r="AMP23" s="171"/>
      <c r="AMQ23" s="171"/>
      <c r="AMR23" s="171"/>
      <c r="AMS23" s="171"/>
      <c r="AMT23" s="171"/>
      <c r="AMU23" s="171"/>
      <c r="AMV23" s="171"/>
      <c r="AMW23" s="171"/>
      <c r="AMX23" s="171"/>
      <c r="AMY23" s="171"/>
      <c r="AMZ23" s="171"/>
      <c r="ANA23" s="171"/>
      <c r="ANB23" s="171"/>
      <c r="ANC23" s="171"/>
      <c r="AND23" s="171"/>
      <c r="ANE23" s="171"/>
      <c r="ANF23" s="171"/>
      <c r="ANG23" s="171"/>
      <c r="ANH23" s="171"/>
      <c r="ANI23" s="171"/>
      <c r="ANJ23" s="171"/>
      <c r="ANK23" s="171"/>
      <c r="ANL23" s="171"/>
      <c r="ANM23" s="171"/>
      <c r="ANN23" s="171"/>
      <c r="ANO23" s="171"/>
      <c r="ANP23" s="171"/>
      <c r="ANQ23" s="171"/>
      <c r="ANR23" s="171"/>
      <c r="ANS23" s="171"/>
      <c r="ANT23" s="171"/>
      <c r="ANU23" s="171"/>
      <c r="ANV23" s="171"/>
      <c r="ANW23" s="171"/>
      <c r="ANX23" s="171"/>
      <c r="ANY23" s="171"/>
      <c r="ANZ23" s="171"/>
      <c r="AOA23" s="171"/>
      <c r="AOB23" s="171"/>
      <c r="AOC23" s="171"/>
      <c r="AOD23" s="171"/>
      <c r="AOE23" s="171"/>
      <c r="AOF23" s="171"/>
      <c r="AOG23" s="171"/>
      <c r="AOH23" s="171"/>
      <c r="AOI23" s="171"/>
      <c r="AOJ23" s="171"/>
      <c r="AOK23" s="171"/>
      <c r="AOL23" s="171"/>
      <c r="AOM23" s="171"/>
      <c r="AON23" s="171"/>
      <c r="AOO23" s="171"/>
      <c r="AOP23" s="171"/>
      <c r="AOQ23" s="171"/>
      <c r="AOR23" s="171"/>
      <c r="AOS23" s="171"/>
      <c r="AOT23" s="171"/>
      <c r="AOU23" s="171"/>
      <c r="AOV23" s="171"/>
      <c r="AOW23" s="171"/>
      <c r="AOX23" s="171"/>
      <c r="AOY23" s="171"/>
      <c r="AOZ23" s="171"/>
      <c r="APA23" s="171"/>
      <c r="APB23" s="171"/>
      <c r="APC23" s="171"/>
      <c r="APD23" s="171"/>
      <c r="APE23" s="171"/>
      <c r="APF23" s="171"/>
      <c r="APG23" s="171"/>
      <c r="APH23" s="171"/>
      <c r="API23" s="171"/>
      <c r="APJ23" s="171"/>
      <c r="APK23" s="171"/>
      <c r="APL23" s="171"/>
      <c r="APM23" s="171"/>
      <c r="APN23" s="171"/>
      <c r="APO23" s="171"/>
      <c r="APP23" s="171"/>
      <c r="APQ23" s="171"/>
      <c r="APR23" s="171"/>
      <c r="APS23" s="171"/>
      <c r="APT23" s="171"/>
      <c r="APU23" s="171"/>
      <c r="APV23" s="171"/>
      <c r="APW23" s="171"/>
      <c r="APX23" s="171"/>
      <c r="APY23" s="171"/>
      <c r="APZ23" s="171"/>
      <c r="AQA23" s="171"/>
      <c r="AQB23" s="171"/>
      <c r="AQC23" s="171"/>
      <c r="AQD23" s="171"/>
      <c r="AQE23" s="171"/>
      <c r="AQF23" s="171"/>
      <c r="AQG23" s="171"/>
      <c r="AQH23" s="171"/>
      <c r="AQI23" s="171"/>
      <c r="AQJ23" s="171"/>
      <c r="AQK23" s="171"/>
      <c r="AQL23" s="171"/>
      <c r="AQM23" s="171"/>
      <c r="AQN23" s="171"/>
      <c r="AQO23" s="171"/>
      <c r="AQP23" s="171"/>
      <c r="AQQ23" s="171"/>
      <c r="AQR23" s="171"/>
      <c r="AQS23" s="171"/>
      <c r="AQT23" s="171"/>
      <c r="AQU23" s="171"/>
      <c r="AQV23" s="171"/>
      <c r="AQW23" s="171"/>
      <c r="AQX23" s="171"/>
      <c r="AQY23" s="171"/>
      <c r="AQZ23" s="171"/>
      <c r="ARA23" s="171"/>
      <c r="ARB23" s="171"/>
      <c r="ARC23" s="171"/>
      <c r="ARD23" s="171"/>
      <c r="ARE23" s="171"/>
      <c r="ARF23" s="171"/>
      <c r="ARG23" s="171"/>
      <c r="ARH23" s="171"/>
      <c r="ARI23" s="171"/>
      <c r="ARJ23" s="171"/>
      <c r="ARK23" s="171"/>
      <c r="ARL23" s="171"/>
      <c r="ARM23" s="171"/>
      <c r="ARN23" s="171"/>
      <c r="ARO23" s="171"/>
      <c r="ARP23" s="171"/>
      <c r="ARQ23" s="171"/>
      <c r="ARR23" s="171"/>
      <c r="ARS23" s="171"/>
      <c r="ART23" s="171"/>
      <c r="ARU23" s="171"/>
      <c r="ARV23" s="171"/>
      <c r="ARW23" s="171"/>
      <c r="ARX23" s="171"/>
      <c r="ARY23" s="171"/>
      <c r="ARZ23" s="171"/>
      <c r="ASA23" s="171"/>
      <c r="ASB23" s="171"/>
      <c r="ASC23" s="171"/>
      <c r="ASD23" s="171"/>
      <c r="ASE23" s="171"/>
      <c r="ASF23" s="171"/>
      <c r="ASG23" s="171"/>
      <c r="ASH23" s="171"/>
      <c r="ASI23" s="171"/>
      <c r="ASJ23" s="171"/>
      <c r="ASK23" s="171"/>
      <c r="ASL23" s="171"/>
      <c r="ASM23" s="171"/>
      <c r="ASN23" s="171"/>
      <c r="ASO23" s="171"/>
      <c r="ASP23" s="171"/>
      <c r="ASQ23" s="171"/>
      <c r="ASR23" s="171"/>
      <c r="ASS23" s="171"/>
      <c r="AST23" s="171"/>
      <c r="ASU23" s="171"/>
      <c r="ASV23" s="171"/>
      <c r="ASW23" s="171"/>
      <c r="ASX23" s="171"/>
      <c r="ASY23" s="171"/>
      <c r="ASZ23" s="171"/>
      <c r="ATA23" s="171"/>
      <c r="ATB23" s="171"/>
      <c r="ATC23" s="171"/>
      <c r="ATD23" s="171"/>
      <c r="ATE23" s="171"/>
      <c r="ATF23" s="171"/>
      <c r="ATG23" s="171"/>
      <c r="ATH23" s="171"/>
      <c r="ATI23" s="171"/>
      <c r="ATJ23" s="171"/>
      <c r="ATK23" s="171"/>
      <c r="ATL23" s="171"/>
      <c r="ATM23" s="171"/>
      <c r="ATN23" s="171"/>
      <c r="ATO23" s="171"/>
      <c r="ATP23" s="171"/>
      <c r="ATQ23" s="171"/>
      <c r="ATR23" s="171"/>
      <c r="ATS23" s="171"/>
      <c r="ATT23" s="171"/>
      <c r="ATU23" s="171"/>
      <c r="ATV23" s="171"/>
      <c r="ATW23" s="171"/>
      <c r="ATX23" s="171"/>
      <c r="ATY23" s="171"/>
      <c r="ATZ23" s="171"/>
      <c r="AUA23" s="171"/>
      <c r="AUB23" s="171"/>
      <c r="AUC23" s="171"/>
      <c r="AUD23" s="171"/>
      <c r="AUE23" s="171"/>
      <c r="AUF23" s="171"/>
      <c r="AUG23" s="171"/>
      <c r="AUH23" s="171"/>
      <c r="AUI23" s="171"/>
      <c r="AUJ23" s="171"/>
      <c r="AUK23" s="171"/>
      <c r="AUL23" s="171"/>
      <c r="AUM23" s="171"/>
      <c r="AUN23" s="171"/>
      <c r="AUO23" s="171"/>
      <c r="AUP23" s="171"/>
      <c r="AUQ23" s="171"/>
      <c r="AUR23" s="171"/>
      <c r="AUS23" s="171"/>
      <c r="AUT23" s="171"/>
      <c r="AUU23" s="171"/>
      <c r="AUV23" s="171"/>
      <c r="AUW23" s="171"/>
      <c r="AUX23" s="171"/>
      <c r="AUY23" s="171"/>
      <c r="AUZ23" s="171"/>
      <c r="AVA23" s="171"/>
      <c r="AVB23" s="171"/>
      <c r="AVC23" s="171"/>
      <c r="AVD23" s="171"/>
      <c r="AVE23" s="171"/>
      <c r="AVF23" s="171"/>
      <c r="AVG23" s="171"/>
      <c r="AVH23" s="171"/>
      <c r="AVI23" s="171"/>
      <c r="AVJ23" s="171"/>
      <c r="AVK23" s="171"/>
      <c r="AVL23" s="171"/>
      <c r="AVM23" s="171"/>
      <c r="AVN23" s="171"/>
      <c r="AVO23" s="171"/>
      <c r="AVP23" s="171"/>
      <c r="AVQ23" s="171"/>
      <c r="AVR23" s="171"/>
      <c r="AVS23" s="171"/>
      <c r="AVT23" s="171"/>
      <c r="AVU23" s="171"/>
      <c r="AVV23" s="171"/>
      <c r="AVW23" s="171"/>
      <c r="AVX23" s="171"/>
      <c r="AVY23" s="171"/>
      <c r="AVZ23" s="171"/>
      <c r="AWA23" s="171"/>
      <c r="AWB23" s="171"/>
      <c r="AWC23" s="171"/>
      <c r="AWD23" s="171"/>
      <c r="AWE23" s="171"/>
      <c r="AWF23" s="171"/>
      <c r="AWG23" s="171"/>
      <c r="AWH23" s="171"/>
      <c r="AWI23" s="171"/>
      <c r="AWJ23" s="171"/>
      <c r="AWK23" s="171"/>
      <c r="AWL23" s="171"/>
      <c r="AWM23" s="171"/>
      <c r="AWN23" s="171"/>
      <c r="AWO23" s="171"/>
      <c r="AWP23" s="171"/>
      <c r="AWQ23" s="171"/>
      <c r="AWR23" s="171"/>
      <c r="AWS23" s="171"/>
      <c r="AWT23" s="171"/>
      <c r="AWU23" s="171"/>
      <c r="AWV23" s="171"/>
      <c r="AWW23" s="171"/>
      <c r="AWX23" s="171"/>
      <c r="AWY23" s="171"/>
      <c r="AWZ23" s="171"/>
      <c r="AXA23" s="171"/>
      <c r="AXB23" s="171"/>
      <c r="AXC23" s="171"/>
      <c r="AXD23" s="171"/>
      <c r="AXE23" s="171"/>
      <c r="AXF23" s="171"/>
      <c r="AXG23" s="171"/>
      <c r="AXH23" s="171"/>
      <c r="AXI23" s="171"/>
      <c r="AXJ23" s="171"/>
      <c r="AXK23" s="171"/>
      <c r="AXL23" s="171"/>
      <c r="AXM23" s="171"/>
      <c r="AXN23" s="171"/>
      <c r="AXO23" s="171"/>
      <c r="AXP23" s="171"/>
      <c r="AXQ23" s="171"/>
      <c r="AXR23" s="171"/>
      <c r="AXS23" s="171"/>
      <c r="AXT23" s="171"/>
      <c r="AXU23" s="171"/>
      <c r="AXV23" s="171"/>
      <c r="AXW23" s="171"/>
      <c r="AXX23" s="171"/>
      <c r="AXY23" s="171"/>
      <c r="AXZ23" s="171"/>
      <c r="AYA23" s="171"/>
      <c r="AYB23" s="171"/>
      <c r="AYC23" s="171"/>
      <c r="AYD23" s="171"/>
      <c r="AYE23" s="171"/>
      <c r="AYF23" s="171"/>
      <c r="AYG23" s="171"/>
      <c r="AYH23" s="171"/>
      <c r="AYI23" s="171"/>
      <c r="AYJ23" s="171"/>
      <c r="AYK23" s="171"/>
      <c r="AYL23" s="171"/>
      <c r="AYM23" s="171"/>
      <c r="AYN23" s="171"/>
      <c r="AYO23" s="171"/>
      <c r="AYP23" s="171"/>
      <c r="AYQ23" s="171"/>
      <c r="AYR23" s="171"/>
      <c r="AYS23" s="171"/>
      <c r="AYT23" s="171"/>
      <c r="AYU23" s="171"/>
      <c r="AYV23" s="171"/>
      <c r="AYW23" s="171"/>
      <c r="AYX23" s="171"/>
      <c r="AYY23" s="171"/>
      <c r="AYZ23" s="171"/>
      <c r="AZA23" s="171"/>
      <c r="AZB23" s="171"/>
      <c r="AZC23" s="171"/>
      <c r="AZD23" s="171"/>
      <c r="AZE23" s="171"/>
      <c r="AZF23" s="171"/>
      <c r="AZG23" s="171"/>
      <c r="AZH23" s="171"/>
      <c r="AZI23" s="171"/>
      <c r="AZJ23" s="171"/>
      <c r="AZK23" s="171"/>
      <c r="AZL23" s="171"/>
      <c r="AZM23" s="171"/>
      <c r="AZN23" s="171"/>
      <c r="AZO23" s="171"/>
      <c r="AZP23" s="171"/>
      <c r="AZQ23" s="171"/>
      <c r="AZR23" s="171"/>
      <c r="AZS23" s="171"/>
      <c r="AZT23" s="171"/>
      <c r="AZU23" s="171"/>
      <c r="AZV23" s="171"/>
      <c r="AZW23" s="171"/>
      <c r="AZX23" s="171"/>
      <c r="AZY23" s="171"/>
      <c r="AZZ23" s="171"/>
      <c r="BAA23" s="171"/>
      <c r="BAB23" s="171"/>
      <c r="BAC23" s="171"/>
      <c r="BAD23" s="171"/>
      <c r="BAE23" s="171"/>
      <c r="BAF23" s="171"/>
      <c r="BAG23" s="171"/>
      <c r="BAH23" s="171"/>
      <c r="BAI23" s="171"/>
      <c r="BAJ23" s="171"/>
      <c r="BAK23" s="171"/>
      <c r="BAL23" s="171"/>
      <c r="BAM23" s="171"/>
      <c r="BAN23" s="171"/>
      <c r="BAO23" s="171"/>
      <c r="BAP23" s="171"/>
      <c r="BAQ23" s="171"/>
      <c r="BAR23" s="171"/>
      <c r="BAS23" s="171"/>
      <c r="BAT23" s="171"/>
      <c r="BAU23" s="171"/>
      <c r="BAV23" s="171"/>
      <c r="BAW23" s="171"/>
      <c r="BAX23" s="171"/>
      <c r="BAY23" s="171"/>
      <c r="BAZ23" s="171"/>
      <c r="BBA23" s="171"/>
      <c r="BBB23" s="171"/>
      <c r="BBC23" s="171"/>
      <c r="BBD23" s="171"/>
      <c r="BBE23" s="171"/>
      <c r="BBF23" s="171"/>
      <c r="BBG23" s="171"/>
      <c r="BBH23" s="171"/>
      <c r="BBI23" s="171"/>
      <c r="BBJ23" s="171"/>
      <c r="BBK23" s="171"/>
      <c r="BBL23" s="171"/>
      <c r="BBM23" s="171"/>
      <c r="BBN23" s="171"/>
      <c r="BBO23" s="171"/>
      <c r="BBP23" s="171"/>
      <c r="BBQ23" s="171"/>
      <c r="BBR23" s="171"/>
      <c r="BBS23" s="171"/>
      <c r="BBT23" s="171"/>
      <c r="BBU23" s="171"/>
      <c r="BBV23" s="171"/>
      <c r="BBW23" s="171"/>
      <c r="BBX23" s="171"/>
      <c r="BBY23" s="171"/>
      <c r="BBZ23" s="171"/>
      <c r="BCA23" s="171"/>
      <c r="BCB23" s="171"/>
      <c r="BCC23" s="171"/>
      <c r="BCD23" s="171"/>
      <c r="BCE23" s="171"/>
      <c r="BCF23" s="171"/>
      <c r="BCG23" s="171"/>
      <c r="BCH23" s="171"/>
      <c r="BCI23" s="171"/>
      <c r="BCJ23" s="171"/>
      <c r="BCK23" s="171"/>
      <c r="BCL23" s="171"/>
      <c r="BCM23" s="171"/>
      <c r="BCN23" s="171"/>
      <c r="BCO23" s="171"/>
      <c r="BCP23" s="171"/>
      <c r="BCQ23" s="171"/>
      <c r="BCR23" s="171"/>
      <c r="BCS23" s="171"/>
      <c r="BCT23" s="171"/>
      <c r="BCU23" s="171"/>
      <c r="BCV23" s="171"/>
      <c r="BCW23" s="171"/>
      <c r="BCX23" s="171"/>
      <c r="BCY23" s="171"/>
      <c r="BCZ23" s="171"/>
      <c r="BDA23" s="171"/>
      <c r="BDB23" s="171"/>
      <c r="BDC23" s="171"/>
      <c r="BDD23" s="171"/>
      <c r="BDE23" s="171"/>
      <c r="BDF23" s="171"/>
      <c r="BDG23" s="171"/>
      <c r="BDH23" s="171"/>
      <c r="BDI23" s="171"/>
      <c r="BDJ23" s="171"/>
      <c r="BDK23" s="171"/>
      <c r="BDL23" s="171"/>
      <c r="BDM23" s="171"/>
      <c r="BDN23" s="171"/>
      <c r="BDO23" s="171"/>
      <c r="BDP23" s="171"/>
      <c r="BDQ23" s="171"/>
      <c r="BDR23" s="171"/>
      <c r="BDS23" s="171"/>
      <c r="BDT23" s="171"/>
      <c r="BDU23" s="171"/>
      <c r="BDV23" s="171"/>
      <c r="BDW23" s="171"/>
      <c r="BDX23" s="171"/>
      <c r="BDY23" s="171"/>
      <c r="BDZ23" s="171"/>
      <c r="BEA23" s="171"/>
      <c r="BEB23" s="171"/>
      <c r="BEC23" s="171"/>
      <c r="BED23" s="171"/>
      <c r="BEE23" s="171"/>
      <c r="BEF23" s="171"/>
      <c r="BEG23" s="171"/>
      <c r="BEH23" s="171"/>
      <c r="BEI23" s="171"/>
      <c r="BEJ23" s="171"/>
      <c r="BEK23" s="171"/>
      <c r="BEL23" s="171"/>
      <c r="BEM23" s="171"/>
      <c r="BEN23" s="171"/>
      <c r="BEO23" s="171"/>
      <c r="BEP23" s="171"/>
      <c r="BEQ23" s="171"/>
      <c r="BER23" s="171"/>
      <c r="BES23" s="171"/>
      <c r="BET23" s="171"/>
      <c r="BEU23" s="171"/>
      <c r="BEV23" s="171"/>
      <c r="BEW23" s="171"/>
      <c r="BEX23" s="171"/>
      <c r="BEY23" s="171"/>
      <c r="BEZ23" s="171"/>
      <c r="BFA23" s="171"/>
      <c r="BFB23" s="171"/>
      <c r="BFC23" s="171"/>
      <c r="BFD23" s="171"/>
      <c r="BFE23" s="171"/>
      <c r="BFF23" s="171"/>
      <c r="BFG23" s="171"/>
      <c r="BFH23" s="171"/>
      <c r="BFI23" s="171"/>
      <c r="BFJ23" s="171"/>
      <c r="BFK23" s="171"/>
      <c r="BFL23" s="171"/>
      <c r="BFM23" s="171"/>
      <c r="BFN23" s="171"/>
      <c r="BFO23" s="171"/>
      <c r="BFP23" s="171"/>
      <c r="BFQ23" s="171"/>
      <c r="BFR23" s="171"/>
      <c r="BFS23" s="171"/>
      <c r="BFT23" s="171"/>
      <c r="BFU23" s="171"/>
      <c r="BFV23" s="171"/>
      <c r="BFW23" s="171"/>
      <c r="BFX23" s="171"/>
      <c r="BFY23" s="171"/>
      <c r="BFZ23" s="171"/>
      <c r="BGA23" s="171"/>
      <c r="BGB23" s="171"/>
      <c r="BGC23" s="171"/>
      <c r="BGD23" s="171"/>
      <c r="BGE23" s="171"/>
      <c r="BGF23" s="171"/>
      <c r="BGG23" s="171"/>
      <c r="BGH23" s="171"/>
      <c r="BGI23" s="171"/>
      <c r="BGJ23" s="171"/>
      <c r="BGK23" s="171"/>
      <c r="BGL23" s="171"/>
      <c r="BGM23" s="171"/>
      <c r="BGN23" s="171"/>
      <c r="BGO23" s="171"/>
      <c r="BGP23" s="171"/>
      <c r="BGQ23" s="171"/>
      <c r="BGR23" s="171"/>
      <c r="BGS23" s="171"/>
      <c r="BGT23" s="171"/>
      <c r="BGU23" s="171"/>
      <c r="BGV23" s="171"/>
      <c r="BGW23" s="171"/>
      <c r="BGX23" s="171"/>
      <c r="BGY23" s="171"/>
      <c r="BGZ23" s="171"/>
      <c r="BHA23" s="171"/>
      <c r="BHB23" s="171"/>
      <c r="BHC23" s="171"/>
      <c r="BHD23" s="171"/>
      <c r="BHE23" s="171"/>
      <c r="BHF23" s="171"/>
      <c r="BHG23" s="171"/>
      <c r="BHH23" s="171"/>
      <c r="BHI23" s="171"/>
      <c r="BHJ23" s="171"/>
      <c r="BHK23" s="171"/>
      <c r="BHL23" s="171"/>
      <c r="BHM23" s="171"/>
      <c r="BHN23" s="171"/>
      <c r="BHO23" s="171"/>
      <c r="BHP23" s="171"/>
      <c r="BHQ23" s="171"/>
      <c r="BHR23" s="171"/>
      <c r="BHS23" s="171"/>
      <c r="BHT23" s="171"/>
      <c r="BHU23" s="171"/>
      <c r="BHV23" s="171"/>
      <c r="BHW23" s="171"/>
      <c r="BHX23" s="171"/>
      <c r="BHY23" s="171"/>
      <c r="BHZ23" s="171"/>
      <c r="BIA23" s="171"/>
      <c r="BIB23" s="171"/>
      <c r="BIC23" s="171"/>
      <c r="BID23" s="171"/>
      <c r="BIE23" s="171"/>
      <c r="BIF23" s="171"/>
      <c r="BIG23" s="171"/>
      <c r="BIH23" s="171"/>
      <c r="BII23" s="171"/>
      <c r="BIJ23" s="171"/>
      <c r="BIK23" s="171"/>
      <c r="BIL23" s="171"/>
      <c r="BIM23" s="171"/>
      <c r="BIN23" s="171"/>
      <c r="BIO23" s="171"/>
      <c r="BIP23" s="171"/>
      <c r="BIQ23" s="171"/>
      <c r="BIR23" s="171"/>
      <c r="BIS23" s="171"/>
      <c r="BIT23" s="171"/>
      <c r="BIU23" s="171"/>
      <c r="BIV23" s="171"/>
      <c r="BIW23" s="171"/>
      <c r="BIX23" s="171"/>
      <c r="BIY23" s="171"/>
      <c r="BIZ23" s="171"/>
      <c r="BJA23" s="171"/>
      <c r="BJB23" s="171"/>
      <c r="BJC23" s="171"/>
      <c r="BJD23" s="171"/>
      <c r="BJE23" s="171"/>
      <c r="BJF23" s="171"/>
      <c r="BJG23" s="171"/>
      <c r="BJH23" s="171"/>
      <c r="BJI23" s="171"/>
      <c r="BJJ23" s="171"/>
      <c r="BJK23" s="171"/>
      <c r="BJL23" s="171"/>
      <c r="BJM23" s="171"/>
      <c r="BJN23" s="171"/>
      <c r="BJO23" s="171"/>
      <c r="BJP23" s="171"/>
      <c r="BJQ23" s="171"/>
      <c r="BJR23" s="171"/>
      <c r="BJS23" s="171"/>
      <c r="BJT23" s="171"/>
      <c r="BJU23" s="171"/>
      <c r="BJV23" s="171"/>
      <c r="BJW23" s="171"/>
      <c r="BJX23" s="171"/>
      <c r="BJY23" s="171"/>
      <c r="BJZ23" s="171"/>
      <c r="BKA23" s="171"/>
      <c r="BKB23" s="171"/>
      <c r="BKC23" s="171"/>
      <c r="BKD23" s="171"/>
      <c r="BKE23" s="171"/>
      <c r="BKF23" s="171"/>
      <c r="BKG23" s="171"/>
      <c r="BKH23" s="171"/>
      <c r="BKI23" s="171"/>
      <c r="BKJ23" s="171"/>
      <c r="BKK23" s="171"/>
      <c r="BKL23" s="171"/>
      <c r="BKM23" s="171"/>
      <c r="BKN23" s="171"/>
      <c r="BKO23" s="171"/>
      <c r="BKP23" s="171"/>
      <c r="BKQ23" s="171"/>
      <c r="BKR23" s="171"/>
      <c r="BKS23" s="171"/>
      <c r="BKT23" s="171"/>
      <c r="BKU23" s="171"/>
      <c r="BKV23" s="171"/>
      <c r="BKW23" s="171"/>
      <c r="BKX23" s="171"/>
      <c r="BKY23" s="171"/>
      <c r="BKZ23" s="171"/>
      <c r="BLA23" s="171"/>
      <c r="BLB23" s="171"/>
      <c r="BLC23" s="171"/>
      <c r="BLD23" s="171"/>
      <c r="BLE23" s="171"/>
      <c r="BLF23" s="171"/>
      <c r="BLG23" s="171"/>
      <c r="BLH23" s="171"/>
      <c r="BLI23" s="171"/>
      <c r="BLJ23" s="171"/>
      <c r="BLK23" s="171"/>
      <c r="BLL23" s="171"/>
      <c r="BLM23" s="171"/>
      <c r="BLN23" s="171"/>
      <c r="BLO23" s="171"/>
      <c r="BLP23" s="171"/>
      <c r="BLQ23" s="171"/>
      <c r="BLR23" s="171"/>
      <c r="BLS23" s="171"/>
      <c r="BLT23" s="171"/>
      <c r="BLU23" s="171"/>
      <c r="BLV23" s="171"/>
      <c r="BLW23" s="171"/>
      <c r="BLX23" s="171"/>
      <c r="BLY23" s="171"/>
      <c r="BLZ23" s="171"/>
      <c r="BMA23" s="171"/>
      <c r="BMB23" s="171"/>
      <c r="BMC23" s="171"/>
      <c r="BMD23" s="171"/>
      <c r="BME23" s="171"/>
      <c r="BMF23" s="171"/>
      <c r="BMG23" s="171"/>
      <c r="BMH23" s="171"/>
      <c r="BMI23" s="171"/>
      <c r="BMJ23" s="171"/>
      <c r="BMK23" s="171"/>
      <c r="BML23" s="171"/>
      <c r="BMM23" s="171"/>
      <c r="BMN23" s="171"/>
      <c r="BMO23" s="171"/>
      <c r="BMP23" s="171"/>
      <c r="BMQ23" s="171"/>
      <c r="BMR23" s="171"/>
      <c r="BMS23" s="171"/>
      <c r="BMT23" s="171"/>
      <c r="BMU23" s="171"/>
      <c r="BMV23" s="171"/>
      <c r="BMW23" s="171"/>
      <c r="BMX23" s="171"/>
      <c r="BMY23" s="171"/>
      <c r="BMZ23" s="171"/>
      <c r="BNA23" s="171"/>
      <c r="BNB23" s="171"/>
      <c r="BNC23" s="171"/>
      <c r="BND23" s="171"/>
      <c r="BNE23" s="171"/>
      <c r="BNF23" s="171"/>
      <c r="BNG23" s="171"/>
      <c r="BNH23" s="171"/>
      <c r="BNI23" s="171"/>
      <c r="BNJ23" s="171"/>
      <c r="BNK23" s="171"/>
      <c r="BNL23" s="171"/>
      <c r="BNM23" s="171"/>
      <c r="BNN23" s="171"/>
      <c r="BNO23" s="171"/>
      <c r="BNP23" s="171"/>
      <c r="BNQ23" s="171"/>
      <c r="BNR23" s="171"/>
      <c r="BNS23" s="171"/>
      <c r="BNT23" s="171"/>
      <c r="BNU23" s="171"/>
      <c r="BNV23" s="171"/>
      <c r="BNW23" s="171"/>
      <c r="BNX23" s="171"/>
      <c r="BNY23" s="171"/>
      <c r="BNZ23" s="171"/>
      <c r="BOA23" s="171"/>
      <c r="BOB23" s="171"/>
      <c r="BOC23" s="171"/>
      <c r="BOD23" s="171"/>
      <c r="BOE23" s="171"/>
      <c r="BOF23" s="171"/>
      <c r="BOG23" s="171"/>
      <c r="BOH23" s="171"/>
      <c r="BOI23" s="171"/>
      <c r="BOJ23" s="171"/>
      <c r="BOK23" s="171"/>
      <c r="BOL23" s="171"/>
      <c r="BOM23" s="171"/>
      <c r="BON23" s="171"/>
      <c r="BOO23" s="171"/>
      <c r="BOP23" s="171"/>
      <c r="BOQ23" s="171"/>
      <c r="BOR23" s="171"/>
      <c r="BOS23" s="171"/>
      <c r="BOT23" s="171"/>
      <c r="BOU23" s="171"/>
      <c r="BOV23" s="171"/>
      <c r="BOW23" s="171"/>
      <c r="BOX23" s="171"/>
      <c r="BOY23" s="171"/>
      <c r="BOZ23" s="171"/>
      <c r="BPA23" s="171"/>
      <c r="BPB23" s="171"/>
      <c r="BPC23" s="171"/>
      <c r="BPD23" s="171"/>
      <c r="BPE23" s="171"/>
      <c r="BPF23" s="171"/>
      <c r="BPG23" s="171"/>
      <c r="BPH23" s="171"/>
      <c r="BPI23" s="171"/>
      <c r="BPJ23" s="171"/>
      <c r="BPK23" s="171"/>
      <c r="BPL23" s="171"/>
      <c r="BPM23" s="171"/>
      <c r="BPN23" s="171"/>
      <c r="BPO23" s="171"/>
      <c r="BPP23" s="171"/>
      <c r="BPQ23" s="171"/>
      <c r="BPR23" s="171"/>
      <c r="BPS23" s="171"/>
      <c r="BPT23" s="171"/>
      <c r="BPU23" s="171"/>
      <c r="BPV23" s="171"/>
      <c r="BPW23" s="171"/>
      <c r="BPX23" s="171"/>
      <c r="BPY23" s="171"/>
      <c r="BPZ23" s="171"/>
      <c r="BQA23" s="171"/>
      <c r="BQB23" s="171"/>
      <c r="BQC23" s="171"/>
      <c r="BQD23" s="171"/>
      <c r="BQE23" s="171"/>
      <c r="BQF23" s="171"/>
      <c r="BQG23" s="171"/>
      <c r="BQH23" s="171"/>
      <c r="BQI23" s="171"/>
      <c r="BQJ23" s="171"/>
      <c r="BQK23" s="171"/>
      <c r="BQL23" s="171"/>
      <c r="BQM23" s="171"/>
      <c r="BQN23" s="171"/>
      <c r="BQO23" s="171"/>
      <c r="BQP23" s="171"/>
      <c r="BQQ23" s="171"/>
      <c r="BQR23" s="171"/>
      <c r="BQS23" s="171"/>
      <c r="BQT23" s="171"/>
      <c r="BQU23" s="171"/>
      <c r="BQV23" s="171"/>
      <c r="BQW23" s="171"/>
      <c r="BQX23" s="171"/>
      <c r="BQY23" s="171"/>
      <c r="BQZ23" s="171"/>
      <c r="BRA23" s="171"/>
      <c r="BRB23" s="171"/>
      <c r="BRC23" s="171"/>
      <c r="BRD23" s="171"/>
      <c r="BRE23" s="171"/>
      <c r="BRF23" s="171"/>
      <c r="BRG23" s="171"/>
      <c r="BRH23" s="171"/>
      <c r="BRI23" s="171"/>
      <c r="BRJ23" s="171"/>
      <c r="BRK23" s="171"/>
      <c r="BRL23" s="171"/>
      <c r="BRM23" s="171"/>
      <c r="BRN23" s="171"/>
      <c r="BRO23" s="171"/>
      <c r="BRP23" s="171"/>
      <c r="BRQ23" s="171"/>
      <c r="BRR23" s="171"/>
      <c r="BRS23" s="171"/>
      <c r="BRT23" s="171"/>
      <c r="BRU23" s="171"/>
      <c r="BRV23" s="171"/>
      <c r="BRW23" s="171"/>
      <c r="BRX23" s="171"/>
      <c r="BRY23" s="171"/>
      <c r="BRZ23" s="171"/>
      <c r="BSA23" s="171"/>
      <c r="BSB23" s="171"/>
      <c r="BSC23" s="171"/>
      <c r="BSD23" s="171"/>
      <c r="BSE23" s="171"/>
      <c r="BSF23" s="171"/>
      <c r="BSG23" s="171"/>
      <c r="BSH23" s="171"/>
      <c r="BSI23" s="171"/>
      <c r="BSJ23" s="171"/>
      <c r="BSK23" s="171"/>
      <c r="BSL23" s="171"/>
      <c r="BSM23" s="171"/>
      <c r="BSN23" s="171"/>
      <c r="BSO23" s="171"/>
      <c r="BSP23" s="171"/>
      <c r="BSQ23" s="171"/>
      <c r="BSR23" s="171"/>
      <c r="BSS23" s="171"/>
      <c r="BST23" s="171"/>
      <c r="BSU23" s="171"/>
      <c r="BSV23" s="171"/>
      <c r="BSW23" s="171"/>
      <c r="BSX23" s="171"/>
      <c r="BSY23" s="171"/>
      <c r="BSZ23" s="171"/>
      <c r="BTA23" s="171"/>
      <c r="BTB23" s="171"/>
      <c r="BTC23" s="171"/>
      <c r="BTD23" s="171"/>
      <c r="BTE23" s="171"/>
      <c r="BTF23" s="171"/>
      <c r="BTG23" s="171"/>
      <c r="BTH23" s="171"/>
      <c r="BTI23" s="171"/>
      <c r="BTJ23" s="171"/>
      <c r="BTK23" s="171"/>
      <c r="BTL23" s="171"/>
      <c r="BTM23" s="171"/>
      <c r="BTN23" s="171"/>
      <c r="BTO23" s="171"/>
      <c r="BTP23" s="171"/>
      <c r="BTQ23" s="171"/>
      <c r="BTR23" s="171"/>
      <c r="BTS23" s="171"/>
      <c r="BTT23" s="171"/>
      <c r="BTU23" s="171"/>
      <c r="BTV23" s="171"/>
      <c r="BTW23" s="171"/>
      <c r="BTX23" s="171"/>
      <c r="BTY23" s="171"/>
      <c r="BTZ23" s="171"/>
      <c r="BUA23" s="171"/>
      <c r="BUB23" s="171"/>
      <c r="BUC23" s="171"/>
      <c r="BUD23" s="171"/>
      <c r="BUE23" s="171"/>
      <c r="BUF23" s="171"/>
      <c r="BUG23" s="171"/>
      <c r="BUH23" s="171"/>
      <c r="BUI23" s="171"/>
      <c r="BUJ23" s="171"/>
      <c r="BUK23" s="171"/>
      <c r="BUL23" s="171"/>
      <c r="BUM23" s="171"/>
      <c r="BUN23" s="171"/>
      <c r="BUO23" s="171"/>
      <c r="BUP23" s="171"/>
      <c r="BUQ23" s="171"/>
      <c r="BUR23" s="171"/>
      <c r="BUS23" s="171"/>
      <c r="BUT23" s="171"/>
      <c r="BUU23" s="171"/>
      <c r="BUV23" s="171"/>
      <c r="BUW23" s="171"/>
      <c r="BUX23" s="171"/>
      <c r="BUY23" s="171"/>
      <c r="BUZ23" s="171"/>
      <c r="BVA23" s="171"/>
      <c r="BVB23" s="171"/>
      <c r="BVC23" s="171"/>
      <c r="BVD23" s="171"/>
      <c r="BVE23" s="171"/>
      <c r="BVF23" s="171"/>
      <c r="BVG23" s="171"/>
      <c r="BVH23" s="171"/>
      <c r="BVI23" s="171"/>
      <c r="BVJ23" s="171"/>
      <c r="BVK23" s="171"/>
      <c r="BVL23" s="171"/>
      <c r="BVM23" s="171"/>
      <c r="BVN23" s="171"/>
      <c r="BVO23" s="171"/>
      <c r="BVP23" s="171"/>
      <c r="BVQ23" s="171"/>
      <c r="BVR23" s="171"/>
      <c r="BVS23" s="171"/>
      <c r="BVT23" s="171"/>
      <c r="BVU23" s="171"/>
      <c r="BVV23" s="171"/>
      <c r="BVW23" s="171"/>
      <c r="BVX23" s="171"/>
      <c r="BVY23" s="171"/>
      <c r="BVZ23" s="171"/>
      <c r="BWA23" s="171"/>
      <c r="BWB23" s="171"/>
      <c r="BWC23" s="171"/>
      <c r="BWD23" s="171"/>
      <c r="BWE23" s="171"/>
      <c r="BWF23" s="171"/>
      <c r="BWG23" s="171"/>
      <c r="BWH23" s="171"/>
      <c r="BWI23" s="171"/>
      <c r="BWJ23" s="171"/>
      <c r="BWK23" s="171"/>
      <c r="BWL23" s="171"/>
      <c r="BWM23" s="171"/>
      <c r="BWN23" s="171"/>
      <c r="BWO23" s="171"/>
      <c r="BWP23" s="171"/>
      <c r="BWQ23" s="171"/>
      <c r="BWR23" s="171"/>
      <c r="BWS23" s="171"/>
      <c r="BWT23" s="171"/>
      <c r="BWU23" s="171"/>
      <c r="BWV23" s="171"/>
      <c r="BWW23" s="171"/>
      <c r="BWX23" s="171"/>
      <c r="BWY23" s="171"/>
      <c r="BWZ23" s="171"/>
      <c r="BXA23" s="171"/>
      <c r="BXB23" s="171"/>
      <c r="BXC23" s="171"/>
      <c r="BXD23" s="171"/>
      <c r="BXE23" s="171"/>
      <c r="BXF23" s="171"/>
      <c r="BXG23" s="171"/>
      <c r="BXH23" s="171"/>
      <c r="BXI23" s="171"/>
      <c r="BXJ23" s="171"/>
      <c r="BXK23" s="171"/>
      <c r="BXL23" s="171"/>
      <c r="BXM23" s="171"/>
      <c r="BXN23" s="171"/>
      <c r="BXO23" s="171"/>
      <c r="BXP23" s="171"/>
      <c r="BXQ23" s="171"/>
      <c r="BXR23" s="171"/>
      <c r="BXS23" s="171"/>
      <c r="BXT23" s="171"/>
      <c r="BXU23" s="171"/>
      <c r="BXV23" s="171"/>
      <c r="BXW23" s="171"/>
      <c r="BXX23" s="171"/>
      <c r="BXY23" s="171"/>
      <c r="BXZ23" s="171"/>
      <c r="BYA23" s="171"/>
      <c r="BYB23" s="171"/>
      <c r="BYC23" s="171"/>
      <c r="BYD23" s="171"/>
      <c r="BYE23" s="171"/>
      <c r="BYF23" s="171"/>
      <c r="BYG23" s="171"/>
      <c r="BYH23" s="171"/>
      <c r="BYI23" s="171"/>
      <c r="BYJ23" s="171"/>
      <c r="BYK23" s="171"/>
      <c r="BYL23" s="171"/>
      <c r="BYM23" s="171"/>
      <c r="BYN23" s="171"/>
      <c r="BYO23" s="171"/>
      <c r="BYP23" s="171"/>
      <c r="BYQ23" s="171"/>
      <c r="BYR23" s="171"/>
      <c r="BYS23" s="171"/>
      <c r="BYT23" s="171"/>
      <c r="BYU23" s="171"/>
      <c r="BYV23" s="171"/>
      <c r="BYW23" s="171"/>
      <c r="BYX23" s="171"/>
      <c r="BYY23" s="171"/>
      <c r="BYZ23" s="171"/>
      <c r="BZA23" s="171"/>
      <c r="BZB23" s="171"/>
      <c r="BZC23" s="171"/>
      <c r="BZD23" s="171"/>
      <c r="BZE23" s="171"/>
      <c r="BZF23" s="171"/>
      <c r="BZG23" s="171"/>
      <c r="BZH23" s="171"/>
      <c r="BZI23" s="171"/>
      <c r="BZJ23" s="171"/>
      <c r="BZK23" s="171"/>
      <c r="BZL23" s="171"/>
      <c r="BZM23" s="171"/>
      <c r="BZN23" s="171"/>
      <c r="BZO23" s="171"/>
      <c r="BZP23" s="171"/>
      <c r="BZQ23" s="171"/>
      <c r="BZR23" s="171"/>
      <c r="BZS23" s="171"/>
      <c r="BZT23" s="171"/>
      <c r="BZU23" s="171"/>
      <c r="BZV23" s="171"/>
      <c r="BZW23" s="171"/>
      <c r="BZX23" s="171"/>
      <c r="BZY23" s="171"/>
      <c r="BZZ23" s="171"/>
      <c r="CAA23" s="171"/>
      <c r="CAB23" s="171"/>
      <c r="CAC23" s="171"/>
      <c r="CAD23" s="171"/>
      <c r="CAE23" s="171"/>
      <c r="CAF23" s="171"/>
      <c r="CAG23" s="171"/>
      <c r="CAH23" s="171"/>
      <c r="CAI23" s="171"/>
      <c r="CAJ23" s="171"/>
      <c r="CAK23" s="171"/>
      <c r="CAL23" s="171"/>
      <c r="CAM23" s="171"/>
      <c r="CAN23" s="171"/>
      <c r="CAO23" s="171"/>
      <c r="CAP23" s="171"/>
      <c r="CAQ23" s="171"/>
      <c r="CAR23" s="171"/>
      <c r="CAS23" s="171"/>
      <c r="CAT23" s="171"/>
      <c r="CAU23" s="171"/>
      <c r="CAV23" s="171"/>
      <c r="CAW23" s="171"/>
      <c r="CAX23" s="171"/>
      <c r="CAY23" s="171"/>
      <c r="CAZ23" s="171"/>
      <c r="CBA23" s="171"/>
      <c r="CBB23" s="171"/>
      <c r="CBC23" s="171"/>
      <c r="CBD23" s="171"/>
      <c r="CBE23" s="171"/>
      <c r="CBF23" s="171"/>
      <c r="CBG23" s="171"/>
      <c r="CBH23" s="171"/>
      <c r="CBI23" s="171"/>
      <c r="CBJ23" s="171"/>
      <c r="CBK23" s="171"/>
      <c r="CBL23" s="171"/>
      <c r="CBM23" s="171"/>
      <c r="CBN23" s="171"/>
      <c r="CBO23" s="171"/>
      <c r="CBP23" s="171"/>
      <c r="CBQ23" s="171"/>
      <c r="CBR23" s="171"/>
      <c r="CBS23" s="171"/>
      <c r="CBT23" s="171"/>
      <c r="CBU23" s="171"/>
      <c r="CBV23" s="171"/>
      <c r="CBW23" s="171"/>
      <c r="CBX23" s="171"/>
      <c r="CBY23" s="171"/>
      <c r="CBZ23" s="171"/>
      <c r="CCA23" s="171"/>
      <c r="CCB23" s="171"/>
      <c r="CCC23" s="171"/>
      <c r="CCD23" s="171"/>
      <c r="CCE23" s="171"/>
      <c r="CCF23" s="171"/>
      <c r="CCG23" s="171"/>
      <c r="CCH23" s="171"/>
      <c r="CCI23" s="171"/>
      <c r="CCJ23" s="171"/>
      <c r="CCK23" s="171"/>
      <c r="CCL23" s="171"/>
      <c r="CCM23" s="171"/>
      <c r="CCN23" s="171"/>
      <c r="CCO23" s="171"/>
      <c r="CCP23" s="171"/>
      <c r="CCQ23" s="171"/>
      <c r="CCR23" s="171"/>
      <c r="CCS23" s="171"/>
      <c r="CCT23" s="171"/>
      <c r="CCU23" s="171"/>
      <c r="CCV23" s="171"/>
      <c r="CCW23" s="171"/>
      <c r="CCX23" s="171"/>
      <c r="CCY23" s="171"/>
      <c r="CCZ23" s="171"/>
      <c r="CDA23" s="171"/>
      <c r="CDB23" s="171"/>
      <c r="CDC23" s="171"/>
      <c r="CDD23" s="171"/>
      <c r="CDE23" s="171"/>
      <c r="CDF23" s="171"/>
      <c r="CDG23" s="171"/>
      <c r="CDH23" s="171"/>
      <c r="CDI23" s="171"/>
      <c r="CDJ23" s="171"/>
      <c r="CDK23" s="171"/>
      <c r="CDL23" s="171"/>
      <c r="CDM23" s="171"/>
      <c r="CDN23" s="171"/>
      <c r="CDO23" s="171"/>
      <c r="CDP23" s="171"/>
      <c r="CDQ23" s="171"/>
      <c r="CDR23" s="171"/>
      <c r="CDS23" s="171"/>
      <c r="CDT23" s="171"/>
      <c r="CDU23" s="171"/>
      <c r="CDV23" s="171"/>
      <c r="CDW23" s="171"/>
      <c r="CDX23" s="171"/>
      <c r="CDY23" s="171"/>
      <c r="CDZ23" s="171"/>
      <c r="CEA23" s="171"/>
      <c r="CEB23" s="171"/>
      <c r="CEC23" s="171"/>
      <c r="CED23" s="171"/>
      <c r="CEE23" s="171"/>
      <c r="CEF23" s="171"/>
      <c r="CEG23" s="171"/>
      <c r="CEH23" s="171"/>
      <c r="CEI23" s="171"/>
      <c r="CEJ23" s="171"/>
      <c r="CEK23" s="171"/>
      <c r="CEL23" s="171"/>
      <c r="CEM23" s="171"/>
      <c r="CEN23" s="171"/>
      <c r="CEO23" s="171"/>
      <c r="CEP23" s="171"/>
      <c r="CEQ23" s="171"/>
      <c r="CER23" s="171"/>
      <c r="CES23" s="171"/>
      <c r="CET23" s="171"/>
      <c r="CEU23" s="171"/>
      <c r="CEV23" s="171"/>
      <c r="CEW23" s="171"/>
      <c r="CEX23" s="171"/>
      <c r="CEY23" s="171"/>
      <c r="CEZ23" s="171"/>
      <c r="CFA23" s="171"/>
      <c r="CFB23" s="171"/>
      <c r="CFC23" s="171"/>
      <c r="CFD23" s="171"/>
      <c r="CFE23" s="171"/>
      <c r="CFF23" s="171"/>
      <c r="CFG23" s="171"/>
      <c r="CFH23" s="171"/>
      <c r="CFI23" s="171"/>
      <c r="CFJ23" s="171"/>
      <c r="CFK23" s="171"/>
      <c r="CFL23" s="171"/>
      <c r="CFM23" s="171"/>
      <c r="CFN23" s="171"/>
      <c r="CFO23" s="171"/>
      <c r="CFP23" s="171"/>
      <c r="CFQ23" s="171"/>
      <c r="CFR23" s="171"/>
      <c r="CFS23" s="171"/>
      <c r="CFT23" s="171"/>
      <c r="CFU23" s="171"/>
      <c r="CFV23" s="171"/>
      <c r="CFW23" s="171"/>
      <c r="CFX23" s="171"/>
      <c r="CFY23" s="171"/>
      <c r="CFZ23" s="171"/>
      <c r="CGA23" s="171"/>
      <c r="CGB23" s="171"/>
      <c r="CGC23" s="171"/>
      <c r="CGD23" s="171"/>
      <c r="CGE23" s="171"/>
      <c r="CGF23" s="171"/>
      <c r="CGG23" s="171"/>
      <c r="CGH23" s="171"/>
      <c r="CGI23" s="171"/>
      <c r="CGJ23" s="171"/>
      <c r="CGK23" s="171"/>
      <c r="CGL23" s="171"/>
      <c r="CGM23" s="171"/>
      <c r="CGN23" s="171"/>
      <c r="CGO23" s="171"/>
      <c r="CGP23" s="171"/>
      <c r="CGQ23" s="171"/>
      <c r="CGR23" s="171"/>
      <c r="CGS23" s="171"/>
      <c r="CGT23" s="171"/>
      <c r="CGU23" s="171"/>
      <c r="CGV23" s="171"/>
      <c r="CGW23" s="171"/>
      <c r="CGX23" s="171"/>
      <c r="CGY23" s="171"/>
      <c r="CGZ23" s="171"/>
      <c r="CHA23" s="171"/>
      <c r="CHB23" s="171"/>
      <c r="CHC23" s="171"/>
      <c r="CHD23" s="171"/>
      <c r="CHE23" s="171"/>
      <c r="CHF23" s="171"/>
      <c r="CHG23" s="171"/>
      <c r="CHH23" s="171"/>
      <c r="CHI23" s="171"/>
      <c r="CHJ23" s="171"/>
      <c r="CHK23" s="171"/>
      <c r="CHL23" s="171"/>
      <c r="CHM23" s="171"/>
      <c r="CHN23" s="171"/>
      <c r="CHO23" s="171"/>
      <c r="CHP23" s="171"/>
      <c r="CHQ23" s="171"/>
      <c r="CHR23" s="171"/>
      <c r="CHS23" s="171"/>
      <c r="CHT23" s="171"/>
      <c r="CHU23" s="171"/>
      <c r="CHV23" s="171"/>
      <c r="CHW23" s="171"/>
      <c r="CHX23" s="171"/>
      <c r="CHY23" s="171"/>
      <c r="CHZ23" s="171"/>
      <c r="CIA23" s="171"/>
      <c r="CIB23" s="171"/>
      <c r="CIC23" s="171"/>
      <c r="CID23" s="171"/>
      <c r="CIE23" s="171"/>
      <c r="CIF23" s="171"/>
      <c r="CIG23" s="171"/>
      <c r="CIH23" s="171"/>
      <c r="CII23" s="171"/>
      <c r="CIJ23" s="171"/>
      <c r="CIK23" s="171"/>
      <c r="CIL23" s="171"/>
      <c r="CIM23" s="171"/>
      <c r="CIN23" s="171"/>
      <c r="CIO23" s="171"/>
      <c r="CIP23" s="171"/>
      <c r="CIQ23" s="171"/>
      <c r="CIR23" s="171"/>
      <c r="CIS23" s="171"/>
      <c r="CIT23" s="171"/>
      <c r="CIU23" s="171"/>
      <c r="CIV23" s="171"/>
      <c r="CIW23" s="171"/>
      <c r="CIX23" s="171"/>
      <c r="CIY23" s="171"/>
      <c r="CIZ23" s="171"/>
      <c r="CJA23" s="171"/>
      <c r="CJB23" s="171"/>
      <c r="CJC23" s="171"/>
      <c r="CJD23" s="171"/>
      <c r="CJE23" s="171"/>
      <c r="CJF23" s="171"/>
      <c r="CJG23" s="171"/>
      <c r="CJH23" s="171"/>
      <c r="CJI23" s="171"/>
      <c r="CJJ23" s="171"/>
      <c r="CJK23" s="171"/>
      <c r="CJL23" s="171"/>
      <c r="CJM23" s="171"/>
      <c r="CJN23" s="171"/>
      <c r="CJO23" s="171"/>
      <c r="CJP23" s="171"/>
      <c r="CJQ23" s="171"/>
      <c r="CJR23" s="171"/>
      <c r="CJS23" s="171"/>
      <c r="CJT23" s="171"/>
      <c r="CJU23" s="171"/>
      <c r="CJV23" s="171"/>
      <c r="CJW23" s="171"/>
      <c r="CJX23" s="171"/>
      <c r="CJY23" s="171"/>
      <c r="CJZ23" s="171"/>
      <c r="CKA23" s="171"/>
      <c r="CKB23" s="171"/>
      <c r="CKC23" s="171"/>
      <c r="CKD23" s="171"/>
      <c r="CKE23" s="171"/>
      <c r="CKF23" s="171"/>
      <c r="CKG23" s="171"/>
      <c r="CKH23" s="171"/>
      <c r="CKI23" s="171"/>
      <c r="CKJ23" s="171"/>
      <c r="CKK23" s="171"/>
      <c r="CKL23" s="171"/>
      <c r="CKM23" s="171"/>
      <c r="CKN23" s="171"/>
      <c r="CKO23" s="171"/>
      <c r="CKP23" s="171"/>
      <c r="CKQ23" s="171"/>
      <c r="CKR23" s="171"/>
      <c r="CKS23" s="171"/>
      <c r="CKT23" s="171"/>
      <c r="CKU23" s="171"/>
      <c r="CKV23" s="171"/>
      <c r="CKW23" s="171"/>
      <c r="CKX23" s="171"/>
      <c r="CKY23" s="171"/>
      <c r="CKZ23" s="171"/>
      <c r="CLA23" s="171"/>
      <c r="CLB23" s="171"/>
      <c r="CLC23" s="171"/>
      <c r="CLD23" s="171"/>
      <c r="CLE23" s="171"/>
      <c r="CLF23" s="171"/>
      <c r="CLG23" s="171"/>
      <c r="CLH23" s="171"/>
      <c r="CLI23" s="171"/>
      <c r="CLJ23" s="171"/>
      <c r="CLK23" s="171"/>
      <c r="CLL23" s="171"/>
      <c r="CLM23" s="171"/>
      <c r="CLN23" s="171"/>
      <c r="CLO23" s="171"/>
      <c r="CLP23" s="171"/>
      <c r="CLQ23" s="171"/>
      <c r="CLR23" s="171"/>
      <c r="CLS23" s="171"/>
      <c r="CLT23" s="171"/>
      <c r="CLU23" s="171"/>
      <c r="CLV23" s="171"/>
      <c r="CLW23" s="171"/>
      <c r="CLX23" s="171"/>
      <c r="CLY23" s="171"/>
      <c r="CLZ23" s="171"/>
      <c r="CMA23" s="171"/>
      <c r="CMB23" s="171"/>
      <c r="CMC23" s="171"/>
      <c r="CMD23" s="171"/>
      <c r="CME23" s="171"/>
      <c r="CMF23" s="171"/>
      <c r="CMG23" s="171"/>
      <c r="CMH23" s="171"/>
      <c r="CMI23" s="171"/>
      <c r="CMJ23" s="171"/>
      <c r="CMK23" s="171"/>
      <c r="CML23" s="171"/>
      <c r="CMM23" s="171"/>
      <c r="CMN23" s="171"/>
      <c r="CMO23" s="171"/>
      <c r="CMP23" s="171"/>
      <c r="CMQ23" s="171"/>
      <c r="CMR23" s="171"/>
      <c r="CMS23" s="171"/>
      <c r="CMT23" s="171"/>
      <c r="CMU23" s="171"/>
      <c r="CMV23" s="171"/>
      <c r="CMW23" s="171"/>
      <c r="CMX23" s="171"/>
      <c r="CMY23" s="171"/>
      <c r="CMZ23" s="171"/>
      <c r="CNA23" s="171"/>
      <c r="CNB23" s="171"/>
      <c r="CNC23" s="171"/>
      <c r="CND23" s="171"/>
      <c r="CNE23" s="171"/>
      <c r="CNF23" s="171"/>
      <c r="CNG23" s="171"/>
      <c r="CNH23" s="171"/>
      <c r="CNI23" s="171"/>
      <c r="CNJ23" s="171"/>
      <c r="CNK23" s="171"/>
      <c r="CNL23" s="171"/>
      <c r="CNM23" s="171"/>
      <c r="CNN23" s="171"/>
      <c r="CNO23" s="171"/>
      <c r="CNP23" s="171"/>
      <c r="CNQ23" s="171"/>
      <c r="CNR23" s="171"/>
      <c r="CNS23" s="171"/>
      <c r="CNT23" s="171"/>
      <c r="CNU23" s="171"/>
      <c r="CNV23" s="171"/>
      <c r="CNW23" s="171"/>
      <c r="CNX23" s="171"/>
      <c r="CNY23" s="171"/>
      <c r="CNZ23" s="171"/>
      <c r="COA23" s="171"/>
      <c r="COB23" s="171"/>
      <c r="COC23" s="171"/>
      <c r="COD23" s="171"/>
      <c r="COE23" s="171"/>
      <c r="COF23" s="171"/>
      <c r="COG23" s="171"/>
      <c r="COH23" s="171"/>
      <c r="COI23" s="171"/>
      <c r="COJ23" s="171"/>
      <c r="COK23" s="171"/>
      <c r="COL23" s="171"/>
      <c r="COM23" s="171"/>
      <c r="CON23" s="171"/>
      <c r="COO23" s="171"/>
      <c r="COP23" s="171"/>
      <c r="COQ23" s="171"/>
      <c r="COR23" s="171"/>
      <c r="COS23" s="171"/>
      <c r="COT23" s="171"/>
      <c r="COU23" s="171"/>
      <c r="COV23" s="171"/>
      <c r="COW23" s="171"/>
      <c r="COX23" s="171"/>
      <c r="COY23" s="171"/>
      <c r="COZ23" s="171"/>
      <c r="CPA23" s="171"/>
      <c r="CPB23" s="171"/>
      <c r="CPC23" s="171"/>
      <c r="CPD23" s="171"/>
      <c r="CPE23" s="171"/>
      <c r="CPF23" s="171"/>
      <c r="CPG23" s="171"/>
      <c r="CPH23" s="171"/>
      <c r="CPI23" s="171"/>
      <c r="CPJ23" s="171"/>
      <c r="CPK23" s="171"/>
      <c r="CPL23" s="171"/>
      <c r="CPM23" s="171"/>
      <c r="CPN23" s="171"/>
      <c r="CPO23" s="171"/>
      <c r="CPP23" s="171"/>
      <c r="CPQ23" s="171"/>
      <c r="CPR23" s="171"/>
      <c r="CPS23" s="171"/>
      <c r="CPT23" s="171"/>
      <c r="CPU23" s="171"/>
      <c r="CPV23" s="171"/>
      <c r="CPW23" s="171"/>
      <c r="CPX23" s="171"/>
      <c r="CPY23" s="171"/>
      <c r="CPZ23" s="171"/>
      <c r="CQA23" s="171"/>
      <c r="CQB23" s="171"/>
      <c r="CQC23" s="171"/>
      <c r="CQD23" s="171"/>
      <c r="CQE23" s="171"/>
      <c r="CQF23" s="171"/>
      <c r="CQG23" s="171"/>
      <c r="CQH23" s="171"/>
      <c r="CQI23" s="171"/>
      <c r="CQJ23" s="171"/>
      <c r="CQK23" s="171"/>
      <c r="CQL23" s="171"/>
      <c r="CQM23" s="171"/>
      <c r="CQN23" s="171"/>
      <c r="CQO23" s="171"/>
      <c r="CQP23" s="171"/>
      <c r="CQQ23" s="171"/>
      <c r="CQR23" s="171"/>
      <c r="CQS23" s="171"/>
      <c r="CQT23" s="171"/>
      <c r="CQU23" s="171"/>
      <c r="CQV23" s="171"/>
      <c r="CQW23" s="171"/>
      <c r="CQX23" s="171"/>
      <c r="CQY23" s="171"/>
      <c r="CQZ23" s="171"/>
      <c r="CRA23" s="171"/>
      <c r="CRB23" s="171"/>
      <c r="CRC23" s="171"/>
      <c r="CRD23" s="171"/>
      <c r="CRE23" s="171"/>
      <c r="CRF23" s="171"/>
      <c r="CRG23" s="171"/>
      <c r="CRH23" s="171"/>
      <c r="CRI23" s="171"/>
      <c r="CRJ23" s="171"/>
      <c r="CRK23" s="171"/>
      <c r="CRL23" s="171"/>
      <c r="CRM23" s="171"/>
      <c r="CRN23" s="171"/>
      <c r="CRO23" s="171"/>
      <c r="CRP23" s="171"/>
      <c r="CRQ23" s="171"/>
      <c r="CRR23" s="171"/>
      <c r="CRS23" s="171"/>
      <c r="CRT23" s="171"/>
      <c r="CRU23" s="171"/>
      <c r="CRV23" s="171"/>
      <c r="CRW23" s="171"/>
      <c r="CRX23" s="171"/>
      <c r="CRY23" s="171"/>
      <c r="CRZ23" s="171"/>
      <c r="CSA23" s="171"/>
      <c r="CSB23" s="171"/>
      <c r="CSC23" s="171"/>
      <c r="CSD23" s="171"/>
      <c r="CSE23" s="171"/>
      <c r="CSF23" s="171"/>
      <c r="CSG23" s="171"/>
      <c r="CSH23" s="171"/>
      <c r="CSI23" s="171"/>
      <c r="CSJ23" s="171"/>
      <c r="CSK23" s="171"/>
      <c r="CSL23" s="171"/>
      <c r="CSM23" s="171"/>
      <c r="CSN23" s="171"/>
      <c r="CSO23" s="171"/>
      <c r="CSP23" s="171"/>
      <c r="CSQ23" s="171"/>
      <c r="CSR23" s="171"/>
      <c r="CSS23" s="171"/>
      <c r="CST23" s="171"/>
      <c r="CSU23" s="171"/>
      <c r="CSV23" s="171"/>
      <c r="CSW23" s="171"/>
      <c r="CSX23" s="171"/>
      <c r="CSY23" s="171"/>
      <c r="CSZ23" s="171"/>
      <c r="CTA23" s="171"/>
      <c r="CTB23" s="171"/>
      <c r="CTC23" s="171"/>
      <c r="CTD23" s="171"/>
      <c r="CTE23" s="171"/>
      <c r="CTF23" s="171"/>
      <c r="CTG23" s="171"/>
      <c r="CTH23" s="171"/>
      <c r="CTI23" s="171"/>
      <c r="CTJ23" s="171"/>
      <c r="CTK23" s="171"/>
      <c r="CTL23" s="171"/>
      <c r="CTM23" s="171"/>
      <c r="CTN23" s="171"/>
      <c r="CTO23" s="171"/>
      <c r="CTP23" s="171"/>
      <c r="CTQ23" s="171"/>
      <c r="CTR23" s="171"/>
      <c r="CTS23" s="171"/>
      <c r="CTT23" s="171"/>
      <c r="CTU23" s="171"/>
      <c r="CTV23" s="171"/>
      <c r="CTW23" s="171"/>
      <c r="CTX23" s="171"/>
      <c r="CTY23" s="171"/>
      <c r="CTZ23" s="171"/>
      <c r="CUA23" s="171"/>
      <c r="CUB23" s="171"/>
      <c r="CUC23" s="171"/>
      <c r="CUD23" s="171"/>
      <c r="CUE23" s="171"/>
      <c r="CUF23" s="171"/>
      <c r="CUG23" s="171"/>
      <c r="CUH23" s="171"/>
      <c r="CUI23" s="171"/>
      <c r="CUJ23" s="171"/>
      <c r="CUK23" s="171"/>
      <c r="CUL23" s="171"/>
      <c r="CUM23" s="171"/>
      <c r="CUN23" s="171"/>
      <c r="CUO23" s="171"/>
      <c r="CUP23" s="171"/>
      <c r="CUQ23" s="171"/>
      <c r="CUR23" s="171"/>
      <c r="CUS23" s="171"/>
      <c r="CUT23" s="171"/>
      <c r="CUU23" s="171"/>
      <c r="CUV23" s="171"/>
      <c r="CUW23" s="171"/>
      <c r="CUX23" s="171"/>
      <c r="CUY23" s="171"/>
      <c r="CUZ23" s="171"/>
      <c r="CVA23" s="171"/>
      <c r="CVB23" s="171"/>
      <c r="CVC23" s="171"/>
      <c r="CVD23" s="171"/>
      <c r="CVE23" s="171"/>
      <c r="CVF23" s="171"/>
      <c r="CVG23" s="171"/>
      <c r="CVH23" s="171"/>
      <c r="CVI23" s="171"/>
      <c r="CVJ23" s="171"/>
      <c r="CVK23" s="171"/>
      <c r="CVL23" s="171"/>
      <c r="CVM23" s="171"/>
      <c r="CVN23" s="171"/>
      <c r="CVO23" s="171"/>
      <c r="CVP23" s="171"/>
      <c r="CVQ23" s="171"/>
      <c r="CVR23" s="171"/>
      <c r="CVS23" s="171"/>
      <c r="CVT23" s="171"/>
      <c r="CVU23" s="171"/>
      <c r="CVV23" s="171"/>
      <c r="CVW23" s="171"/>
      <c r="CVX23" s="171"/>
      <c r="CVY23" s="171"/>
      <c r="CVZ23" s="171"/>
      <c r="CWA23" s="171"/>
      <c r="CWB23" s="171"/>
      <c r="CWC23" s="171"/>
      <c r="CWD23" s="171"/>
      <c r="CWE23" s="171"/>
      <c r="CWF23" s="171"/>
      <c r="CWG23" s="171"/>
      <c r="CWH23" s="171"/>
      <c r="CWI23" s="171"/>
      <c r="CWJ23" s="171"/>
      <c r="CWK23" s="171"/>
      <c r="CWL23" s="171"/>
      <c r="CWM23" s="171"/>
      <c r="CWN23" s="171"/>
      <c r="CWO23" s="171"/>
      <c r="CWP23" s="171"/>
      <c r="CWQ23" s="171"/>
      <c r="CWR23" s="171"/>
      <c r="CWS23" s="171"/>
      <c r="CWT23" s="171"/>
      <c r="CWU23" s="171"/>
      <c r="CWV23" s="171"/>
      <c r="CWW23" s="171"/>
      <c r="CWX23" s="171"/>
      <c r="CWY23" s="171"/>
      <c r="CWZ23" s="171"/>
      <c r="CXA23" s="171"/>
      <c r="CXB23" s="171"/>
      <c r="CXC23" s="171"/>
      <c r="CXD23" s="171"/>
      <c r="CXE23" s="171"/>
      <c r="CXF23" s="171"/>
      <c r="CXG23" s="171"/>
      <c r="CXH23" s="171"/>
      <c r="CXI23" s="171"/>
      <c r="CXJ23" s="171"/>
      <c r="CXK23" s="171"/>
      <c r="CXL23" s="171"/>
      <c r="CXM23" s="171"/>
      <c r="CXN23" s="171"/>
      <c r="CXO23" s="171"/>
      <c r="CXP23" s="171"/>
      <c r="CXQ23" s="171"/>
      <c r="CXR23" s="171"/>
      <c r="CXS23" s="171"/>
      <c r="CXT23" s="171"/>
      <c r="CXU23" s="171"/>
      <c r="CXV23" s="171"/>
      <c r="CXW23" s="171"/>
      <c r="CXX23" s="171"/>
      <c r="CXY23" s="171"/>
      <c r="CXZ23" s="171"/>
      <c r="CYA23" s="171"/>
      <c r="CYB23" s="171"/>
      <c r="CYC23" s="171"/>
      <c r="CYD23" s="171"/>
      <c r="CYE23" s="171"/>
      <c r="CYF23" s="171"/>
      <c r="CYG23" s="171"/>
      <c r="CYH23" s="171"/>
      <c r="CYI23" s="171"/>
      <c r="CYJ23" s="171"/>
      <c r="CYK23" s="171"/>
      <c r="CYL23" s="171"/>
      <c r="CYM23" s="171"/>
      <c r="CYN23" s="171"/>
      <c r="CYO23" s="171"/>
      <c r="CYP23" s="171"/>
      <c r="CYQ23" s="171"/>
      <c r="CYR23" s="171"/>
      <c r="CYS23" s="171"/>
      <c r="CYT23" s="171"/>
      <c r="CYU23" s="171"/>
      <c r="CYV23" s="171"/>
      <c r="CYW23" s="171"/>
      <c r="CYX23" s="171"/>
      <c r="CYY23" s="171"/>
      <c r="CYZ23" s="171"/>
      <c r="CZA23" s="171"/>
      <c r="CZB23" s="171"/>
      <c r="CZC23" s="171"/>
      <c r="CZD23" s="171"/>
      <c r="CZE23" s="171"/>
      <c r="CZF23" s="171"/>
      <c r="CZG23" s="171"/>
      <c r="CZH23" s="171"/>
      <c r="CZI23" s="171"/>
      <c r="CZJ23" s="171"/>
      <c r="CZK23" s="171"/>
      <c r="CZL23" s="171"/>
      <c r="CZM23" s="171"/>
      <c r="CZN23" s="171"/>
      <c r="CZO23" s="171"/>
      <c r="CZP23" s="171"/>
      <c r="CZQ23" s="171"/>
      <c r="CZR23" s="171"/>
      <c r="CZS23" s="171"/>
      <c r="CZT23" s="171"/>
      <c r="CZU23" s="171"/>
      <c r="CZV23" s="171"/>
      <c r="CZW23" s="171"/>
      <c r="CZX23" s="171"/>
      <c r="CZY23" s="171"/>
      <c r="CZZ23" s="171"/>
      <c r="DAA23" s="171"/>
      <c r="DAB23" s="171"/>
      <c r="DAC23" s="171"/>
      <c r="DAD23" s="171"/>
      <c r="DAE23" s="171"/>
      <c r="DAF23" s="171"/>
      <c r="DAG23" s="171"/>
      <c r="DAH23" s="171"/>
      <c r="DAI23" s="171"/>
      <c r="DAJ23" s="171"/>
      <c r="DAK23" s="171"/>
      <c r="DAL23" s="171"/>
      <c r="DAM23" s="171"/>
      <c r="DAN23" s="171"/>
      <c r="DAO23" s="171"/>
      <c r="DAP23" s="171"/>
      <c r="DAQ23" s="171"/>
      <c r="DAR23" s="171"/>
      <c r="DAS23" s="171"/>
      <c r="DAT23" s="171"/>
      <c r="DAU23" s="171"/>
      <c r="DAV23" s="171"/>
      <c r="DAW23" s="171"/>
      <c r="DAX23" s="171"/>
      <c r="DAY23" s="171"/>
      <c r="DAZ23" s="171"/>
      <c r="DBA23" s="171"/>
      <c r="DBB23" s="171"/>
      <c r="DBC23" s="171"/>
      <c r="DBD23" s="171"/>
      <c r="DBE23" s="171"/>
      <c r="DBF23" s="171"/>
      <c r="DBG23" s="171"/>
      <c r="DBH23" s="171"/>
      <c r="DBI23" s="171"/>
      <c r="DBJ23" s="171"/>
      <c r="DBK23" s="171"/>
      <c r="DBL23" s="171"/>
      <c r="DBM23" s="171"/>
      <c r="DBN23" s="171"/>
      <c r="DBO23" s="171"/>
      <c r="DBP23" s="171"/>
      <c r="DBQ23" s="171"/>
      <c r="DBR23" s="171"/>
      <c r="DBS23" s="171"/>
      <c r="DBT23" s="171"/>
      <c r="DBU23" s="171"/>
      <c r="DBV23" s="171"/>
      <c r="DBW23" s="171"/>
      <c r="DBX23" s="171"/>
      <c r="DBY23" s="171"/>
      <c r="DBZ23" s="171"/>
      <c r="DCA23" s="171"/>
      <c r="DCB23" s="171"/>
      <c r="DCC23" s="171"/>
      <c r="DCD23" s="171"/>
      <c r="DCE23" s="171"/>
      <c r="DCF23" s="171"/>
      <c r="DCG23" s="171"/>
      <c r="DCH23" s="171"/>
      <c r="DCI23" s="171"/>
      <c r="DCJ23" s="171"/>
      <c r="DCK23" s="171"/>
      <c r="DCL23" s="171"/>
      <c r="DCM23" s="171"/>
      <c r="DCN23" s="171"/>
      <c r="DCO23" s="171"/>
      <c r="DCP23" s="171"/>
      <c r="DCQ23" s="171"/>
      <c r="DCR23" s="171"/>
      <c r="DCS23" s="171"/>
      <c r="DCT23" s="171"/>
      <c r="DCU23" s="171"/>
      <c r="DCV23" s="171"/>
      <c r="DCW23" s="171"/>
      <c r="DCX23" s="171"/>
      <c r="DCY23" s="171"/>
      <c r="DCZ23" s="171"/>
      <c r="DDA23" s="171"/>
      <c r="DDB23" s="171"/>
      <c r="DDC23" s="171"/>
      <c r="DDD23" s="171"/>
      <c r="DDE23" s="171"/>
      <c r="DDF23" s="171"/>
      <c r="DDG23" s="171"/>
      <c r="DDH23" s="171"/>
      <c r="DDI23" s="171"/>
      <c r="DDJ23" s="171"/>
      <c r="DDK23" s="171"/>
      <c r="DDL23" s="171"/>
      <c r="DDM23" s="171"/>
      <c r="DDN23" s="171"/>
      <c r="DDO23" s="171"/>
      <c r="DDP23" s="171"/>
      <c r="DDQ23" s="171"/>
      <c r="DDR23" s="171"/>
      <c r="DDS23" s="171"/>
      <c r="DDT23" s="171"/>
      <c r="DDU23" s="171"/>
      <c r="DDV23" s="171"/>
      <c r="DDW23" s="171"/>
      <c r="DDX23" s="171"/>
      <c r="DDY23" s="171"/>
      <c r="DDZ23" s="171"/>
      <c r="DEA23" s="171"/>
      <c r="DEB23" s="171"/>
      <c r="DEC23" s="171"/>
      <c r="DED23" s="171"/>
      <c r="DEE23" s="171"/>
      <c r="DEF23" s="171"/>
      <c r="DEG23" s="171"/>
      <c r="DEH23" s="171"/>
      <c r="DEI23" s="171"/>
      <c r="DEJ23" s="171"/>
      <c r="DEK23" s="171"/>
      <c r="DEL23" s="171"/>
      <c r="DEM23" s="171"/>
      <c r="DEN23" s="171"/>
      <c r="DEO23" s="171"/>
      <c r="DEP23" s="171"/>
      <c r="DEQ23" s="171"/>
      <c r="DER23" s="171"/>
      <c r="DES23" s="171"/>
      <c r="DET23" s="171"/>
      <c r="DEU23" s="171"/>
      <c r="DEV23" s="171"/>
      <c r="DEW23" s="171"/>
      <c r="DEX23" s="171"/>
      <c r="DEY23" s="171"/>
      <c r="DEZ23" s="171"/>
      <c r="DFA23" s="171"/>
      <c r="DFB23" s="171"/>
      <c r="DFC23" s="171"/>
      <c r="DFD23" s="171"/>
      <c r="DFE23" s="171"/>
      <c r="DFF23" s="171"/>
      <c r="DFG23" s="171"/>
      <c r="DFH23" s="171"/>
      <c r="DFI23" s="171"/>
      <c r="DFJ23" s="171"/>
      <c r="DFK23" s="171"/>
      <c r="DFL23" s="171"/>
      <c r="DFM23" s="171"/>
      <c r="DFN23" s="171"/>
      <c r="DFO23" s="171"/>
      <c r="DFP23" s="171"/>
      <c r="DFQ23" s="171"/>
      <c r="DFR23" s="171"/>
      <c r="DFS23" s="171"/>
      <c r="DFT23" s="171"/>
      <c r="DFU23" s="171"/>
      <c r="DFV23" s="171"/>
      <c r="DFW23" s="171"/>
      <c r="DFX23" s="171"/>
      <c r="DFY23" s="171"/>
      <c r="DFZ23" s="171"/>
      <c r="DGA23" s="171"/>
      <c r="DGB23" s="171"/>
      <c r="DGC23" s="171"/>
      <c r="DGD23" s="171"/>
      <c r="DGE23" s="171"/>
      <c r="DGF23" s="171"/>
      <c r="DGG23" s="171"/>
      <c r="DGH23" s="171"/>
      <c r="DGI23" s="171"/>
      <c r="DGJ23" s="171"/>
      <c r="DGK23" s="171"/>
      <c r="DGL23" s="171"/>
      <c r="DGM23" s="171"/>
      <c r="DGN23" s="171"/>
      <c r="DGO23" s="171"/>
      <c r="DGP23" s="171"/>
      <c r="DGQ23" s="171"/>
      <c r="DGR23" s="171"/>
      <c r="DGS23" s="171"/>
      <c r="DGT23" s="171"/>
      <c r="DGU23" s="171"/>
      <c r="DGV23" s="171"/>
      <c r="DGW23" s="171"/>
      <c r="DGX23" s="171"/>
      <c r="DGY23" s="171"/>
      <c r="DGZ23" s="171"/>
      <c r="DHA23" s="171"/>
      <c r="DHB23" s="171"/>
      <c r="DHC23" s="171"/>
      <c r="DHD23" s="171"/>
      <c r="DHE23" s="171"/>
      <c r="DHF23" s="171"/>
      <c r="DHG23" s="171"/>
      <c r="DHH23" s="171"/>
      <c r="DHI23" s="171"/>
      <c r="DHJ23" s="171"/>
      <c r="DHK23" s="171"/>
      <c r="DHL23" s="171"/>
      <c r="DHM23" s="171"/>
      <c r="DHN23" s="171"/>
      <c r="DHO23" s="171"/>
      <c r="DHP23" s="171"/>
      <c r="DHQ23" s="171"/>
      <c r="DHR23" s="171"/>
      <c r="DHS23" s="171"/>
      <c r="DHT23" s="171"/>
      <c r="DHU23" s="171"/>
      <c r="DHV23" s="171"/>
      <c r="DHW23" s="171"/>
      <c r="DHX23" s="171"/>
      <c r="DHY23" s="171"/>
      <c r="DHZ23" s="171"/>
      <c r="DIA23" s="171"/>
      <c r="DIB23" s="171"/>
      <c r="DIC23" s="171"/>
      <c r="DID23" s="171"/>
      <c r="DIE23" s="171"/>
      <c r="DIF23" s="171"/>
      <c r="DIG23" s="171"/>
      <c r="DIH23" s="171"/>
      <c r="DII23" s="171"/>
      <c r="DIJ23" s="171"/>
      <c r="DIK23" s="171"/>
      <c r="DIL23" s="171"/>
      <c r="DIM23" s="171"/>
      <c r="DIN23" s="171"/>
      <c r="DIO23" s="171"/>
      <c r="DIP23" s="171"/>
      <c r="DIQ23" s="171"/>
      <c r="DIR23" s="171"/>
      <c r="DIS23" s="171"/>
      <c r="DIT23" s="171"/>
      <c r="DIU23" s="171"/>
      <c r="DIV23" s="171"/>
      <c r="DIW23" s="171"/>
      <c r="DIX23" s="171"/>
      <c r="DIY23" s="171"/>
      <c r="DIZ23" s="171"/>
      <c r="DJA23" s="171"/>
      <c r="DJB23" s="171"/>
      <c r="DJC23" s="171"/>
      <c r="DJD23" s="171"/>
      <c r="DJE23" s="171"/>
      <c r="DJF23" s="171"/>
      <c r="DJG23" s="171"/>
      <c r="DJH23" s="171"/>
      <c r="DJI23" s="171"/>
      <c r="DJJ23" s="171"/>
      <c r="DJK23" s="171"/>
      <c r="DJL23" s="171"/>
      <c r="DJM23" s="171"/>
      <c r="DJN23" s="171"/>
      <c r="DJO23" s="171"/>
      <c r="DJP23" s="171"/>
      <c r="DJQ23" s="171"/>
      <c r="DJR23" s="171"/>
      <c r="DJS23" s="171"/>
      <c r="DJT23" s="171"/>
      <c r="DJU23" s="171"/>
      <c r="DJV23" s="171"/>
      <c r="DJW23" s="171"/>
      <c r="DJX23" s="171"/>
      <c r="DJY23" s="171"/>
      <c r="DJZ23" s="171"/>
      <c r="DKA23" s="171"/>
      <c r="DKB23" s="171"/>
      <c r="DKC23" s="171"/>
      <c r="DKD23" s="171"/>
      <c r="DKE23" s="171"/>
      <c r="DKF23" s="171"/>
      <c r="DKG23" s="171"/>
      <c r="DKH23" s="171"/>
      <c r="DKI23" s="171"/>
      <c r="DKJ23" s="171"/>
      <c r="DKK23" s="171"/>
      <c r="DKL23" s="171"/>
      <c r="DKM23" s="171"/>
      <c r="DKN23" s="171"/>
      <c r="DKO23" s="171"/>
      <c r="DKP23" s="171"/>
      <c r="DKQ23" s="171"/>
      <c r="DKR23" s="171"/>
      <c r="DKS23" s="171"/>
      <c r="DKT23" s="171"/>
      <c r="DKU23" s="171"/>
      <c r="DKV23" s="171"/>
      <c r="DKW23" s="171"/>
      <c r="DKX23" s="171"/>
      <c r="DKY23" s="171"/>
      <c r="DKZ23" s="171"/>
      <c r="DLA23" s="171"/>
      <c r="DLB23" s="171"/>
      <c r="DLC23" s="171"/>
      <c r="DLD23" s="171"/>
      <c r="DLE23" s="171"/>
      <c r="DLF23" s="171"/>
      <c r="DLG23" s="171"/>
      <c r="DLH23" s="171"/>
      <c r="DLI23" s="171"/>
      <c r="DLJ23" s="171"/>
      <c r="DLK23" s="171"/>
      <c r="DLL23" s="171"/>
      <c r="DLM23" s="171"/>
      <c r="DLN23" s="171"/>
      <c r="DLO23" s="171"/>
      <c r="DLP23" s="171"/>
      <c r="DLQ23" s="171"/>
      <c r="DLR23" s="171"/>
      <c r="DLS23" s="171"/>
      <c r="DLT23" s="171"/>
      <c r="DLU23" s="171"/>
      <c r="DLV23" s="171"/>
      <c r="DLW23" s="171"/>
      <c r="DLX23" s="171"/>
      <c r="DLY23" s="171"/>
      <c r="DLZ23" s="171"/>
      <c r="DMA23" s="171"/>
      <c r="DMB23" s="171"/>
      <c r="DMC23" s="171"/>
      <c r="DMD23" s="171"/>
      <c r="DME23" s="171"/>
      <c r="DMF23" s="171"/>
      <c r="DMG23" s="171"/>
      <c r="DMH23" s="171"/>
      <c r="DMI23" s="171"/>
      <c r="DMJ23" s="171"/>
      <c r="DMK23" s="171"/>
      <c r="DML23" s="171"/>
      <c r="DMM23" s="171"/>
      <c r="DMN23" s="171"/>
      <c r="DMO23" s="171"/>
      <c r="DMP23" s="171"/>
      <c r="DMQ23" s="171"/>
      <c r="DMR23" s="171"/>
      <c r="DMS23" s="171"/>
      <c r="DMT23" s="171"/>
      <c r="DMU23" s="171"/>
      <c r="DMV23" s="171"/>
      <c r="DMW23" s="171"/>
      <c r="DMX23" s="171"/>
      <c r="DMY23" s="171"/>
      <c r="DMZ23" s="171"/>
      <c r="DNA23" s="171"/>
      <c r="DNB23" s="171"/>
      <c r="DNC23" s="171"/>
      <c r="DND23" s="171"/>
      <c r="DNE23" s="171"/>
      <c r="DNF23" s="171"/>
      <c r="DNG23" s="171"/>
      <c r="DNH23" s="171"/>
      <c r="DNI23" s="171"/>
      <c r="DNJ23" s="171"/>
      <c r="DNK23" s="171"/>
      <c r="DNL23" s="171"/>
      <c r="DNM23" s="171"/>
      <c r="DNN23" s="171"/>
      <c r="DNO23" s="171"/>
      <c r="DNP23" s="171"/>
      <c r="DNQ23" s="171"/>
      <c r="DNR23" s="171"/>
      <c r="DNS23" s="171"/>
      <c r="DNT23" s="171"/>
      <c r="DNU23" s="171"/>
      <c r="DNV23" s="171"/>
      <c r="DNW23" s="171"/>
      <c r="DNX23" s="171"/>
      <c r="DNY23" s="171"/>
      <c r="DNZ23" s="171"/>
      <c r="DOA23" s="171"/>
      <c r="DOB23" s="171"/>
      <c r="DOC23" s="171"/>
      <c r="DOD23" s="171"/>
      <c r="DOE23" s="171"/>
      <c r="DOF23" s="171"/>
      <c r="DOG23" s="171"/>
      <c r="DOH23" s="171"/>
      <c r="DOI23" s="171"/>
      <c r="DOJ23" s="171"/>
      <c r="DOK23" s="171"/>
      <c r="DOL23" s="171"/>
      <c r="DOM23" s="171"/>
      <c r="DON23" s="171"/>
      <c r="DOO23" s="171"/>
      <c r="DOP23" s="171"/>
      <c r="DOQ23" s="171"/>
      <c r="DOR23" s="171"/>
      <c r="DOS23" s="171"/>
      <c r="DOT23" s="171"/>
      <c r="DOU23" s="171"/>
      <c r="DOV23" s="171"/>
      <c r="DOW23" s="171"/>
      <c r="DOX23" s="171"/>
      <c r="DOY23" s="171"/>
      <c r="DOZ23" s="171"/>
      <c r="DPA23" s="171"/>
      <c r="DPB23" s="171"/>
      <c r="DPC23" s="171"/>
      <c r="DPD23" s="171"/>
      <c r="DPE23" s="171"/>
      <c r="DPF23" s="171"/>
      <c r="DPG23" s="171"/>
      <c r="DPH23" s="171"/>
      <c r="DPI23" s="171"/>
      <c r="DPJ23" s="171"/>
      <c r="DPK23" s="171"/>
      <c r="DPL23" s="171"/>
      <c r="DPM23" s="171"/>
      <c r="DPN23" s="171"/>
      <c r="DPO23" s="171"/>
      <c r="DPP23" s="171"/>
      <c r="DPQ23" s="171"/>
      <c r="DPR23" s="171"/>
      <c r="DPS23" s="171"/>
      <c r="DPT23" s="171"/>
      <c r="DPU23" s="171"/>
      <c r="DPV23" s="171"/>
      <c r="DPW23" s="171"/>
      <c r="DPX23" s="171"/>
      <c r="DPY23" s="171"/>
      <c r="DPZ23" s="171"/>
      <c r="DQA23" s="171"/>
      <c r="DQB23" s="171"/>
      <c r="DQC23" s="171"/>
      <c r="DQD23" s="171"/>
      <c r="DQE23" s="171"/>
      <c r="DQF23" s="171"/>
      <c r="DQG23" s="171"/>
      <c r="DQH23" s="171"/>
      <c r="DQI23" s="171"/>
      <c r="DQJ23" s="171"/>
      <c r="DQK23" s="171"/>
      <c r="DQL23" s="171"/>
      <c r="DQM23" s="171"/>
      <c r="DQN23" s="171"/>
      <c r="DQO23" s="171"/>
      <c r="DQP23" s="171"/>
      <c r="DQQ23" s="171"/>
      <c r="DQR23" s="171"/>
      <c r="DQS23" s="171"/>
      <c r="DQT23" s="171"/>
      <c r="DQU23" s="171"/>
      <c r="DQV23" s="171"/>
      <c r="DQW23" s="171"/>
      <c r="DQX23" s="171"/>
      <c r="DQY23" s="171"/>
      <c r="DQZ23" s="171"/>
      <c r="DRA23" s="171"/>
      <c r="DRB23" s="171"/>
      <c r="DRC23" s="171"/>
      <c r="DRD23" s="171"/>
      <c r="DRE23" s="171"/>
      <c r="DRF23" s="171"/>
      <c r="DRG23" s="171"/>
      <c r="DRH23" s="171"/>
      <c r="DRI23" s="171"/>
      <c r="DRJ23" s="171"/>
      <c r="DRK23" s="171"/>
      <c r="DRL23" s="171"/>
      <c r="DRM23" s="171"/>
      <c r="DRN23" s="171"/>
      <c r="DRO23" s="171"/>
      <c r="DRP23" s="171"/>
      <c r="DRQ23" s="171"/>
      <c r="DRR23" s="171"/>
      <c r="DRS23" s="171"/>
      <c r="DRT23" s="171"/>
      <c r="DRU23" s="171"/>
      <c r="DRV23" s="171"/>
      <c r="DRW23" s="171"/>
      <c r="DRX23" s="171"/>
      <c r="DRY23" s="171"/>
      <c r="DRZ23" s="171"/>
      <c r="DSA23" s="171"/>
      <c r="DSB23" s="171"/>
      <c r="DSC23" s="171"/>
      <c r="DSD23" s="171"/>
      <c r="DSE23" s="171"/>
      <c r="DSF23" s="171"/>
      <c r="DSG23" s="171"/>
      <c r="DSH23" s="171"/>
      <c r="DSI23" s="171"/>
      <c r="DSJ23" s="171"/>
      <c r="DSK23" s="171"/>
      <c r="DSL23" s="171"/>
      <c r="DSM23" s="171"/>
      <c r="DSN23" s="171"/>
      <c r="DSO23" s="171"/>
      <c r="DSP23" s="171"/>
      <c r="DSQ23" s="171"/>
      <c r="DSR23" s="171"/>
      <c r="DSS23" s="171"/>
      <c r="DST23" s="171"/>
      <c r="DSU23" s="171"/>
      <c r="DSV23" s="171"/>
      <c r="DSW23" s="171"/>
      <c r="DSX23" s="171"/>
      <c r="DSY23" s="171"/>
      <c r="DSZ23" s="171"/>
      <c r="DTA23" s="171"/>
      <c r="DTB23" s="171"/>
      <c r="DTC23" s="171"/>
      <c r="DTD23" s="171"/>
      <c r="DTE23" s="171"/>
      <c r="DTF23" s="171"/>
      <c r="DTG23" s="171"/>
      <c r="DTH23" s="171"/>
      <c r="DTI23" s="171"/>
      <c r="DTJ23" s="171"/>
      <c r="DTK23" s="171"/>
      <c r="DTL23" s="171"/>
      <c r="DTM23" s="171"/>
      <c r="DTN23" s="171"/>
      <c r="DTO23" s="171"/>
      <c r="DTP23" s="171"/>
      <c r="DTQ23" s="171"/>
      <c r="DTR23" s="171"/>
      <c r="DTS23" s="171"/>
      <c r="DTT23" s="171"/>
      <c r="DTU23" s="171"/>
      <c r="DTV23" s="171"/>
      <c r="DTW23" s="171"/>
      <c r="DTX23" s="171"/>
      <c r="DTY23" s="171"/>
      <c r="DTZ23" s="171"/>
      <c r="DUA23" s="171"/>
      <c r="DUB23" s="171"/>
      <c r="DUC23" s="171"/>
      <c r="DUD23" s="171"/>
      <c r="DUE23" s="171"/>
      <c r="DUF23" s="171"/>
      <c r="DUG23" s="171"/>
      <c r="DUH23" s="171"/>
      <c r="DUI23" s="171"/>
      <c r="DUJ23" s="171"/>
      <c r="DUK23" s="171"/>
      <c r="DUL23" s="171"/>
      <c r="DUM23" s="171"/>
      <c r="DUN23" s="171"/>
      <c r="DUO23" s="171"/>
      <c r="DUP23" s="171"/>
      <c r="DUQ23" s="171"/>
      <c r="DUR23" s="171"/>
      <c r="DUS23" s="171"/>
      <c r="DUT23" s="171"/>
      <c r="DUU23" s="171"/>
      <c r="DUV23" s="171"/>
      <c r="DUW23" s="171"/>
      <c r="DUX23" s="171"/>
      <c r="DUY23" s="171"/>
      <c r="DUZ23" s="171"/>
      <c r="DVA23" s="171"/>
      <c r="DVB23" s="171"/>
      <c r="DVC23" s="171"/>
      <c r="DVD23" s="171"/>
      <c r="DVE23" s="171"/>
      <c r="DVF23" s="171"/>
      <c r="DVG23" s="171"/>
      <c r="DVH23" s="171"/>
      <c r="DVI23" s="171"/>
      <c r="DVJ23" s="171"/>
      <c r="DVK23" s="171"/>
      <c r="DVL23" s="171"/>
      <c r="DVM23" s="171"/>
      <c r="DVN23" s="171"/>
      <c r="DVO23" s="171"/>
      <c r="DVP23" s="171"/>
      <c r="DVQ23" s="171"/>
      <c r="DVR23" s="171"/>
      <c r="DVS23" s="171"/>
      <c r="DVT23" s="171"/>
      <c r="DVU23" s="171"/>
      <c r="DVV23" s="171"/>
      <c r="DVW23" s="171"/>
      <c r="DVX23" s="171"/>
      <c r="DVY23" s="171"/>
      <c r="DVZ23" s="171"/>
      <c r="DWA23" s="171"/>
      <c r="DWB23" s="171"/>
      <c r="DWC23" s="171"/>
      <c r="DWD23" s="171"/>
      <c r="DWE23" s="171"/>
      <c r="DWF23" s="171"/>
      <c r="DWG23" s="171"/>
      <c r="DWH23" s="171"/>
      <c r="DWI23" s="171"/>
      <c r="DWJ23" s="171"/>
      <c r="DWK23" s="171"/>
      <c r="DWL23" s="171"/>
      <c r="DWM23" s="171"/>
      <c r="DWN23" s="171"/>
      <c r="DWO23" s="171"/>
      <c r="DWP23" s="171"/>
      <c r="DWQ23" s="171"/>
      <c r="DWR23" s="171"/>
      <c r="DWS23" s="171"/>
      <c r="DWT23" s="171"/>
      <c r="DWU23" s="171"/>
      <c r="DWV23" s="171"/>
      <c r="DWW23" s="171"/>
      <c r="DWX23" s="171"/>
      <c r="DWY23" s="171"/>
      <c r="DWZ23" s="171"/>
      <c r="DXA23" s="171"/>
      <c r="DXB23" s="171"/>
      <c r="DXC23" s="171"/>
      <c r="DXD23" s="171"/>
      <c r="DXE23" s="171"/>
      <c r="DXF23" s="171"/>
      <c r="DXG23" s="171"/>
      <c r="DXH23" s="171"/>
      <c r="DXI23" s="171"/>
      <c r="DXJ23" s="171"/>
      <c r="DXK23" s="171"/>
      <c r="DXL23" s="171"/>
      <c r="DXM23" s="171"/>
      <c r="DXN23" s="171"/>
      <c r="DXO23" s="171"/>
      <c r="DXP23" s="171"/>
      <c r="DXQ23" s="171"/>
      <c r="DXR23" s="171"/>
      <c r="DXS23" s="171"/>
      <c r="DXT23" s="171"/>
      <c r="DXU23" s="171"/>
      <c r="DXV23" s="171"/>
      <c r="DXW23" s="171"/>
      <c r="DXX23" s="171"/>
      <c r="DXY23" s="171"/>
      <c r="DXZ23" s="171"/>
      <c r="DYA23" s="171"/>
      <c r="DYB23" s="171"/>
      <c r="DYC23" s="171"/>
      <c r="DYD23" s="171"/>
      <c r="DYE23" s="171"/>
      <c r="DYF23" s="171"/>
      <c r="DYG23" s="171"/>
      <c r="DYH23" s="171"/>
      <c r="DYI23" s="171"/>
      <c r="DYJ23" s="171"/>
      <c r="DYK23" s="171"/>
      <c r="DYL23" s="171"/>
      <c r="DYM23" s="171"/>
      <c r="DYN23" s="171"/>
      <c r="DYO23" s="171"/>
      <c r="DYP23" s="171"/>
      <c r="DYQ23" s="171"/>
      <c r="DYR23" s="171"/>
      <c r="DYS23" s="171"/>
      <c r="DYT23" s="171"/>
      <c r="DYU23" s="171"/>
      <c r="DYV23" s="171"/>
      <c r="DYW23" s="171"/>
      <c r="DYX23" s="171"/>
      <c r="DYY23" s="171"/>
      <c r="DYZ23" s="171"/>
      <c r="DZA23" s="171"/>
      <c r="DZB23" s="171"/>
      <c r="DZC23" s="171"/>
      <c r="DZD23" s="171"/>
      <c r="DZE23" s="171"/>
      <c r="DZF23" s="171"/>
      <c r="DZG23" s="171"/>
      <c r="DZH23" s="171"/>
      <c r="DZI23" s="171"/>
      <c r="DZJ23" s="171"/>
      <c r="DZK23" s="171"/>
      <c r="DZL23" s="171"/>
      <c r="DZM23" s="171"/>
      <c r="DZN23" s="171"/>
      <c r="DZO23" s="171"/>
      <c r="DZP23" s="171"/>
      <c r="DZQ23" s="171"/>
      <c r="DZR23" s="171"/>
      <c r="DZS23" s="171"/>
      <c r="DZT23" s="171"/>
      <c r="DZU23" s="171"/>
      <c r="DZV23" s="171"/>
      <c r="DZW23" s="171"/>
      <c r="DZX23" s="171"/>
      <c r="DZY23" s="171"/>
      <c r="DZZ23" s="171"/>
      <c r="EAA23" s="171"/>
      <c r="EAB23" s="171"/>
      <c r="EAC23" s="171"/>
      <c r="EAD23" s="171"/>
      <c r="EAE23" s="171"/>
      <c r="EAF23" s="171"/>
      <c r="EAG23" s="171"/>
      <c r="EAH23" s="171"/>
      <c r="EAI23" s="171"/>
      <c r="EAJ23" s="171"/>
      <c r="EAK23" s="171"/>
      <c r="EAL23" s="171"/>
      <c r="EAM23" s="171"/>
      <c r="EAN23" s="171"/>
      <c r="EAO23" s="171"/>
      <c r="EAP23" s="171"/>
      <c r="EAQ23" s="171"/>
      <c r="EAR23" s="171"/>
      <c r="EAS23" s="171"/>
      <c r="EAT23" s="171"/>
      <c r="EAU23" s="171"/>
      <c r="EAV23" s="171"/>
      <c r="EAW23" s="171"/>
      <c r="EAX23" s="171"/>
      <c r="EAY23" s="171"/>
      <c r="EAZ23" s="171"/>
      <c r="EBA23" s="171"/>
      <c r="EBB23" s="171"/>
      <c r="EBC23" s="171"/>
      <c r="EBD23" s="171"/>
      <c r="EBE23" s="171"/>
      <c r="EBF23" s="171"/>
      <c r="EBG23" s="171"/>
      <c r="EBH23" s="171"/>
      <c r="EBI23" s="171"/>
      <c r="EBJ23" s="171"/>
      <c r="EBK23" s="171"/>
      <c r="EBL23" s="171"/>
      <c r="EBM23" s="171"/>
      <c r="EBN23" s="171"/>
      <c r="EBO23" s="171"/>
      <c r="EBP23" s="171"/>
      <c r="EBQ23" s="171"/>
      <c r="EBR23" s="171"/>
      <c r="EBS23" s="171"/>
      <c r="EBT23" s="171"/>
      <c r="EBU23" s="171"/>
      <c r="EBV23" s="171"/>
      <c r="EBW23" s="171"/>
      <c r="EBX23" s="171"/>
      <c r="EBY23" s="171"/>
      <c r="EBZ23" s="171"/>
      <c r="ECA23" s="171"/>
      <c r="ECB23" s="171"/>
      <c r="ECC23" s="171"/>
      <c r="ECD23" s="171"/>
      <c r="ECE23" s="171"/>
      <c r="ECF23" s="171"/>
      <c r="ECG23" s="171"/>
      <c r="ECH23" s="171"/>
      <c r="ECI23" s="171"/>
      <c r="ECJ23" s="171"/>
      <c r="ECK23" s="171"/>
      <c r="ECL23" s="171"/>
      <c r="ECM23" s="171"/>
      <c r="ECN23" s="171"/>
      <c r="ECO23" s="171"/>
      <c r="ECP23" s="171"/>
      <c r="ECQ23" s="171"/>
      <c r="ECR23" s="171"/>
      <c r="ECS23" s="171"/>
      <c r="ECT23" s="171"/>
      <c r="ECU23" s="171"/>
      <c r="ECV23" s="171"/>
      <c r="ECW23" s="171"/>
      <c r="ECX23" s="171"/>
      <c r="ECY23" s="171"/>
      <c r="ECZ23" s="171"/>
      <c r="EDA23" s="171"/>
      <c r="EDB23" s="171"/>
      <c r="EDC23" s="171"/>
      <c r="EDD23" s="171"/>
      <c r="EDE23" s="171"/>
      <c r="EDF23" s="171"/>
      <c r="EDG23" s="171"/>
      <c r="EDH23" s="171"/>
      <c r="EDI23" s="171"/>
      <c r="EDJ23" s="171"/>
      <c r="EDK23" s="171"/>
      <c r="EDL23" s="171"/>
      <c r="EDM23" s="171"/>
      <c r="EDN23" s="171"/>
      <c r="EDO23" s="171"/>
      <c r="EDP23" s="171"/>
      <c r="EDQ23" s="171"/>
      <c r="EDR23" s="171"/>
      <c r="EDS23" s="171"/>
      <c r="EDT23" s="171"/>
      <c r="EDU23" s="171"/>
      <c r="EDV23" s="171"/>
      <c r="EDW23" s="171"/>
      <c r="EDX23" s="171"/>
      <c r="EDY23" s="171"/>
      <c r="EDZ23" s="171"/>
      <c r="EEA23" s="171"/>
      <c r="EEB23" s="171"/>
      <c r="EEC23" s="171"/>
      <c r="EED23" s="171"/>
      <c r="EEE23" s="171"/>
      <c r="EEF23" s="171"/>
      <c r="EEG23" s="171"/>
      <c r="EEH23" s="171"/>
      <c r="EEI23" s="171"/>
      <c r="EEJ23" s="171"/>
      <c r="EEK23" s="171"/>
      <c r="EEL23" s="171"/>
      <c r="EEM23" s="171"/>
      <c r="EEN23" s="171"/>
      <c r="EEO23" s="171"/>
      <c r="EEP23" s="171"/>
      <c r="EEQ23" s="171"/>
      <c r="EER23" s="171"/>
      <c r="EES23" s="171"/>
      <c r="EET23" s="171"/>
      <c r="EEU23" s="171"/>
      <c r="EEV23" s="171"/>
      <c r="EEW23" s="171"/>
      <c r="EEX23" s="171"/>
      <c r="EEY23" s="171"/>
      <c r="EEZ23" s="171"/>
      <c r="EFA23" s="171"/>
      <c r="EFB23" s="171"/>
      <c r="EFC23" s="171"/>
      <c r="EFD23" s="171"/>
      <c r="EFE23" s="171"/>
      <c r="EFF23" s="171"/>
      <c r="EFG23" s="171"/>
      <c r="EFH23" s="171"/>
      <c r="EFI23" s="171"/>
      <c r="EFJ23" s="171"/>
      <c r="EFK23" s="171"/>
      <c r="EFL23" s="171"/>
      <c r="EFM23" s="171"/>
      <c r="EFN23" s="171"/>
      <c r="EFO23" s="171"/>
      <c r="EFP23" s="171"/>
      <c r="EFQ23" s="171"/>
      <c r="EFR23" s="171"/>
      <c r="EFS23" s="171"/>
      <c r="EFT23" s="171"/>
      <c r="EFU23" s="171"/>
      <c r="EFV23" s="171"/>
      <c r="EFW23" s="171"/>
      <c r="EFX23" s="171"/>
      <c r="EFY23" s="171"/>
      <c r="EFZ23" s="171"/>
      <c r="EGA23" s="171"/>
      <c r="EGB23" s="171"/>
      <c r="EGC23" s="171"/>
      <c r="EGD23" s="171"/>
      <c r="EGE23" s="171"/>
      <c r="EGF23" s="171"/>
      <c r="EGG23" s="171"/>
      <c r="EGH23" s="171"/>
      <c r="EGI23" s="171"/>
      <c r="EGJ23" s="171"/>
      <c r="EGK23" s="171"/>
      <c r="EGL23" s="171"/>
      <c r="EGM23" s="171"/>
      <c r="EGN23" s="171"/>
      <c r="EGO23" s="171"/>
      <c r="EGP23" s="171"/>
      <c r="EGQ23" s="171"/>
      <c r="EGR23" s="171"/>
      <c r="EGS23" s="171"/>
      <c r="EGT23" s="171"/>
      <c r="EGU23" s="171"/>
      <c r="EGV23" s="171"/>
      <c r="EGW23" s="171"/>
      <c r="EGX23" s="171"/>
      <c r="EGY23" s="171"/>
      <c r="EGZ23" s="171"/>
      <c r="EHA23" s="171"/>
      <c r="EHB23" s="171"/>
      <c r="EHC23" s="171"/>
      <c r="EHD23" s="171"/>
      <c r="EHE23" s="171"/>
      <c r="EHF23" s="171"/>
      <c r="EHG23" s="171"/>
      <c r="EHH23" s="171"/>
      <c r="EHI23" s="171"/>
      <c r="EHJ23" s="171"/>
      <c r="EHK23" s="171"/>
      <c r="EHL23" s="171"/>
      <c r="EHM23" s="171"/>
      <c r="EHN23" s="171"/>
      <c r="EHO23" s="171"/>
      <c r="EHP23" s="171"/>
      <c r="EHQ23" s="171"/>
      <c r="EHR23" s="171"/>
      <c r="EHS23" s="171"/>
      <c r="EHT23" s="171"/>
      <c r="EHU23" s="171"/>
      <c r="EHV23" s="171"/>
      <c r="EHW23" s="171"/>
      <c r="EHX23" s="171"/>
      <c r="EHY23" s="171"/>
      <c r="EHZ23" s="171"/>
      <c r="EIA23" s="171"/>
      <c r="EIB23" s="171"/>
      <c r="EIC23" s="171"/>
      <c r="EID23" s="171"/>
      <c r="EIE23" s="171"/>
      <c r="EIF23" s="171"/>
      <c r="EIG23" s="171"/>
      <c r="EIH23" s="171"/>
      <c r="EII23" s="171"/>
      <c r="EIJ23" s="171"/>
      <c r="EIK23" s="171"/>
      <c r="EIL23" s="171"/>
      <c r="EIM23" s="171"/>
      <c r="EIN23" s="171"/>
      <c r="EIO23" s="171"/>
      <c r="EIP23" s="171"/>
      <c r="EIQ23" s="171"/>
      <c r="EIR23" s="171"/>
      <c r="EIS23" s="171"/>
      <c r="EIT23" s="171"/>
      <c r="EIU23" s="171"/>
      <c r="EIV23" s="171"/>
      <c r="EIW23" s="171"/>
      <c r="EIX23" s="171"/>
      <c r="EIY23" s="171"/>
      <c r="EIZ23" s="171"/>
      <c r="EJA23" s="171"/>
      <c r="EJB23" s="171"/>
      <c r="EJC23" s="171"/>
      <c r="EJD23" s="171"/>
      <c r="EJE23" s="171"/>
      <c r="EJF23" s="171"/>
      <c r="EJG23" s="171"/>
      <c r="EJH23" s="171"/>
      <c r="EJI23" s="171"/>
      <c r="EJJ23" s="171"/>
      <c r="EJK23" s="171"/>
      <c r="EJL23" s="171"/>
      <c r="EJM23" s="171"/>
      <c r="EJN23" s="171"/>
      <c r="EJO23" s="171"/>
      <c r="EJP23" s="171"/>
      <c r="EJQ23" s="171"/>
      <c r="EJR23" s="171"/>
      <c r="EJS23" s="171"/>
      <c r="EJT23" s="171"/>
      <c r="EJU23" s="171"/>
      <c r="EJV23" s="171"/>
      <c r="EJW23" s="171"/>
      <c r="EJX23" s="171"/>
      <c r="EJY23" s="171"/>
      <c r="EJZ23" s="171"/>
      <c r="EKA23" s="171"/>
      <c r="EKB23" s="171"/>
      <c r="EKC23" s="171"/>
      <c r="EKD23" s="171"/>
      <c r="EKE23" s="171"/>
      <c r="EKF23" s="171"/>
      <c r="EKG23" s="171"/>
      <c r="EKH23" s="171"/>
      <c r="EKI23" s="171"/>
      <c r="EKJ23" s="171"/>
      <c r="EKK23" s="171"/>
      <c r="EKL23" s="171"/>
      <c r="EKM23" s="171"/>
      <c r="EKN23" s="171"/>
      <c r="EKO23" s="171"/>
      <c r="EKP23" s="171"/>
      <c r="EKQ23" s="171"/>
      <c r="EKR23" s="171"/>
      <c r="EKS23" s="171"/>
      <c r="EKT23" s="171"/>
      <c r="EKU23" s="171"/>
      <c r="EKV23" s="171"/>
      <c r="EKW23" s="171"/>
      <c r="EKX23" s="171"/>
      <c r="EKY23" s="171"/>
      <c r="EKZ23" s="171"/>
      <c r="ELA23" s="171"/>
      <c r="ELB23" s="171"/>
      <c r="ELC23" s="171"/>
      <c r="ELD23" s="171"/>
      <c r="ELE23" s="171"/>
      <c r="ELF23" s="171"/>
      <c r="ELG23" s="171"/>
      <c r="ELH23" s="171"/>
      <c r="ELI23" s="171"/>
      <c r="ELJ23" s="171"/>
      <c r="ELK23" s="171"/>
      <c r="ELL23" s="171"/>
      <c r="ELM23" s="171"/>
      <c r="ELN23" s="171"/>
      <c r="ELO23" s="171"/>
      <c r="ELP23" s="171"/>
      <c r="ELQ23" s="171"/>
      <c r="ELR23" s="171"/>
      <c r="ELS23" s="171"/>
      <c r="ELT23" s="171"/>
      <c r="ELU23" s="171"/>
      <c r="ELV23" s="171"/>
      <c r="ELW23" s="171"/>
      <c r="ELX23" s="171"/>
      <c r="ELY23" s="171"/>
      <c r="ELZ23" s="171"/>
      <c r="EMA23" s="171"/>
      <c r="EMB23" s="171"/>
      <c r="EMC23" s="171"/>
      <c r="EMD23" s="171"/>
      <c r="EME23" s="171"/>
      <c r="EMF23" s="171"/>
      <c r="EMG23" s="171"/>
      <c r="EMH23" s="171"/>
      <c r="EMI23" s="171"/>
      <c r="EMJ23" s="171"/>
      <c r="EMK23" s="171"/>
      <c r="EML23" s="171"/>
      <c r="EMM23" s="171"/>
      <c r="EMN23" s="171"/>
      <c r="EMO23" s="171"/>
      <c r="EMP23" s="171"/>
      <c r="EMQ23" s="171"/>
      <c r="EMR23" s="171"/>
      <c r="EMS23" s="171"/>
      <c r="EMT23" s="171"/>
      <c r="EMU23" s="171"/>
      <c r="EMV23" s="171"/>
      <c r="EMW23" s="171"/>
      <c r="EMX23" s="171"/>
      <c r="EMY23" s="171"/>
      <c r="EMZ23" s="171"/>
      <c r="ENA23" s="171"/>
      <c r="ENB23" s="171"/>
      <c r="ENC23" s="171"/>
      <c r="END23" s="171"/>
      <c r="ENE23" s="171"/>
      <c r="ENF23" s="171"/>
      <c r="ENG23" s="171"/>
      <c r="ENH23" s="171"/>
      <c r="ENI23" s="171"/>
      <c r="ENJ23" s="171"/>
      <c r="ENK23" s="171"/>
      <c r="ENL23" s="171"/>
      <c r="ENM23" s="171"/>
      <c r="ENN23" s="171"/>
      <c r="ENO23" s="171"/>
      <c r="ENP23" s="171"/>
      <c r="ENQ23" s="171"/>
      <c r="ENR23" s="171"/>
      <c r="ENS23" s="171"/>
      <c r="ENT23" s="171"/>
      <c r="ENU23" s="171"/>
      <c r="ENV23" s="171"/>
      <c r="ENW23" s="171"/>
      <c r="ENX23" s="171"/>
      <c r="ENY23" s="171"/>
      <c r="ENZ23" s="171"/>
      <c r="EOA23" s="171"/>
      <c r="EOB23" s="171"/>
      <c r="EOC23" s="171"/>
      <c r="EOD23" s="171"/>
      <c r="EOE23" s="171"/>
      <c r="EOF23" s="171"/>
      <c r="EOG23" s="171"/>
      <c r="EOH23" s="171"/>
      <c r="EOI23" s="171"/>
      <c r="EOJ23" s="171"/>
      <c r="EOK23" s="171"/>
      <c r="EOL23" s="171"/>
      <c r="EOM23" s="171"/>
      <c r="EON23" s="171"/>
      <c r="EOO23" s="171"/>
      <c r="EOP23" s="171"/>
      <c r="EOQ23" s="171"/>
      <c r="EOR23" s="171"/>
      <c r="EOS23" s="171"/>
      <c r="EOT23" s="171"/>
      <c r="EOU23" s="171"/>
      <c r="EOV23" s="171"/>
      <c r="EOW23" s="171"/>
      <c r="EOX23" s="171"/>
      <c r="EOY23" s="171"/>
      <c r="EOZ23" s="171"/>
      <c r="EPA23" s="171"/>
      <c r="EPB23" s="171"/>
      <c r="EPC23" s="171"/>
      <c r="EPD23" s="171"/>
      <c r="EPE23" s="171"/>
      <c r="EPF23" s="171"/>
      <c r="EPG23" s="171"/>
      <c r="EPH23" s="171"/>
      <c r="EPI23" s="171"/>
      <c r="EPJ23" s="171"/>
      <c r="EPK23" s="171"/>
      <c r="EPL23" s="171"/>
      <c r="EPM23" s="171"/>
      <c r="EPN23" s="171"/>
      <c r="EPO23" s="171"/>
      <c r="EPP23" s="171"/>
      <c r="EPQ23" s="171"/>
      <c r="EPR23" s="171"/>
      <c r="EPS23" s="171"/>
      <c r="EPT23" s="171"/>
      <c r="EPU23" s="171"/>
      <c r="EPV23" s="171"/>
      <c r="EPW23" s="171"/>
      <c r="EPX23" s="171"/>
      <c r="EPY23" s="171"/>
      <c r="EPZ23" s="171"/>
      <c r="EQA23" s="171"/>
      <c r="EQB23" s="171"/>
      <c r="EQC23" s="171"/>
      <c r="EQD23" s="171"/>
      <c r="EQE23" s="171"/>
      <c r="EQF23" s="171"/>
      <c r="EQG23" s="171"/>
      <c r="EQH23" s="171"/>
      <c r="EQI23" s="171"/>
      <c r="EQJ23" s="171"/>
      <c r="EQK23" s="171"/>
      <c r="EQL23" s="171"/>
      <c r="EQM23" s="171"/>
      <c r="EQN23" s="171"/>
      <c r="EQO23" s="171"/>
      <c r="EQP23" s="171"/>
      <c r="EQQ23" s="171"/>
      <c r="EQR23" s="171"/>
      <c r="EQS23" s="171"/>
      <c r="EQT23" s="171"/>
      <c r="EQU23" s="171"/>
      <c r="EQV23" s="171"/>
      <c r="EQW23" s="171"/>
      <c r="EQX23" s="171"/>
      <c r="EQY23" s="171"/>
      <c r="EQZ23" s="171"/>
      <c r="ERA23" s="171"/>
      <c r="ERB23" s="171"/>
      <c r="ERC23" s="171"/>
      <c r="ERD23" s="171"/>
      <c r="ERE23" s="171"/>
      <c r="ERF23" s="171"/>
      <c r="ERG23" s="171"/>
      <c r="ERH23" s="171"/>
      <c r="ERI23" s="171"/>
      <c r="ERJ23" s="171"/>
      <c r="ERK23" s="171"/>
      <c r="ERL23" s="171"/>
      <c r="ERM23" s="171"/>
      <c r="ERN23" s="171"/>
      <c r="ERO23" s="171"/>
      <c r="ERP23" s="171"/>
      <c r="ERQ23" s="171"/>
      <c r="ERR23" s="171"/>
      <c r="ERS23" s="171"/>
      <c r="ERT23" s="171"/>
      <c r="ERU23" s="171"/>
      <c r="ERV23" s="171"/>
      <c r="ERW23" s="171"/>
      <c r="ERX23" s="171"/>
      <c r="ERY23" s="171"/>
      <c r="ERZ23" s="171"/>
      <c r="ESA23" s="171"/>
      <c r="ESB23" s="171"/>
      <c r="ESC23" s="171"/>
      <c r="ESD23" s="171"/>
      <c r="ESE23" s="171"/>
      <c r="ESF23" s="171"/>
      <c r="ESG23" s="171"/>
      <c r="ESH23" s="171"/>
      <c r="ESI23" s="171"/>
      <c r="ESJ23" s="171"/>
      <c r="ESK23" s="171"/>
      <c r="ESL23" s="171"/>
      <c r="ESM23" s="171"/>
      <c r="ESN23" s="171"/>
      <c r="ESO23" s="171"/>
      <c r="ESP23" s="171"/>
      <c r="ESQ23" s="171"/>
      <c r="ESR23" s="171"/>
      <c r="ESS23" s="171"/>
      <c r="EST23" s="171"/>
      <c r="ESU23" s="171"/>
      <c r="ESV23" s="171"/>
      <c r="ESW23" s="171"/>
      <c r="ESX23" s="171"/>
      <c r="ESY23" s="171"/>
      <c r="ESZ23" s="171"/>
      <c r="ETA23" s="171"/>
      <c r="ETB23" s="171"/>
      <c r="ETC23" s="171"/>
      <c r="ETD23" s="171"/>
      <c r="ETE23" s="171"/>
      <c r="ETF23" s="171"/>
      <c r="ETG23" s="171"/>
      <c r="ETH23" s="171"/>
      <c r="ETI23" s="171"/>
      <c r="ETJ23" s="171"/>
      <c r="ETK23" s="171"/>
      <c r="ETL23" s="171"/>
      <c r="ETM23" s="171"/>
      <c r="ETN23" s="171"/>
      <c r="ETO23" s="171"/>
      <c r="ETP23" s="171"/>
      <c r="ETQ23" s="171"/>
      <c r="ETR23" s="171"/>
      <c r="ETS23" s="171"/>
      <c r="ETT23" s="171"/>
      <c r="ETU23" s="171"/>
      <c r="ETV23" s="171"/>
      <c r="ETW23" s="171"/>
      <c r="ETX23" s="171"/>
      <c r="ETY23" s="171"/>
      <c r="ETZ23" s="171"/>
      <c r="EUA23" s="171"/>
      <c r="EUB23" s="171"/>
      <c r="EUC23" s="171"/>
      <c r="EUD23" s="171"/>
      <c r="EUE23" s="171"/>
      <c r="EUF23" s="171"/>
      <c r="EUG23" s="171"/>
      <c r="EUH23" s="171"/>
      <c r="EUI23" s="171"/>
      <c r="EUJ23" s="171"/>
      <c r="EUK23" s="171"/>
      <c r="EUL23" s="171"/>
      <c r="EUM23" s="171"/>
      <c r="EUN23" s="171"/>
      <c r="EUO23" s="171"/>
      <c r="EUP23" s="171"/>
      <c r="EUQ23" s="171"/>
      <c r="EUR23" s="171"/>
      <c r="EUS23" s="171"/>
      <c r="EUT23" s="171"/>
      <c r="EUU23" s="171"/>
      <c r="EUV23" s="171"/>
      <c r="EUW23" s="171"/>
      <c r="EUX23" s="171"/>
      <c r="EUY23" s="171"/>
      <c r="EUZ23" s="171"/>
      <c r="EVA23" s="171"/>
      <c r="EVB23" s="171"/>
      <c r="EVC23" s="171"/>
      <c r="EVD23" s="171"/>
      <c r="EVE23" s="171"/>
      <c r="EVF23" s="171"/>
      <c r="EVG23" s="171"/>
      <c r="EVH23" s="171"/>
      <c r="EVI23" s="171"/>
      <c r="EVJ23" s="171"/>
      <c r="EVK23" s="171"/>
      <c r="EVL23" s="171"/>
      <c r="EVM23" s="171"/>
      <c r="EVN23" s="171"/>
      <c r="EVO23" s="171"/>
      <c r="EVP23" s="171"/>
      <c r="EVQ23" s="171"/>
      <c r="EVR23" s="171"/>
      <c r="EVS23" s="171"/>
      <c r="EVT23" s="171"/>
      <c r="EVU23" s="171"/>
      <c r="EVV23" s="171"/>
      <c r="EVW23" s="171"/>
      <c r="EVX23" s="171"/>
      <c r="EVY23" s="171"/>
      <c r="EVZ23" s="171"/>
      <c r="EWA23" s="171"/>
      <c r="EWB23" s="171"/>
      <c r="EWC23" s="171"/>
      <c r="EWD23" s="171"/>
      <c r="EWE23" s="171"/>
      <c r="EWF23" s="171"/>
      <c r="EWG23" s="171"/>
      <c r="EWH23" s="171"/>
      <c r="EWI23" s="171"/>
      <c r="EWJ23" s="171"/>
      <c r="EWK23" s="171"/>
      <c r="EWL23" s="171"/>
      <c r="EWM23" s="171"/>
      <c r="EWN23" s="171"/>
      <c r="EWO23" s="171"/>
      <c r="EWP23" s="171"/>
      <c r="EWQ23" s="171"/>
      <c r="EWR23" s="171"/>
      <c r="EWS23" s="171"/>
      <c r="EWT23" s="171"/>
      <c r="EWU23" s="171"/>
      <c r="EWV23" s="171"/>
      <c r="EWW23" s="171"/>
      <c r="EWX23" s="171"/>
      <c r="EWY23" s="171"/>
      <c r="EWZ23" s="171"/>
      <c r="EXA23" s="171"/>
      <c r="EXB23" s="171"/>
      <c r="EXC23" s="171"/>
      <c r="EXD23" s="171"/>
      <c r="EXE23" s="171"/>
      <c r="EXF23" s="171"/>
      <c r="EXG23" s="171"/>
      <c r="EXH23" s="171"/>
      <c r="EXI23" s="171"/>
      <c r="EXJ23" s="171"/>
      <c r="EXK23" s="171"/>
      <c r="EXL23" s="171"/>
      <c r="EXM23" s="171"/>
      <c r="EXN23" s="171"/>
      <c r="EXO23" s="171"/>
      <c r="EXP23" s="171"/>
      <c r="EXQ23" s="171"/>
      <c r="EXR23" s="171"/>
      <c r="EXS23" s="171"/>
      <c r="EXT23" s="171"/>
      <c r="EXU23" s="171"/>
      <c r="EXV23" s="171"/>
      <c r="EXW23" s="171"/>
      <c r="EXX23" s="171"/>
      <c r="EXY23" s="171"/>
      <c r="EXZ23" s="171"/>
      <c r="EYA23" s="171"/>
      <c r="EYB23" s="171"/>
      <c r="EYC23" s="171"/>
      <c r="EYD23" s="171"/>
      <c r="EYE23" s="171"/>
      <c r="EYF23" s="171"/>
      <c r="EYG23" s="171"/>
      <c r="EYH23" s="171"/>
      <c r="EYI23" s="171"/>
      <c r="EYJ23" s="171"/>
      <c r="EYK23" s="171"/>
      <c r="EYL23" s="171"/>
      <c r="EYM23" s="171"/>
      <c r="EYN23" s="171"/>
      <c r="EYO23" s="171"/>
      <c r="EYP23" s="171"/>
      <c r="EYQ23" s="171"/>
      <c r="EYR23" s="171"/>
      <c r="EYS23" s="171"/>
      <c r="EYT23" s="171"/>
      <c r="EYU23" s="171"/>
      <c r="EYV23" s="171"/>
      <c r="EYW23" s="171"/>
      <c r="EYX23" s="171"/>
      <c r="EYY23" s="171"/>
      <c r="EYZ23" s="171"/>
      <c r="EZA23" s="171"/>
      <c r="EZB23" s="171"/>
      <c r="EZC23" s="171"/>
      <c r="EZD23" s="171"/>
      <c r="EZE23" s="171"/>
      <c r="EZF23" s="171"/>
      <c r="EZG23" s="171"/>
      <c r="EZH23" s="171"/>
      <c r="EZI23" s="171"/>
      <c r="EZJ23" s="171"/>
      <c r="EZK23" s="171"/>
      <c r="EZL23" s="171"/>
      <c r="EZM23" s="171"/>
      <c r="EZN23" s="171"/>
      <c r="EZO23" s="171"/>
      <c r="EZP23" s="171"/>
      <c r="EZQ23" s="171"/>
      <c r="EZR23" s="171"/>
      <c r="EZS23" s="171"/>
      <c r="EZT23" s="171"/>
      <c r="EZU23" s="171"/>
      <c r="EZV23" s="171"/>
      <c r="EZW23" s="171"/>
      <c r="EZX23" s="171"/>
      <c r="EZY23" s="171"/>
      <c r="EZZ23" s="171"/>
      <c r="FAA23" s="171"/>
      <c r="FAB23" s="171"/>
      <c r="FAC23" s="171"/>
      <c r="FAD23" s="171"/>
      <c r="FAE23" s="171"/>
      <c r="FAF23" s="171"/>
      <c r="FAG23" s="171"/>
      <c r="FAH23" s="171"/>
      <c r="FAI23" s="171"/>
      <c r="FAJ23" s="171"/>
      <c r="FAK23" s="171"/>
      <c r="FAL23" s="171"/>
      <c r="FAM23" s="171"/>
      <c r="FAN23" s="171"/>
      <c r="FAO23" s="171"/>
      <c r="FAP23" s="171"/>
      <c r="FAQ23" s="171"/>
      <c r="FAR23" s="171"/>
      <c r="FAS23" s="171"/>
      <c r="FAT23" s="171"/>
      <c r="FAU23" s="171"/>
      <c r="FAV23" s="171"/>
      <c r="FAW23" s="171"/>
      <c r="FAX23" s="171"/>
      <c r="FAY23" s="171"/>
      <c r="FAZ23" s="171"/>
      <c r="FBA23" s="171"/>
      <c r="FBB23" s="171"/>
      <c r="FBC23" s="171"/>
      <c r="FBD23" s="171"/>
      <c r="FBE23" s="171"/>
      <c r="FBF23" s="171"/>
      <c r="FBG23" s="171"/>
      <c r="FBH23" s="171"/>
      <c r="FBI23" s="171"/>
      <c r="FBJ23" s="171"/>
      <c r="FBK23" s="171"/>
      <c r="FBL23" s="171"/>
      <c r="FBM23" s="171"/>
      <c r="FBN23" s="171"/>
      <c r="FBO23" s="171"/>
      <c r="FBP23" s="171"/>
      <c r="FBQ23" s="171"/>
      <c r="FBR23" s="171"/>
      <c r="FBS23" s="171"/>
      <c r="FBT23" s="171"/>
      <c r="FBU23" s="171"/>
      <c r="FBV23" s="171"/>
      <c r="FBW23" s="171"/>
      <c r="FBX23" s="171"/>
      <c r="FBY23" s="171"/>
      <c r="FBZ23" s="171"/>
      <c r="FCA23" s="171"/>
      <c r="FCB23" s="171"/>
      <c r="FCC23" s="171"/>
      <c r="FCD23" s="171"/>
      <c r="FCE23" s="171"/>
      <c r="FCF23" s="171"/>
      <c r="FCG23" s="171"/>
      <c r="FCH23" s="171"/>
      <c r="FCI23" s="171"/>
      <c r="FCJ23" s="171"/>
      <c r="FCK23" s="171"/>
      <c r="FCL23" s="171"/>
      <c r="FCM23" s="171"/>
      <c r="FCN23" s="171"/>
      <c r="FCO23" s="171"/>
      <c r="FCP23" s="171"/>
      <c r="FCQ23" s="171"/>
      <c r="FCR23" s="171"/>
      <c r="FCS23" s="171"/>
      <c r="FCT23" s="171"/>
      <c r="FCU23" s="171"/>
      <c r="FCV23" s="171"/>
      <c r="FCW23" s="171"/>
      <c r="FCX23" s="171"/>
      <c r="FCY23" s="171"/>
      <c r="FCZ23" s="171"/>
      <c r="FDA23" s="171"/>
      <c r="FDB23" s="171"/>
      <c r="FDC23" s="171"/>
      <c r="FDD23" s="171"/>
      <c r="FDE23" s="171"/>
      <c r="FDF23" s="171"/>
      <c r="FDG23" s="171"/>
      <c r="FDH23" s="171"/>
      <c r="FDI23" s="171"/>
      <c r="FDJ23" s="171"/>
      <c r="FDK23" s="171"/>
      <c r="FDL23" s="171"/>
      <c r="FDM23" s="171"/>
      <c r="FDN23" s="171"/>
      <c r="FDO23" s="171"/>
      <c r="FDP23" s="171"/>
      <c r="FDQ23" s="171"/>
      <c r="FDR23" s="171"/>
      <c r="FDS23" s="171"/>
      <c r="FDT23" s="171"/>
      <c r="FDU23" s="171"/>
      <c r="FDV23" s="171"/>
      <c r="FDW23" s="171"/>
      <c r="FDX23" s="171"/>
      <c r="FDY23" s="171"/>
      <c r="FDZ23" s="171"/>
      <c r="FEA23" s="171"/>
      <c r="FEB23" s="171"/>
      <c r="FEC23" s="171"/>
      <c r="FED23" s="171"/>
      <c r="FEE23" s="171"/>
      <c r="FEF23" s="171"/>
      <c r="FEG23" s="171"/>
      <c r="FEH23" s="171"/>
      <c r="FEI23" s="171"/>
      <c r="FEJ23" s="171"/>
      <c r="FEK23" s="171"/>
      <c r="FEL23" s="171"/>
      <c r="FEM23" s="171"/>
      <c r="FEN23" s="171"/>
      <c r="FEO23" s="171"/>
      <c r="FEP23" s="171"/>
      <c r="FEQ23" s="171"/>
      <c r="FER23" s="171"/>
      <c r="FES23" s="171"/>
      <c r="FET23" s="171"/>
      <c r="FEU23" s="171"/>
      <c r="FEV23" s="171"/>
      <c r="FEW23" s="171"/>
      <c r="FEX23" s="171"/>
      <c r="FEY23" s="171"/>
      <c r="FEZ23" s="171"/>
      <c r="FFA23" s="171"/>
      <c r="FFB23" s="171"/>
      <c r="FFC23" s="171"/>
      <c r="FFD23" s="171"/>
      <c r="FFE23" s="171"/>
      <c r="FFF23" s="171"/>
      <c r="FFG23" s="171"/>
      <c r="FFH23" s="171"/>
      <c r="FFI23" s="171"/>
      <c r="FFJ23" s="171"/>
      <c r="FFK23" s="171"/>
      <c r="FFL23" s="171"/>
      <c r="FFM23" s="171"/>
      <c r="FFN23" s="171"/>
      <c r="FFO23" s="171"/>
      <c r="FFP23" s="171"/>
      <c r="FFQ23" s="171"/>
      <c r="FFR23" s="171"/>
      <c r="FFS23" s="171"/>
      <c r="FFT23" s="171"/>
      <c r="FFU23" s="171"/>
      <c r="FFV23" s="171"/>
      <c r="FFW23" s="171"/>
      <c r="FFX23" s="171"/>
      <c r="FFY23" s="171"/>
      <c r="FFZ23" s="171"/>
      <c r="FGA23" s="171"/>
      <c r="FGB23" s="171"/>
      <c r="FGC23" s="171"/>
      <c r="FGD23" s="171"/>
      <c r="FGE23" s="171"/>
      <c r="FGF23" s="171"/>
      <c r="FGG23" s="171"/>
      <c r="FGH23" s="171"/>
      <c r="FGI23" s="171"/>
      <c r="FGJ23" s="171"/>
      <c r="FGK23" s="171"/>
      <c r="FGL23" s="171"/>
      <c r="FGM23" s="171"/>
      <c r="FGN23" s="171"/>
      <c r="FGO23" s="171"/>
      <c r="FGP23" s="171"/>
      <c r="FGQ23" s="171"/>
      <c r="FGR23" s="171"/>
      <c r="FGS23" s="171"/>
      <c r="FGT23" s="171"/>
      <c r="FGU23" s="171"/>
      <c r="FGV23" s="171"/>
      <c r="FGW23" s="171"/>
      <c r="FGX23" s="171"/>
      <c r="FGY23" s="171"/>
      <c r="FGZ23" s="171"/>
      <c r="FHA23" s="171"/>
      <c r="FHB23" s="171"/>
      <c r="FHC23" s="171"/>
      <c r="FHD23" s="171"/>
      <c r="FHE23" s="171"/>
      <c r="FHF23" s="171"/>
      <c r="FHG23" s="171"/>
      <c r="FHH23" s="171"/>
      <c r="FHI23" s="171"/>
      <c r="FHJ23" s="171"/>
      <c r="FHK23" s="171"/>
      <c r="FHL23" s="171"/>
      <c r="FHM23" s="171"/>
      <c r="FHN23" s="171"/>
      <c r="FHO23" s="171"/>
      <c r="FHP23" s="171"/>
      <c r="FHQ23" s="171"/>
      <c r="FHR23" s="171"/>
      <c r="FHS23" s="171"/>
      <c r="FHT23" s="171"/>
      <c r="FHU23" s="171"/>
      <c r="FHV23" s="171"/>
      <c r="FHW23" s="171"/>
      <c r="FHX23" s="171"/>
      <c r="FHY23" s="171"/>
      <c r="FHZ23" s="171"/>
      <c r="FIA23" s="171"/>
      <c r="FIB23" s="171"/>
      <c r="FIC23" s="171"/>
      <c r="FID23" s="171"/>
      <c r="FIE23" s="171"/>
      <c r="FIF23" s="171"/>
      <c r="FIG23" s="171"/>
      <c r="FIH23" s="171"/>
      <c r="FII23" s="171"/>
      <c r="FIJ23" s="171"/>
      <c r="FIK23" s="171"/>
      <c r="FIL23" s="171"/>
      <c r="FIM23" s="171"/>
      <c r="FIN23" s="171"/>
      <c r="FIO23" s="171"/>
      <c r="FIP23" s="171"/>
      <c r="FIQ23" s="171"/>
      <c r="FIR23" s="171"/>
      <c r="FIS23" s="171"/>
      <c r="FIT23" s="171"/>
      <c r="FIU23" s="171"/>
      <c r="FIV23" s="171"/>
      <c r="FIW23" s="171"/>
      <c r="FIX23" s="171"/>
      <c r="FIY23" s="171"/>
      <c r="FIZ23" s="171"/>
      <c r="FJA23" s="171"/>
      <c r="FJB23" s="171"/>
      <c r="FJC23" s="171"/>
      <c r="FJD23" s="171"/>
      <c r="FJE23" s="171"/>
      <c r="FJF23" s="171"/>
      <c r="FJG23" s="171"/>
      <c r="FJH23" s="171"/>
      <c r="FJI23" s="171"/>
      <c r="FJJ23" s="171"/>
      <c r="FJK23" s="171"/>
      <c r="FJL23" s="171"/>
      <c r="FJM23" s="171"/>
      <c r="FJN23" s="171"/>
      <c r="FJO23" s="171"/>
      <c r="FJP23" s="171"/>
      <c r="FJQ23" s="171"/>
      <c r="FJR23" s="171"/>
      <c r="FJS23" s="171"/>
      <c r="FJT23" s="171"/>
      <c r="FJU23" s="171"/>
      <c r="FJV23" s="171"/>
      <c r="FJW23" s="171"/>
      <c r="FJX23" s="171"/>
      <c r="FJY23" s="171"/>
      <c r="FJZ23" s="171"/>
      <c r="FKA23" s="171"/>
      <c r="FKB23" s="171"/>
      <c r="FKC23" s="171"/>
      <c r="FKD23" s="171"/>
      <c r="FKE23" s="171"/>
      <c r="FKF23" s="171"/>
      <c r="FKG23" s="171"/>
      <c r="FKH23" s="171"/>
      <c r="FKI23" s="171"/>
      <c r="FKJ23" s="171"/>
      <c r="FKK23" s="171"/>
      <c r="FKL23" s="171"/>
      <c r="FKM23" s="171"/>
      <c r="FKN23" s="171"/>
      <c r="FKO23" s="171"/>
      <c r="FKP23" s="171"/>
      <c r="FKQ23" s="171"/>
      <c r="FKR23" s="171"/>
      <c r="FKS23" s="171"/>
      <c r="FKT23" s="171"/>
      <c r="FKU23" s="171"/>
      <c r="FKV23" s="171"/>
      <c r="FKW23" s="171"/>
      <c r="FKX23" s="171"/>
      <c r="FKY23" s="171"/>
      <c r="FKZ23" s="171"/>
      <c r="FLA23" s="171"/>
      <c r="FLB23" s="171"/>
      <c r="FLC23" s="171"/>
      <c r="FLD23" s="171"/>
      <c r="FLE23" s="171"/>
      <c r="FLF23" s="171"/>
      <c r="FLG23" s="171"/>
      <c r="FLH23" s="171"/>
      <c r="FLI23" s="171"/>
      <c r="FLJ23" s="171"/>
      <c r="FLK23" s="171"/>
      <c r="FLL23" s="171"/>
      <c r="FLM23" s="171"/>
      <c r="FLN23" s="171"/>
      <c r="FLO23" s="171"/>
      <c r="FLP23" s="171"/>
      <c r="FLQ23" s="171"/>
      <c r="FLR23" s="171"/>
      <c r="FLS23" s="171"/>
      <c r="FLT23" s="171"/>
      <c r="FLU23" s="171"/>
      <c r="FLV23" s="171"/>
      <c r="FLW23" s="171"/>
      <c r="FLX23" s="171"/>
      <c r="FLY23" s="171"/>
      <c r="FLZ23" s="171"/>
      <c r="FMA23" s="171"/>
      <c r="FMB23" s="171"/>
      <c r="FMC23" s="171"/>
      <c r="FMD23" s="171"/>
      <c r="FME23" s="171"/>
      <c r="FMF23" s="171"/>
      <c r="FMG23" s="171"/>
      <c r="FMH23" s="171"/>
      <c r="FMI23" s="171"/>
      <c r="FMJ23" s="171"/>
      <c r="FMK23" s="171"/>
      <c r="FML23" s="171"/>
      <c r="FMM23" s="171"/>
      <c r="FMN23" s="171"/>
      <c r="FMO23" s="171"/>
      <c r="FMP23" s="171"/>
      <c r="FMQ23" s="171"/>
      <c r="FMR23" s="171"/>
      <c r="FMS23" s="171"/>
      <c r="FMT23" s="171"/>
      <c r="FMU23" s="171"/>
      <c r="FMV23" s="171"/>
      <c r="FMW23" s="171"/>
      <c r="FMX23" s="171"/>
      <c r="FMY23" s="171"/>
      <c r="FMZ23" s="171"/>
      <c r="FNA23" s="171"/>
      <c r="FNB23" s="171"/>
      <c r="FNC23" s="171"/>
      <c r="FND23" s="171"/>
      <c r="FNE23" s="171"/>
      <c r="FNF23" s="171"/>
      <c r="FNG23" s="171"/>
      <c r="FNH23" s="171"/>
      <c r="FNI23" s="171"/>
      <c r="FNJ23" s="171"/>
      <c r="FNK23" s="171"/>
      <c r="FNL23" s="171"/>
      <c r="FNM23" s="171"/>
      <c r="FNN23" s="171"/>
      <c r="FNO23" s="171"/>
      <c r="FNP23" s="171"/>
      <c r="FNQ23" s="171"/>
      <c r="FNR23" s="171"/>
      <c r="FNS23" s="171"/>
      <c r="FNT23" s="171"/>
      <c r="FNU23" s="171"/>
      <c r="FNV23" s="171"/>
      <c r="FNW23" s="171"/>
      <c r="FNX23" s="171"/>
      <c r="FNY23" s="171"/>
      <c r="FNZ23" s="171"/>
      <c r="FOA23" s="171"/>
      <c r="FOB23" s="171"/>
      <c r="FOC23" s="171"/>
      <c r="FOD23" s="171"/>
      <c r="FOE23" s="171"/>
      <c r="FOF23" s="171"/>
      <c r="FOG23" s="171"/>
      <c r="FOH23" s="171"/>
      <c r="FOI23" s="171"/>
      <c r="FOJ23" s="171"/>
      <c r="FOK23" s="171"/>
      <c r="FOL23" s="171"/>
      <c r="FOM23" s="171"/>
      <c r="FON23" s="171"/>
      <c r="FOO23" s="171"/>
      <c r="FOP23" s="171"/>
      <c r="FOQ23" s="171"/>
      <c r="FOR23" s="171"/>
      <c r="FOS23" s="171"/>
      <c r="FOT23" s="171"/>
      <c r="FOU23" s="171"/>
      <c r="FOV23" s="171"/>
      <c r="FOW23" s="171"/>
      <c r="FOX23" s="171"/>
      <c r="FOY23" s="171"/>
      <c r="FOZ23" s="171"/>
      <c r="FPA23" s="171"/>
      <c r="FPB23" s="171"/>
      <c r="FPC23" s="171"/>
      <c r="FPD23" s="171"/>
      <c r="FPE23" s="171"/>
      <c r="FPF23" s="171"/>
      <c r="FPG23" s="171"/>
      <c r="FPH23" s="171"/>
      <c r="FPI23" s="171"/>
      <c r="FPJ23" s="171"/>
      <c r="FPK23" s="171"/>
      <c r="FPL23" s="171"/>
      <c r="FPM23" s="171"/>
      <c r="FPN23" s="171"/>
      <c r="FPO23" s="171"/>
      <c r="FPP23" s="171"/>
      <c r="FPQ23" s="171"/>
      <c r="FPR23" s="171"/>
      <c r="FPS23" s="171"/>
      <c r="FPT23" s="171"/>
      <c r="FPU23" s="171"/>
      <c r="FPV23" s="171"/>
      <c r="FPW23" s="171"/>
      <c r="FPX23" s="171"/>
      <c r="FPY23" s="171"/>
      <c r="FPZ23" s="171"/>
      <c r="FQA23" s="171"/>
      <c r="FQB23" s="171"/>
      <c r="FQC23" s="171"/>
      <c r="FQD23" s="171"/>
      <c r="FQE23" s="171"/>
      <c r="FQF23" s="171"/>
      <c r="FQG23" s="171"/>
      <c r="FQH23" s="171"/>
      <c r="FQI23" s="171"/>
      <c r="FQJ23" s="171"/>
      <c r="FQK23" s="171"/>
      <c r="FQL23" s="171"/>
      <c r="FQM23" s="171"/>
      <c r="FQN23" s="171"/>
      <c r="FQO23" s="171"/>
      <c r="FQP23" s="171"/>
      <c r="FQQ23" s="171"/>
      <c r="FQR23" s="171"/>
      <c r="FQS23" s="171"/>
      <c r="FQT23" s="171"/>
      <c r="FQU23" s="171"/>
      <c r="FQV23" s="171"/>
      <c r="FQW23" s="171"/>
      <c r="FQX23" s="171"/>
      <c r="FQY23" s="171"/>
      <c r="FQZ23" s="171"/>
      <c r="FRA23" s="171"/>
      <c r="FRB23" s="171"/>
      <c r="FRC23" s="171"/>
      <c r="FRD23" s="171"/>
      <c r="FRE23" s="171"/>
      <c r="FRF23" s="171"/>
      <c r="FRG23" s="171"/>
      <c r="FRH23" s="171"/>
      <c r="FRI23" s="171"/>
      <c r="FRJ23" s="171"/>
      <c r="FRK23" s="171"/>
      <c r="FRL23" s="171"/>
      <c r="FRM23" s="171"/>
      <c r="FRN23" s="171"/>
      <c r="FRO23" s="171"/>
      <c r="FRP23" s="171"/>
      <c r="FRQ23" s="171"/>
      <c r="FRR23" s="171"/>
      <c r="FRS23" s="171"/>
      <c r="FRT23" s="171"/>
      <c r="FRU23" s="171"/>
      <c r="FRV23" s="171"/>
      <c r="FRW23" s="171"/>
      <c r="FRX23" s="171"/>
      <c r="FRY23" s="171"/>
      <c r="FRZ23" s="171"/>
      <c r="FSA23" s="171"/>
      <c r="FSB23" s="171"/>
      <c r="FSC23" s="171"/>
      <c r="FSD23" s="171"/>
      <c r="FSE23" s="171"/>
      <c r="FSF23" s="171"/>
      <c r="FSG23" s="171"/>
      <c r="FSH23" s="171"/>
      <c r="FSI23" s="171"/>
      <c r="FSJ23" s="171"/>
      <c r="FSK23" s="171"/>
      <c r="FSL23" s="171"/>
      <c r="FSM23" s="171"/>
      <c r="FSN23" s="171"/>
      <c r="FSO23" s="171"/>
      <c r="FSP23" s="171"/>
      <c r="FSQ23" s="171"/>
      <c r="FSR23" s="171"/>
      <c r="FSS23" s="171"/>
      <c r="FST23" s="171"/>
      <c r="FSU23" s="171"/>
      <c r="FSV23" s="171"/>
      <c r="FSW23" s="171"/>
      <c r="FSX23" s="171"/>
      <c r="FSY23" s="171"/>
      <c r="FSZ23" s="171"/>
      <c r="FTA23" s="171"/>
      <c r="FTB23" s="171"/>
      <c r="FTC23" s="171"/>
      <c r="FTD23" s="171"/>
      <c r="FTE23" s="171"/>
      <c r="FTF23" s="171"/>
      <c r="FTG23" s="171"/>
      <c r="FTH23" s="171"/>
      <c r="FTI23" s="171"/>
      <c r="FTJ23" s="171"/>
      <c r="FTK23" s="171"/>
      <c r="FTL23" s="171"/>
      <c r="FTM23" s="171"/>
      <c r="FTN23" s="171"/>
      <c r="FTO23" s="171"/>
      <c r="FTP23" s="171"/>
      <c r="FTQ23" s="171"/>
      <c r="FTR23" s="171"/>
      <c r="FTS23" s="171"/>
      <c r="FTT23" s="171"/>
      <c r="FTU23" s="171"/>
      <c r="FTV23" s="171"/>
      <c r="FTW23" s="171"/>
      <c r="FTX23" s="171"/>
      <c r="FTY23" s="171"/>
      <c r="FTZ23" s="171"/>
      <c r="FUA23" s="171"/>
      <c r="FUB23" s="171"/>
      <c r="FUC23" s="171"/>
      <c r="FUD23" s="171"/>
      <c r="FUE23" s="171"/>
      <c r="FUF23" s="171"/>
      <c r="FUG23" s="171"/>
      <c r="FUH23" s="171"/>
      <c r="FUI23" s="171"/>
      <c r="FUJ23" s="171"/>
      <c r="FUK23" s="171"/>
      <c r="FUL23" s="171"/>
      <c r="FUM23" s="171"/>
      <c r="FUN23" s="171"/>
      <c r="FUO23" s="171"/>
      <c r="FUP23" s="171"/>
      <c r="FUQ23" s="171"/>
      <c r="FUR23" s="171"/>
      <c r="FUS23" s="171"/>
      <c r="FUT23" s="171"/>
      <c r="FUU23" s="171"/>
      <c r="FUV23" s="171"/>
      <c r="FUW23" s="171"/>
      <c r="FUX23" s="171"/>
      <c r="FUY23" s="171"/>
      <c r="FUZ23" s="171"/>
      <c r="FVA23" s="171"/>
      <c r="FVB23" s="171"/>
      <c r="FVC23" s="171"/>
      <c r="FVD23" s="171"/>
      <c r="FVE23" s="171"/>
      <c r="FVF23" s="171"/>
      <c r="FVG23" s="171"/>
      <c r="FVH23" s="171"/>
      <c r="FVI23" s="171"/>
      <c r="FVJ23" s="171"/>
      <c r="FVK23" s="171"/>
      <c r="FVL23" s="171"/>
      <c r="FVM23" s="171"/>
      <c r="FVN23" s="171"/>
      <c r="FVO23" s="171"/>
      <c r="FVP23" s="171"/>
      <c r="FVQ23" s="171"/>
      <c r="FVR23" s="171"/>
      <c r="FVS23" s="171"/>
      <c r="FVT23" s="171"/>
      <c r="FVU23" s="171"/>
      <c r="FVV23" s="171"/>
      <c r="FVW23" s="171"/>
      <c r="FVX23" s="171"/>
      <c r="FVY23" s="171"/>
      <c r="FVZ23" s="171"/>
      <c r="FWA23" s="171"/>
      <c r="FWB23" s="171"/>
      <c r="FWC23" s="171"/>
      <c r="FWD23" s="171"/>
      <c r="FWE23" s="171"/>
      <c r="FWF23" s="171"/>
      <c r="FWG23" s="171"/>
      <c r="FWH23" s="171"/>
      <c r="FWI23" s="171"/>
      <c r="FWJ23" s="171"/>
      <c r="FWK23" s="171"/>
      <c r="FWL23" s="171"/>
      <c r="FWM23" s="171"/>
      <c r="FWN23" s="171"/>
      <c r="FWO23" s="171"/>
      <c r="FWP23" s="171"/>
      <c r="FWQ23" s="171"/>
      <c r="FWR23" s="171"/>
      <c r="FWS23" s="171"/>
      <c r="FWT23" s="171"/>
      <c r="FWU23" s="171"/>
      <c r="FWV23" s="171"/>
      <c r="FWW23" s="171"/>
      <c r="FWX23" s="171"/>
      <c r="FWY23" s="171"/>
      <c r="FWZ23" s="171"/>
      <c r="FXA23" s="171"/>
      <c r="FXB23" s="171"/>
      <c r="FXC23" s="171"/>
      <c r="FXD23" s="171"/>
      <c r="FXE23" s="171"/>
      <c r="FXF23" s="171"/>
      <c r="FXG23" s="171"/>
      <c r="FXH23" s="171"/>
      <c r="FXI23" s="171"/>
      <c r="FXJ23" s="171"/>
      <c r="FXK23" s="171"/>
      <c r="FXL23" s="171"/>
      <c r="FXM23" s="171"/>
      <c r="FXN23" s="171"/>
      <c r="FXO23" s="171"/>
      <c r="FXP23" s="171"/>
      <c r="FXQ23" s="171"/>
      <c r="FXR23" s="171"/>
      <c r="FXS23" s="171"/>
      <c r="FXT23" s="171"/>
      <c r="FXU23" s="171"/>
      <c r="FXV23" s="171"/>
      <c r="FXW23" s="171"/>
      <c r="FXX23" s="171"/>
      <c r="FXY23" s="171"/>
      <c r="FXZ23" s="171"/>
      <c r="FYA23" s="171"/>
      <c r="FYB23" s="171"/>
      <c r="FYC23" s="171"/>
      <c r="FYD23" s="171"/>
      <c r="FYE23" s="171"/>
      <c r="FYF23" s="171"/>
      <c r="FYG23" s="171"/>
      <c r="FYH23" s="171"/>
      <c r="FYI23" s="171"/>
      <c r="FYJ23" s="171"/>
      <c r="FYK23" s="171"/>
      <c r="FYL23" s="171"/>
      <c r="FYM23" s="171"/>
      <c r="FYN23" s="171"/>
      <c r="FYO23" s="171"/>
      <c r="FYP23" s="171"/>
      <c r="FYQ23" s="171"/>
      <c r="FYR23" s="171"/>
      <c r="FYS23" s="171"/>
      <c r="FYT23" s="171"/>
      <c r="FYU23" s="171"/>
      <c r="FYV23" s="171"/>
      <c r="FYW23" s="171"/>
      <c r="FYX23" s="171"/>
      <c r="FYY23" s="171"/>
      <c r="FYZ23" s="171"/>
      <c r="FZA23" s="171"/>
      <c r="FZB23" s="171"/>
      <c r="FZC23" s="171"/>
      <c r="FZD23" s="171"/>
      <c r="FZE23" s="171"/>
      <c r="FZF23" s="171"/>
      <c r="FZG23" s="171"/>
      <c r="FZH23" s="171"/>
      <c r="FZI23" s="171"/>
      <c r="FZJ23" s="171"/>
      <c r="FZK23" s="171"/>
      <c r="FZL23" s="171"/>
      <c r="FZM23" s="171"/>
      <c r="FZN23" s="171"/>
      <c r="FZO23" s="171"/>
      <c r="FZP23" s="171"/>
      <c r="FZQ23" s="171"/>
      <c r="FZR23" s="171"/>
      <c r="FZS23" s="171"/>
      <c r="FZT23" s="171"/>
      <c r="FZU23" s="171"/>
      <c r="FZV23" s="171"/>
      <c r="FZW23" s="171"/>
      <c r="FZX23" s="171"/>
      <c r="FZY23" s="171"/>
      <c r="FZZ23" s="171"/>
      <c r="GAA23" s="171"/>
      <c r="GAB23" s="171"/>
      <c r="GAC23" s="171"/>
      <c r="GAD23" s="171"/>
      <c r="GAE23" s="171"/>
      <c r="GAF23" s="171"/>
      <c r="GAG23" s="171"/>
      <c r="GAH23" s="171"/>
      <c r="GAI23" s="171"/>
      <c r="GAJ23" s="171"/>
      <c r="GAK23" s="171"/>
      <c r="GAL23" s="171"/>
      <c r="GAM23" s="171"/>
      <c r="GAN23" s="171"/>
      <c r="GAO23" s="171"/>
      <c r="GAP23" s="171"/>
      <c r="GAQ23" s="171"/>
      <c r="GAR23" s="171"/>
      <c r="GAS23" s="171"/>
      <c r="GAT23" s="171"/>
      <c r="GAU23" s="171"/>
      <c r="GAV23" s="171"/>
      <c r="GAW23" s="171"/>
      <c r="GAX23" s="171"/>
      <c r="GAY23" s="171"/>
      <c r="GAZ23" s="171"/>
      <c r="GBA23" s="171"/>
      <c r="GBB23" s="171"/>
      <c r="GBC23" s="171"/>
      <c r="GBD23" s="171"/>
      <c r="GBE23" s="171"/>
      <c r="GBF23" s="171"/>
      <c r="GBG23" s="171"/>
      <c r="GBH23" s="171"/>
      <c r="GBI23" s="171"/>
      <c r="GBJ23" s="171"/>
      <c r="GBK23" s="171"/>
      <c r="GBL23" s="171"/>
      <c r="GBM23" s="171"/>
      <c r="GBN23" s="171"/>
      <c r="GBO23" s="171"/>
      <c r="GBP23" s="171"/>
      <c r="GBQ23" s="171"/>
      <c r="GBR23" s="171"/>
      <c r="GBS23" s="171"/>
      <c r="GBT23" s="171"/>
      <c r="GBU23" s="171"/>
      <c r="GBV23" s="171"/>
      <c r="GBW23" s="171"/>
      <c r="GBX23" s="171"/>
      <c r="GBY23" s="171"/>
      <c r="GBZ23" s="171"/>
      <c r="GCA23" s="171"/>
      <c r="GCB23" s="171"/>
      <c r="GCC23" s="171"/>
      <c r="GCD23" s="171"/>
      <c r="GCE23" s="171"/>
      <c r="GCF23" s="171"/>
      <c r="GCG23" s="171"/>
      <c r="GCH23" s="171"/>
      <c r="GCI23" s="171"/>
      <c r="GCJ23" s="171"/>
      <c r="GCK23" s="171"/>
      <c r="GCL23" s="171"/>
      <c r="GCM23" s="171"/>
      <c r="GCN23" s="171"/>
      <c r="GCO23" s="171"/>
      <c r="GCP23" s="171"/>
      <c r="GCQ23" s="171"/>
      <c r="GCR23" s="171"/>
      <c r="GCS23" s="171"/>
      <c r="GCT23" s="171"/>
      <c r="GCU23" s="171"/>
      <c r="GCV23" s="171"/>
      <c r="GCW23" s="171"/>
      <c r="GCX23" s="171"/>
      <c r="GCY23" s="171"/>
      <c r="GCZ23" s="171"/>
      <c r="GDA23" s="171"/>
      <c r="GDB23" s="171"/>
      <c r="GDC23" s="171"/>
      <c r="GDD23" s="171"/>
      <c r="GDE23" s="171"/>
      <c r="GDF23" s="171"/>
      <c r="GDG23" s="171"/>
      <c r="GDH23" s="171"/>
      <c r="GDI23" s="171"/>
      <c r="GDJ23" s="171"/>
      <c r="GDK23" s="171"/>
      <c r="GDL23" s="171"/>
      <c r="GDM23" s="171"/>
      <c r="GDN23" s="171"/>
      <c r="GDO23" s="171"/>
      <c r="GDP23" s="171"/>
      <c r="GDQ23" s="171"/>
      <c r="GDR23" s="171"/>
      <c r="GDS23" s="171"/>
      <c r="GDT23" s="171"/>
      <c r="GDU23" s="171"/>
      <c r="GDV23" s="171"/>
      <c r="GDW23" s="171"/>
      <c r="GDX23" s="171"/>
      <c r="GDY23" s="171"/>
      <c r="GDZ23" s="171"/>
      <c r="GEA23" s="171"/>
      <c r="GEB23" s="171"/>
      <c r="GEC23" s="171"/>
      <c r="GED23" s="171"/>
      <c r="GEE23" s="171"/>
      <c r="GEF23" s="171"/>
      <c r="GEG23" s="171"/>
      <c r="GEH23" s="171"/>
      <c r="GEI23" s="171"/>
      <c r="GEJ23" s="171"/>
      <c r="GEK23" s="171"/>
      <c r="GEL23" s="171"/>
      <c r="GEM23" s="171"/>
      <c r="GEN23" s="171"/>
      <c r="GEO23" s="171"/>
      <c r="GEP23" s="171"/>
      <c r="GEQ23" s="171"/>
      <c r="GER23" s="171"/>
      <c r="GES23" s="171"/>
      <c r="GET23" s="171"/>
      <c r="GEU23" s="171"/>
      <c r="GEV23" s="171"/>
      <c r="GEW23" s="171"/>
      <c r="GEX23" s="171"/>
      <c r="GEY23" s="171"/>
      <c r="GEZ23" s="171"/>
      <c r="GFA23" s="171"/>
      <c r="GFB23" s="171"/>
      <c r="GFC23" s="171"/>
      <c r="GFD23" s="171"/>
      <c r="GFE23" s="171"/>
      <c r="GFF23" s="171"/>
      <c r="GFG23" s="171"/>
      <c r="GFH23" s="171"/>
      <c r="GFI23" s="171"/>
      <c r="GFJ23" s="171"/>
      <c r="GFK23" s="171"/>
      <c r="GFL23" s="171"/>
      <c r="GFM23" s="171"/>
      <c r="GFN23" s="171"/>
      <c r="GFO23" s="171"/>
      <c r="GFP23" s="171"/>
      <c r="GFQ23" s="171"/>
      <c r="GFR23" s="171"/>
      <c r="GFS23" s="171"/>
      <c r="GFT23" s="171"/>
      <c r="GFU23" s="171"/>
      <c r="GFV23" s="171"/>
      <c r="GFW23" s="171"/>
      <c r="GFX23" s="171"/>
      <c r="GFY23" s="171"/>
      <c r="GFZ23" s="171"/>
      <c r="GGA23" s="171"/>
      <c r="GGB23" s="171"/>
      <c r="GGC23" s="171"/>
      <c r="GGD23" s="171"/>
      <c r="GGE23" s="171"/>
      <c r="GGF23" s="171"/>
      <c r="GGG23" s="171"/>
      <c r="GGH23" s="171"/>
      <c r="GGI23" s="171"/>
      <c r="GGJ23" s="171"/>
      <c r="GGK23" s="171"/>
      <c r="GGL23" s="171"/>
      <c r="GGM23" s="171"/>
      <c r="GGN23" s="171"/>
      <c r="GGO23" s="171"/>
      <c r="GGP23" s="171"/>
      <c r="GGQ23" s="171"/>
      <c r="GGR23" s="171"/>
      <c r="GGS23" s="171"/>
      <c r="GGT23" s="171"/>
      <c r="GGU23" s="171"/>
      <c r="GGV23" s="171"/>
      <c r="GGW23" s="171"/>
      <c r="GGX23" s="171"/>
      <c r="GGY23" s="171"/>
      <c r="GGZ23" s="171"/>
      <c r="GHA23" s="171"/>
      <c r="GHB23" s="171"/>
      <c r="GHC23" s="171"/>
      <c r="GHD23" s="171"/>
      <c r="GHE23" s="171"/>
      <c r="GHF23" s="171"/>
      <c r="GHG23" s="171"/>
      <c r="GHH23" s="171"/>
      <c r="GHI23" s="171"/>
      <c r="GHJ23" s="171"/>
      <c r="GHK23" s="171"/>
      <c r="GHL23" s="171"/>
      <c r="GHM23" s="171"/>
      <c r="GHN23" s="171"/>
      <c r="GHO23" s="171"/>
      <c r="GHP23" s="171"/>
      <c r="GHQ23" s="171"/>
      <c r="GHR23" s="171"/>
      <c r="GHS23" s="171"/>
      <c r="GHT23" s="171"/>
      <c r="GHU23" s="171"/>
      <c r="GHV23" s="171"/>
      <c r="GHW23" s="171"/>
      <c r="GHX23" s="171"/>
      <c r="GHY23" s="171"/>
      <c r="GHZ23" s="171"/>
      <c r="GIA23" s="171"/>
      <c r="GIB23" s="171"/>
      <c r="GIC23" s="171"/>
      <c r="GID23" s="171"/>
      <c r="GIE23" s="171"/>
      <c r="GIF23" s="171"/>
      <c r="GIG23" s="171"/>
      <c r="GIH23" s="171"/>
      <c r="GII23" s="171"/>
      <c r="GIJ23" s="171"/>
      <c r="GIK23" s="171"/>
      <c r="GIL23" s="171"/>
      <c r="GIM23" s="171"/>
      <c r="GIN23" s="171"/>
      <c r="GIO23" s="171"/>
      <c r="GIP23" s="171"/>
      <c r="GIQ23" s="171"/>
      <c r="GIR23" s="171"/>
      <c r="GIS23" s="171"/>
      <c r="GIT23" s="171"/>
      <c r="GIU23" s="171"/>
      <c r="GIV23" s="171"/>
      <c r="GIW23" s="171"/>
      <c r="GIX23" s="171"/>
      <c r="GIY23" s="171"/>
      <c r="GIZ23" s="171"/>
      <c r="GJA23" s="171"/>
      <c r="GJB23" s="171"/>
      <c r="GJC23" s="171"/>
      <c r="GJD23" s="171"/>
      <c r="GJE23" s="171"/>
      <c r="GJF23" s="171"/>
      <c r="GJG23" s="171"/>
      <c r="GJH23" s="171"/>
      <c r="GJI23" s="171"/>
      <c r="GJJ23" s="171"/>
      <c r="GJK23" s="171"/>
      <c r="GJL23" s="171"/>
      <c r="GJM23" s="171"/>
      <c r="GJN23" s="171"/>
      <c r="GJO23" s="171"/>
      <c r="GJP23" s="171"/>
      <c r="GJQ23" s="171"/>
      <c r="GJR23" s="171"/>
      <c r="GJS23" s="171"/>
      <c r="GJT23" s="171"/>
      <c r="GJU23" s="171"/>
      <c r="GJV23" s="171"/>
      <c r="GJW23" s="171"/>
      <c r="GJX23" s="171"/>
      <c r="GJY23" s="171"/>
      <c r="GJZ23" s="171"/>
      <c r="GKA23" s="171"/>
      <c r="GKB23" s="171"/>
      <c r="GKC23" s="171"/>
      <c r="GKD23" s="171"/>
      <c r="GKE23" s="171"/>
      <c r="GKF23" s="171"/>
      <c r="GKG23" s="171"/>
      <c r="GKH23" s="171"/>
      <c r="GKI23" s="171"/>
      <c r="GKJ23" s="171"/>
      <c r="GKK23" s="171"/>
      <c r="GKL23" s="171"/>
      <c r="GKM23" s="171"/>
      <c r="GKN23" s="171"/>
      <c r="GKO23" s="171"/>
      <c r="GKP23" s="171"/>
      <c r="GKQ23" s="171"/>
      <c r="GKR23" s="171"/>
      <c r="GKS23" s="171"/>
      <c r="GKT23" s="171"/>
      <c r="GKU23" s="171"/>
      <c r="GKV23" s="171"/>
      <c r="GKW23" s="171"/>
      <c r="GKX23" s="171"/>
      <c r="GKY23" s="171"/>
      <c r="GKZ23" s="171"/>
      <c r="GLA23" s="171"/>
      <c r="GLB23" s="171"/>
      <c r="GLC23" s="171"/>
      <c r="GLD23" s="171"/>
      <c r="GLE23" s="171"/>
      <c r="GLF23" s="171"/>
      <c r="GLG23" s="171"/>
      <c r="GLH23" s="171"/>
      <c r="GLI23" s="171"/>
      <c r="GLJ23" s="171"/>
      <c r="GLK23" s="171"/>
      <c r="GLL23" s="171"/>
      <c r="GLM23" s="171"/>
      <c r="GLN23" s="171"/>
      <c r="GLO23" s="171"/>
      <c r="GLP23" s="171"/>
      <c r="GLQ23" s="171"/>
      <c r="GLR23" s="171"/>
      <c r="GLS23" s="171"/>
      <c r="GLT23" s="171"/>
      <c r="GLU23" s="171"/>
      <c r="GLV23" s="171"/>
      <c r="GLW23" s="171"/>
      <c r="GLX23" s="171"/>
      <c r="GLY23" s="171"/>
      <c r="GLZ23" s="171"/>
      <c r="GMA23" s="171"/>
      <c r="GMB23" s="171"/>
      <c r="GMC23" s="171"/>
      <c r="GMD23" s="171"/>
      <c r="GME23" s="171"/>
      <c r="GMF23" s="171"/>
      <c r="GMG23" s="171"/>
      <c r="GMH23" s="171"/>
      <c r="GMI23" s="171"/>
      <c r="GMJ23" s="171"/>
      <c r="GMK23" s="171"/>
      <c r="GML23" s="171"/>
      <c r="GMM23" s="171"/>
      <c r="GMN23" s="171"/>
      <c r="GMO23" s="171"/>
      <c r="GMP23" s="171"/>
      <c r="GMQ23" s="171"/>
      <c r="GMR23" s="171"/>
      <c r="GMS23" s="171"/>
      <c r="GMT23" s="171"/>
      <c r="GMU23" s="171"/>
      <c r="GMV23" s="171"/>
      <c r="GMW23" s="171"/>
      <c r="GMX23" s="171"/>
      <c r="GMY23" s="171"/>
      <c r="GMZ23" s="171"/>
      <c r="GNA23" s="171"/>
      <c r="GNB23" s="171"/>
      <c r="GNC23" s="171"/>
      <c r="GND23" s="171"/>
      <c r="GNE23" s="171"/>
      <c r="GNF23" s="171"/>
      <c r="GNG23" s="171"/>
      <c r="GNH23" s="171"/>
      <c r="GNI23" s="171"/>
      <c r="GNJ23" s="171"/>
      <c r="GNK23" s="171"/>
      <c r="GNL23" s="171"/>
      <c r="GNM23" s="171"/>
      <c r="GNN23" s="171"/>
      <c r="GNO23" s="171"/>
      <c r="GNP23" s="171"/>
      <c r="GNQ23" s="171"/>
      <c r="GNR23" s="171"/>
      <c r="GNS23" s="171"/>
      <c r="GNT23" s="171"/>
      <c r="GNU23" s="171"/>
      <c r="GNV23" s="171"/>
      <c r="GNW23" s="171"/>
      <c r="GNX23" s="171"/>
      <c r="GNY23" s="171"/>
      <c r="GNZ23" s="171"/>
      <c r="GOA23" s="171"/>
      <c r="GOB23" s="171"/>
      <c r="GOC23" s="171"/>
      <c r="GOD23" s="171"/>
      <c r="GOE23" s="171"/>
      <c r="GOF23" s="171"/>
      <c r="GOG23" s="171"/>
      <c r="GOH23" s="171"/>
      <c r="GOI23" s="171"/>
      <c r="GOJ23" s="171"/>
      <c r="GOK23" s="171"/>
      <c r="GOL23" s="171"/>
      <c r="GOM23" s="171"/>
      <c r="GON23" s="171"/>
      <c r="GOO23" s="171"/>
      <c r="GOP23" s="171"/>
      <c r="GOQ23" s="171"/>
      <c r="GOR23" s="171"/>
      <c r="GOS23" s="171"/>
      <c r="GOT23" s="171"/>
      <c r="GOU23" s="171"/>
      <c r="GOV23" s="171"/>
      <c r="GOW23" s="171"/>
      <c r="GOX23" s="171"/>
      <c r="GOY23" s="171"/>
      <c r="GOZ23" s="171"/>
      <c r="GPA23" s="171"/>
      <c r="GPB23" s="171"/>
      <c r="GPC23" s="171"/>
      <c r="GPD23" s="171"/>
      <c r="GPE23" s="171"/>
      <c r="GPF23" s="171"/>
      <c r="GPG23" s="171"/>
      <c r="GPH23" s="171"/>
      <c r="GPI23" s="171"/>
      <c r="GPJ23" s="171"/>
      <c r="GPK23" s="171"/>
      <c r="GPL23" s="171"/>
      <c r="GPM23" s="171"/>
      <c r="GPN23" s="171"/>
      <c r="GPO23" s="171"/>
      <c r="GPP23" s="171"/>
      <c r="GPQ23" s="171"/>
      <c r="GPR23" s="171"/>
      <c r="GPS23" s="171"/>
      <c r="GPT23" s="171"/>
      <c r="GPU23" s="171"/>
      <c r="GPV23" s="171"/>
      <c r="GPW23" s="171"/>
      <c r="GPX23" s="171"/>
      <c r="GPY23" s="171"/>
      <c r="GPZ23" s="171"/>
      <c r="GQA23" s="171"/>
      <c r="GQB23" s="171"/>
      <c r="GQC23" s="171"/>
      <c r="GQD23" s="171"/>
      <c r="GQE23" s="171"/>
      <c r="GQF23" s="171"/>
      <c r="GQG23" s="171"/>
      <c r="GQH23" s="171"/>
      <c r="GQI23" s="171"/>
      <c r="GQJ23" s="171"/>
      <c r="GQK23" s="171"/>
      <c r="GQL23" s="171"/>
      <c r="GQM23" s="171"/>
      <c r="GQN23" s="171"/>
      <c r="GQO23" s="171"/>
      <c r="GQP23" s="171"/>
      <c r="GQQ23" s="171"/>
      <c r="GQR23" s="171"/>
      <c r="GQS23" s="171"/>
      <c r="GQT23" s="171"/>
      <c r="GQU23" s="171"/>
      <c r="GQV23" s="171"/>
      <c r="GQW23" s="171"/>
      <c r="GQX23" s="171"/>
      <c r="GQY23" s="171"/>
      <c r="GQZ23" s="171"/>
      <c r="GRA23" s="171"/>
      <c r="GRB23" s="171"/>
      <c r="GRC23" s="171"/>
      <c r="GRD23" s="171"/>
      <c r="GRE23" s="171"/>
      <c r="GRF23" s="171"/>
      <c r="GRG23" s="171"/>
      <c r="GRH23" s="171"/>
      <c r="GRI23" s="171"/>
      <c r="GRJ23" s="171"/>
      <c r="GRK23" s="171"/>
      <c r="GRL23" s="171"/>
      <c r="GRM23" s="171"/>
      <c r="GRN23" s="171"/>
      <c r="GRO23" s="171"/>
      <c r="GRP23" s="171"/>
      <c r="GRQ23" s="171"/>
      <c r="GRR23" s="171"/>
      <c r="GRS23" s="171"/>
      <c r="GRT23" s="171"/>
      <c r="GRU23" s="171"/>
      <c r="GRV23" s="171"/>
      <c r="GRW23" s="171"/>
      <c r="GRX23" s="171"/>
      <c r="GRY23" s="171"/>
      <c r="GRZ23" s="171"/>
      <c r="GSA23" s="171"/>
      <c r="GSB23" s="171"/>
      <c r="GSC23" s="171"/>
      <c r="GSD23" s="171"/>
      <c r="GSE23" s="171"/>
      <c r="GSF23" s="171"/>
      <c r="GSG23" s="171"/>
      <c r="GSH23" s="171"/>
      <c r="GSI23" s="171"/>
      <c r="GSJ23" s="171"/>
      <c r="GSK23" s="171"/>
      <c r="GSL23" s="171"/>
      <c r="GSM23" s="171"/>
      <c r="GSN23" s="171"/>
      <c r="GSO23" s="171"/>
      <c r="GSP23" s="171"/>
      <c r="GSQ23" s="171"/>
      <c r="GSR23" s="171"/>
      <c r="GSS23" s="171"/>
      <c r="GST23" s="171"/>
      <c r="GSU23" s="171"/>
      <c r="GSV23" s="171"/>
      <c r="GSW23" s="171"/>
      <c r="GSX23" s="171"/>
      <c r="GSY23" s="171"/>
      <c r="GSZ23" s="171"/>
      <c r="GTA23" s="171"/>
      <c r="GTB23" s="171"/>
      <c r="GTC23" s="171"/>
      <c r="GTD23" s="171"/>
      <c r="GTE23" s="171"/>
      <c r="GTF23" s="171"/>
      <c r="GTG23" s="171"/>
      <c r="GTH23" s="171"/>
      <c r="GTI23" s="171"/>
      <c r="GTJ23" s="171"/>
      <c r="GTK23" s="171"/>
      <c r="GTL23" s="171"/>
      <c r="GTM23" s="171"/>
      <c r="GTN23" s="171"/>
      <c r="GTO23" s="171"/>
      <c r="GTP23" s="171"/>
      <c r="GTQ23" s="171"/>
      <c r="GTR23" s="171"/>
      <c r="GTS23" s="171"/>
      <c r="GTT23" s="171"/>
      <c r="GTU23" s="171"/>
      <c r="GTV23" s="171"/>
      <c r="GTW23" s="171"/>
      <c r="GTX23" s="171"/>
      <c r="GTY23" s="171"/>
      <c r="GTZ23" s="171"/>
      <c r="GUA23" s="171"/>
      <c r="GUB23" s="171"/>
      <c r="GUC23" s="171"/>
      <c r="GUD23" s="171"/>
      <c r="GUE23" s="171"/>
      <c r="GUF23" s="171"/>
      <c r="GUG23" s="171"/>
      <c r="GUH23" s="171"/>
      <c r="GUI23" s="171"/>
      <c r="GUJ23" s="171"/>
      <c r="GUK23" s="171"/>
      <c r="GUL23" s="171"/>
      <c r="GUM23" s="171"/>
      <c r="GUN23" s="171"/>
      <c r="GUO23" s="171"/>
      <c r="GUP23" s="171"/>
      <c r="GUQ23" s="171"/>
      <c r="GUR23" s="171"/>
      <c r="GUS23" s="171"/>
      <c r="GUT23" s="171"/>
      <c r="GUU23" s="171"/>
      <c r="GUV23" s="171"/>
      <c r="GUW23" s="171"/>
      <c r="GUX23" s="171"/>
      <c r="GUY23" s="171"/>
      <c r="GUZ23" s="171"/>
      <c r="GVA23" s="171"/>
      <c r="GVB23" s="171"/>
      <c r="GVC23" s="171"/>
      <c r="GVD23" s="171"/>
      <c r="GVE23" s="171"/>
      <c r="GVF23" s="171"/>
      <c r="GVG23" s="171"/>
      <c r="GVH23" s="171"/>
      <c r="GVI23" s="171"/>
      <c r="GVJ23" s="171"/>
      <c r="GVK23" s="171"/>
      <c r="GVL23" s="171"/>
      <c r="GVM23" s="171"/>
      <c r="GVN23" s="171"/>
      <c r="GVO23" s="171"/>
      <c r="GVP23" s="171"/>
      <c r="GVQ23" s="171"/>
      <c r="GVR23" s="171"/>
      <c r="GVS23" s="171"/>
      <c r="GVT23" s="171"/>
      <c r="GVU23" s="171"/>
      <c r="GVV23" s="171"/>
      <c r="GVW23" s="171"/>
      <c r="GVX23" s="171"/>
      <c r="GVY23" s="171"/>
      <c r="GVZ23" s="171"/>
      <c r="GWA23" s="171"/>
      <c r="GWB23" s="171"/>
      <c r="GWC23" s="171"/>
      <c r="GWD23" s="171"/>
      <c r="GWE23" s="171"/>
      <c r="GWF23" s="171"/>
      <c r="GWG23" s="171"/>
      <c r="GWH23" s="171"/>
      <c r="GWI23" s="171"/>
      <c r="GWJ23" s="171"/>
      <c r="GWK23" s="171"/>
      <c r="GWL23" s="171"/>
      <c r="GWM23" s="171"/>
      <c r="GWN23" s="171"/>
      <c r="GWO23" s="171"/>
      <c r="GWP23" s="171"/>
      <c r="GWQ23" s="171"/>
      <c r="GWR23" s="171"/>
      <c r="GWS23" s="171"/>
      <c r="GWT23" s="171"/>
      <c r="GWU23" s="171"/>
      <c r="GWV23" s="171"/>
      <c r="GWW23" s="171"/>
      <c r="GWX23" s="171"/>
      <c r="GWY23" s="171"/>
      <c r="GWZ23" s="171"/>
      <c r="GXA23" s="171"/>
      <c r="GXB23" s="171"/>
      <c r="GXC23" s="171"/>
      <c r="GXD23" s="171"/>
      <c r="GXE23" s="171"/>
      <c r="GXF23" s="171"/>
      <c r="GXG23" s="171"/>
      <c r="GXH23" s="171"/>
      <c r="GXI23" s="171"/>
      <c r="GXJ23" s="171"/>
      <c r="GXK23" s="171"/>
      <c r="GXL23" s="171"/>
      <c r="GXM23" s="171"/>
      <c r="GXN23" s="171"/>
      <c r="GXO23" s="171"/>
      <c r="GXP23" s="171"/>
      <c r="GXQ23" s="171"/>
      <c r="GXR23" s="171"/>
      <c r="GXS23" s="171"/>
      <c r="GXT23" s="171"/>
      <c r="GXU23" s="171"/>
      <c r="GXV23" s="171"/>
      <c r="GXW23" s="171"/>
      <c r="GXX23" s="171"/>
      <c r="GXY23" s="171"/>
      <c r="GXZ23" s="171"/>
      <c r="GYA23" s="171"/>
      <c r="GYB23" s="171"/>
      <c r="GYC23" s="171"/>
      <c r="GYD23" s="171"/>
      <c r="GYE23" s="171"/>
      <c r="GYF23" s="171"/>
      <c r="GYG23" s="171"/>
      <c r="GYH23" s="171"/>
      <c r="GYI23" s="171"/>
      <c r="GYJ23" s="171"/>
      <c r="GYK23" s="171"/>
      <c r="GYL23" s="171"/>
      <c r="GYM23" s="171"/>
      <c r="GYN23" s="171"/>
      <c r="GYO23" s="171"/>
      <c r="GYP23" s="171"/>
      <c r="GYQ23" s="171"/>
      <c r="GYR23" s="171"/>
      <c r="GYS23" s="171"/>
      <c r="GYT23" s="171"/>
      <c r="GYU23" s="171"/>
      <c r="GYV23" s="171"/>
      <c r="GYW23" s="171"/>
      <c r="GYX23" s="171"/>
      <c r="GYY23" s="171"/>
      <c r="GYZ23" s="171"/>
      <c r="GZA23" s="171"/>
      <c r="GZB23" s="171"/>
      <c r="GZC23" s="171"/>
      <c r="GZD23" s="171"/>
      <c r="GZE23" s="171"/>
      <c r="GZF23" s="171"/>
      <c r="GZG23" s="171"/>
      <c r="GZH23" s="171"/>
      <c r="GZI23" s="171"/>
      <c r="GZJ23" s="171"/>
      <c r="GZK23" s="171"/>
      <c r="GZL23" s="171"/>
      <c r="GZM23" s="171"/>
      <c r="GZN23" s="171"/>
      <c r="GZO23" s="171"/>
      <c r="GZP23" s="171"/>
      <c r="GZQ23" s="171"/>
      <c r="GZR23" s="171"/>
      <c r="GZS23" s="171"/>
      <c r="GZT23" s="171"/>
      <c r="GZU23" s="171"/>
      <c r="GZV23" s="171"/>
      <c r="GZW23" s="171"/>
      <c r="GZX23" s="171"/>
      <c r="GZY23" s="171"/>
      <c r="GZZ23" s="171"/>
      <c r="HAA23" s="171"/>
      <c r="HAB23" s="171"/>
      <c r="HAC23" s="171"/>
      <c r="HAD23" s="171"/>
      <c r="HAE23" s="171"/>
      <c r="HAF23" s="171"/>
      <c r="HAG23" s="171"/>
      <c r="HAH23" s="171"/>
      <c r="HAI23" s="171"/>
      <c r="HAJ23" s="171"/>
      <c r="HAK23" s="171"/>
      <c r="HAL23" s="171"/>
      <c r="HAM23" s="171"/>
      <c r="HAN23" s="171"/>
      <c r="HAO23" s="171"/>
      <c r="HAP23" s="171"/>
      <c r="HAQ23" s="171"/>
      <c r="HAR23" s="171"/>
      <c r="HAS23" s="171"/>
      <c r="HAT23" s="171"/>
      <c r="HAU23" s="171"/>
      <c r="HAV23" s="171"/>
      <c r="HAW23" s="171"/>
      <c r="HAX23" s="171"/>
      <c r="HAY23" s="171"/>
      <c r="HAZ23" s="171"/>
      <c r="HBA23" s="171"/>
      <c r="HBB23" s="171"/>
      <c r="HBC23" s="171"/>
      <c r="HBD23" s="171"/>
      <c r="HBE23" s="171"/>
      <c r="HBF23" s="171"/>
      <c r="HBG23" s="171"/>
      <c r="HBH23" s="171"/>
      <c r="HBI23" s="171"/>
      <c r="HBJ23" s="171"/>
      <c r="HBK23" s="171"/>
      <c r="HBL23" s="171"/>
      <c r="HBM23" s="171"/>
      <c r="HBN23" s="171"/>
      <c r="HBO23" s="171"/>
      <c r="HBP23" s="171"/>
      <c r="HBQ23" s="171"/>
      <c r="HBR23" s="171"/>
      <c r="HBS23" s="171"/>
      <c r="HBT23" s="171"/>
      <c r="HBU23" s="171"/>
      <c r="HBV23" s="171"/>
      <c r="HBW23" s="171"/>
      <c r="HBX23" s="171"/>
      <c r="HBY23" s="171"/>
      <c r="HBZ23" s="171"/>
      <c r="HCA23" s="171"/>
      <c r="HCB23" s="171"/>
      <c r="HCC23" s="171"/>
      <c r="HCD23" s="171"/>
      <c r="HCE23" s="171"/>
      <c r="HCF23" s="171"/>
      <c r="HCG23" s="171"/>
      <c r="HCH23" s="171"/>
      <c r="HCI23" s="171"/>
      <c r="HCJ23" s="171"/>
      <c r="HCK23" s="171"/>
      <c r="HCL23" s="171"/>
      <c r="HCM23" s="171"/>
      <c r="HCN23" s="171"/>
      <c r="HCO23" s="171"/>
      <c r="HCP23" s="171"/>
      <c r="HCQ23" s="171"/>
      <c r="HCR23" s="171"/>
      <c r="HCS23" s="171"/>
      <c r="HCT23" s="171"/>
      <c r="HCU23" s="171"/>
      <c r="HCV23" s="171"/>
      <c r="HCW23" s="171"/>
      <c r="HCX23" s="171"/>
      <c r="HCY23" s="171"/>
      <c r="HCZ23" s="171"/>
      <c r="HDA23" s="171"/>
      <c r="HDB23" s="171"/>
      <c r="HDC23" s="171"/>
      <c r="HDD23" s="171"/>
      <c r="HDE23" s="171"/>
      <c r="HDF23" s="171"/>
      <c r="HDG23" s="171"/>
      <c r="HDH23" s="171"/>
      <c r="HDI23" s="171"/>
      <c r="HDJ23" s="171"/>
      <c r="HDK23" s="171"/>
      <c r="HDL23" s="171"/>
      <c r="HDM23" s="171"/>
      <c r="HDN23" s="171"/>
      <c r="HDO23" s="171"/>
      <c r="HDP23" s="171"/>
      <c r="HDQ23" s="171"/>
      <c r="HDR23" s="171"/>
      <c r="HDS23" s="171"/>
      <c r="HDT23" s="171"/>
      <c r="HDU23" s="171"/>
      <c r="HDV23" s="171"/>
      <c r="HDW23" s="171"/>
      <c r="HDX23" s="171"/>
      <c r="HDY23" s="171"/>
      <c r="HDZ23" s="171"/>
      <c r="HEA23" s="171"/>
      <c r="HEB23" s="171"/>
      <c r="HEC23" s="171"/>
      <c r="HED23" s="171"/>
      <c r="HEE23" s="171"/>
      <c r="HEF23" s="171"/>
      <c r="HEG23" s="171"/>
      <c r="HEH23" s="171"/>
      <c r="HEI23" s="171"/>
      <c r="HEJ23" s="171"/>
      <c r="HEK23" s="171"/>
      <c r="HEL23" s="171"/>
      <c r="HEM23" s="171"/>
      <c r="HEN23" s="171"/>
      <c r="HEO23" s="171"/>
      <c r="HEP23" s="171"/>
      <c r="HEQ23" s="171"/>
      <c r="HER23" s="171"/>
      <c r="HES23" s="171"/>
      <c r="HET23" s="171"/>
      <c r="HEU23" s="171"/>
      <c r="HEV23" s="171"/>
      <c r="HEW23" s="171"/>
      <c r="HEX23" s="171"/>
      <c r="HEY23" s="171"/>
      <c r="HEZ23" s="171"/>
      <c r="HFA23" s="171"/>
      <c r="HFB23" s="171"/>
      <c r="HFC23" s="171"/>
      <c r="HFD23" s="171"/>
      <c r="HFE23" s="171"/>
      <c r="HFF23" s="171"/>
      <c r="HFG23" s="171"/>
      <c r="HFH23" s="171"/>
      <c r="HFI23" s="171"/>
      <c r="HFJ23" s="171"/>
      <c r="HFK23" s="171"/>
      <c r="HFL23" s="171"/>
      <c r="HFM23" s="171"/>
      <c r="HFN23" s="171"/>
      <c r="HFO23" s="171"/>
      <c r="HFP23" s="171"/>
      <c r="HFQ23" s="171"/>
      <c r="HFR23" s="171"/>
      <c r="HFS23" s="171"/>
      <c r="HFT23" s="171"/>
      <c r="HFU23" s="171"/>
      <c r="HFV23" s="171"/>
      <c r="HFW23" s="171"/>
      <c r="HFX23" s="171"/>
      <c r="HFY23" s="171"/>
      <c r="HFZ23" s="171"/>
      <c r="HGA23" s="171"/>
      <c r="HGB23" s="171"/>
      <c r="HGC23" s="171"/>
      <c r="HGD23" s="171"/>
      <c r="HGE23" s="171"/>
      <c r="HGF23" s="171"/>
      <c r="HGG23" s="171"/>
      <c r="HGH23" s="171"/>
      <c r="HGI23" s="171"/>
      <c r="HGJ23" s="171"/>
      <c r="HGK23" s="171"/>
      <c r="HGL23" s="171"/>
      <c r="HGM23" s="171"/>
      <c r="HGN23" s="171"/>
      <c r="HGO23" s="171"/>
      <c r="HGP23" s="171"/>
      <c r="HGQ23" s="171"/>
      <c r="HGR23" s="171"/>
      <c r="HGS23" s="171"/>
      <c r="HGT23" s="171"/>
      <c r="HGU23" s="171"/>
      <c r="HGV23" s="171"/>
      <c r="HGW23" s="171"/>
      <c r="HGX23" s="171"/>
      <c r="HGY23" s="171"/>
      <c r="HGZ23" s="171"/>
      <c r="HHA23" s="171"/>
      <c r="HHB23" s="171"/>
      <c r="HHC23" s="171"/>
      <c r="HHD23" s="171"/>
      <c r="HHE23" s="171"/>
      <c r="HHF23" s="171"/>
      <c r="HHG23" s="171"/>
      <c r="HHH23" s="171"/>
      <c r="HHI23" s="171"/>
      <c r="HHJ23" s="171"/>
      <c r="HHK23" s="171"/>
      <c r="HHL23" s="171"/>
      <c r="HHM23" s="171"/>
      <c r="HHN23" s="171"/>
      <c r="HHO23" s="171"/>
      <c r="HHP23" s="171"/>
      <c r="HHQ23" s="171"/>
      <c r="HHR23" s="171"/>
      <c r="HHS23" s="171"/>
      <c r="HHT23" s="171"/>
      <c r="HHU23" s="171"/>
      <c r="HHV23" s="171"/>
      <c r="HHW23" s="171"/>
      <c r="HHX23" s="171"/>
      <c r="HHY23" s="171"/>
      <c r="HHZ23" s="171"/>
      <c r="HIA23" s="171"/>
      <c r="HIB23" s="171"/>
      <c r="HIC23" s="171"/>
      <c r="HID23" s="171"/>
      <c r="HIE23" s="171"/>
      <c r="HIF23" s="171"/>
      <c r="HIG23" s="171"/>
      <c r="HIH23" s="171"/>
      <c r="HII23" s="171"/>
      <c r="HIJ23" s="171"/>
      <c r="HIK23" s="171"/>
      <c r="HIL23" s="171"/>
      <c r="HIM23" s="171"/>
      <c r="HIN23" s="171"/>
      <c r="HIO23" s="171"/>
      <c r="HIP23" s="171"/>
      <c r="HIQ23" s="171"/>
      <c r="HIR23" s="171"/>
      <c r="HIS23" s="171"/>
      <c r="HIT23" s="171"/>
      <c r="HIU23" s="171"/>
      <c r="HIV23" s="171"/>
      <c r="HIW23" s="171"/>
      <c r="HIX23" s="171"/>
      <c r="HIY23" s="171"/>
      <c r="HIZ23" s="171"/>
      <c r="HJA23" s="171"/>
      <c r="HJB23" s="171"/>
      <c r="HJC23" s="171"/>
      <c r="HJD23" s="171"/>
      <c r="HJE23" s="171"/>
      <c r="HJF23" s="171"/>
      <c r="HJG23" s="171"/>
      <c r="HJH23" s="171"/>
      <c r="HJI23" s="171"/>
      <c r="HJJ23" s="171"/>
      <c r="HJK23" s="171"/>
      <c r="HJL23" s="171"/>
      <c r="HJM23" s="171"/>
      <c r="HJN23" s="171"/>
      <c r="HJO23" s="171"/>
      <c r="HJP23" s="171"/>
      <c r="HJQ23" s="171"/>
      <c r="HJR23" s="171"/>
      <c r="HJS23" s="171"/>
      <c r="HJT23" s="171"/>
      <c r="HJU23" s="171"/>
      <c r="HJV23" s="171"/>
      <c r="HJW23" s="171"/>
      <c r="HJX23" s="171"/>
      <c r="HJY23" s="171"/>
      <c r="HJZ23" s="171"/>
      <c r="HKA23" s="171"/>
      <c r="HKB23" s="171"/>
      <c r="HKC23" s="171"/>
      <c r="HKD23" s="171"/>
      <c r="HKE23" s="171"/>
      <c r="HKF23" s="171"/>
      <c r="HKG23" s="171"/>
      <c r="HKH23" s="171"/>
      <c r="HKI23" s="171"/>
      <c r="HKJ23" s="171"/>
      <c r="HKK23" s="171"/>
      <c r="HKL23" s="171"/>
      <c r="HKM23" s="171"/>
      <c r="HKN23" s="171"/>
      <c r="HKO23" s="171"/>
      <c r="HKP23" s="171"/>
      <c r="HKQ23" s="171"/>
      <c r="HKR23" s="171"/>
      <c r="HKS23" s="171"/>
      <c r="HKT23" s="171"/>
      <c r="HKU23" s="171"/>
      <c r="HKV23" s="171"/>
      <c r="HKW23" s="171"/>
      <c r="HKX23" s="171"/>
      <c r="HKY23" s="171"/>
      <c r="HKZ23" s="171"/>
      <c r="HLA23" s="171"/>
      <c r="HLB23" s="171"/>
      <c r="HLC23" s="171"/>
      <c r="HLD23" s="171"/>
      <c r="HLE23" s="171"/>
      <c r="HLF23" s="171"/>
      <c r="HLG23" s="171"/>
      <c r="HLH23" s="171"/>
      <c r="HLI23" s="171"/>
      <c r="HLJ23" s="171"/>
      <c r="HLK23" s="171"/>
      <c r="HLL23" s="171"/>
      <c r="HLM23" s="171"/>
      <c r="HLN23" s="171"/>
      <c r="HLO23" s="171"/>
      <c r="HLP23" s="171"/>
      <c r="HLQ23" s="171"/>
      <c r="HLR23" s="171"/>
      <c r="HLS23" s="171"/>
      <c r="HLT23" s="171"/>
      <c r="HLU23" s="171"/>
      <c r="HLV23" s="171"/>
      <c r="HLW23" s="171"/>
      <c r="HLX23" s="171"/>
      <c r="HLY23" s="171"/>
      <c r="HLZ23" s="171"/>
      <c r="HMA23" s="171"/>
      <c r="HMB23" s="171"/>
      <c r="HMC23" s="171"/>
      <c r="HMD23" s="171"/>
      <c r="HME23" s="171"/>
      <c r="HMF23" s="171"/>
      <c r="HMG23" s="171"/>
      <c r="HMH23" s="171"/>
      <c r="HMI23" s="171"/>
      <c r="HMJ23" s="171"/>
      <c r="HMK23" s="171"/>
      <c r="HML23" s="171"/>
      <c r="HMM23" s="171"/>
      <c r="HMN23" s="171"/>
      <c r="HMO23" s="171"/>
      <c r="HMP23" s="171"/>
      <c r="HMQ23" s="171"/>
      <c r="HMR23" s="171"/>
      <c r="HMS23" s="171"/>
      <c r="HMT23" s="171"/>
      <c r="HMU23" s="171"/>
      <c r="HMV23" s="171"/>
      <c r="HMW23" s="171"/>
      <c r="HMX23" s="171"/>
      <c r="HMY23" s="171"/>
      <c r="HMZ23" s="171"/>
      <c r="HNA23" s="171"/>
      <c r="HNB23" s="171"/>
      <c r="HNC23" s="171"/>
      <c r="HND23" s="171"/>
      <c r="HNE23" s="171"/>
      <c r="HNF23" s="171"/>
      <c r="HNG23" s="171"/>
      <c r="HNH23" s="171"/>
      <c r="HNI23" s="171"/>
      <c r="HNJ23" s="171"/>
      <c r="HNK23" s="171"/>
      <c r="HNL23" s="171"/>
      <c r="HNM23" s="171"/>
      <c r="HNN23" s="171"/>
      <c r="HNO23" s="171"/>
      <c r="HNP23" s="171"/>
      <c r="HNQ23" s="171"/>
      <c r="HNR23" s="171"/>
      <c r="HNS23" s="171"/>
      <c r="HNT23" s="171"/>
      <c r="HNU23" s="171"/>
      <c r="HNV23" s="171"/>
      <c r="HNW23" s="171"/>
      <c r="HNX23" s="171"/>
      <c r="HNY23" s="171"/>
      <c r="HNZ23" s="171"/>
      <c r="HOA23" s="171"/>
      <c r="HOB23" s="171"/>
      <c r="HOC23" s="171"/>
      <c r="HOD23" s="171"/>
      <c r="HOE23" s="171"/>
      <c r="HOF23" s="171"/>
      <c r="HOG23" s="171"/>
      <c r="HOH23" s="171"/>
      <c r="HOI23" s="171"/>
      <c r="HOJ23" s="171"/>
      <c r="HOK23" s="171"/>
      <c r="HOL23" s="171"/>
      <c r="HOM23" s="171"/>
      <c r="HON23" s="171"/>
      <c r="HOO23" s="171"/>
      <c r="HOP23" s="171"/>
      <c r="HOQ23" s="171"/>
      <c r="HOR23" s="171"/>
      <c r="HOS23" s="171"/>
      <c r="HOT23" s="171"/>
      <c r="HOU23" s="171"/>
      <c r="HOV23" s="171"/>
      <c r="HOW23" s="171"/>
      <c r="HOX23" s="171"/>
      <c r="HOY23" s="171"/>
      <c r="HOZ23" s="171"/>
      <c r="HPA23" s="171"/>
      <c r="HPB23" s="171"/>
      <c r="HPC23" s="171"/>
      <c r="HPD23" s="171"/>
      <c r="HPE23" s="171"/>
      <c r="HPF23" s="171"/>
      <c r="HPG23" s="171"/>
      <c r="HPH23" s="171"/>
      <c r="HPI23" s="171"/>
      <c r="HPJ23" s="171"/>
      <c r="HPK23" s="171"/>
      <c r="HPL23" s="171"/>
      <c r="HPM23" s="171"/>
      <c r="HPN23" s="171"/>
      <c r="HPO23" s="171"/>
      <c r="HPP23" s="171"/>
      <c r="HPQ23" s="171"/>
      <c r="HPR23" s="171"/>
      <c r="HPS23" s="171"/>
      <c r="HPT23" s="171"/>
      <c r="HPU23" s="171"/>
      <c r="HPV23" s="171"/>
      <c r="HPW23" s="171"/>
      <c r="HPX23" s="171"/>
      <c r="HPY23" s="171"/>
      <c r="HPZ23" s="171"/>
      <c r="HQA23" s="171"/>
      <c r="HQB23" s="171"/>
      <c r="HQC23" s="171"/>
      <c r="HQD23" s="171"/>
      <c r="HQE23" s="171"/>
      <c r="HQF23" s="171"/>
      <c r="HQG23" s="171"/>
      <c r="HQH23" s="171"/>
      <c r="HQI23" s="171"/>
      <c r="HQJ23" s="171"/>
      <c r="HQK23" s="171"/>
      <c r="HQL23" s="171"/>
      <c r="HQM23" s="171"/>
      <c r="HQN23" s="171"/>
      <c r="HQO23" s="171"/>
      <c r="HQP23" s="171"/>
      <c r="HQQ23" s="171"/>
      <c r="HQR23" s="171"/>
      <c r="HQS23" s="171"/>
      <c r="HQT23" s="171"/>
      <c r="HQU23" s="171"/>
      <c r="HQV23" s="171"/>
      <c r="HQW23" s="171"/>
      <c r="HQX23" s="171"/>
      <c r="HQY23" s="171"/>
      <c r="HQZ23" s="171"/>
      <c r="HRA23" s="171"/>
      <c r="HRB23" s="171"/>
      <c r="HRC23" s="171"/>
      <c r="HRD23" s="171"/>
      <c r="HRE23" s="171"/>
      <c r="HRF23" s="171"/>
      <c r="HRG23" s="171"/>
      <c r="HRH23" s="171"/>
      <c r="HRI23" s="171"/>
      <c r="HRJ23" s="171"/>
      <c r="HRK23" s="171"/>
      <c r="HRL23" s="171"/>
      <c r="HRM23" s="171"/>
      <c r="HRN23" s="171"/>
      <c r="HRO23" s="171"/>
      <c r="HRP23" s="171"/>
      <c r="HRQ23" s="171"/>
      <c r="HRR23" s="171"/>
      <c r="HRS23" s="171"/>
      <c r="HRT23" s="171"/>
      <c r="HRU23" s="171"/>
      <c r="HRV23" s="171"/>
      <c r="HRW23" s="171"/>
      <c r="HRX23" s="171"/>
      <c r="HRY23" s="171"/>
      <c r="HRZ23" s="171"/>
      <c r="HSA23" s="171"/>
      <c r="HSB23" s="171"/>
      <c r="HSC23" s="171"/>
      <c r="HSD23" s="171"/>
      <c r="HSE23" s="171"/>
      <c r="HSF23" s="171"/>
      <c r="HSG23" s="171"/>
      <c r="HSH23" s="171"/>
      <c r="HSI23" s="171"/>
      <c r="HSJ23" s="171"/>
      <c r="HSK23" s="171"/>
      <c r="HSL23" s="171"/>
      <c r="HSM23" s="171"/>
      <c r="HSN23" s="171"/>
      <c r="HSO23" s="171"/>
      <c r="HSP23" s="171"/>
      <c r="HSQ23" s="171"/>
      <c r="HSR23" s="171"/>
      <c r="HSS23" s="171"/>
      <c r="HST23" s="171"/>
      <c r="HSU23" s="171"/>
      <c r="HSV23" s="171"/>
      <c r="HSW23" s="171"/>
      <c r="HSX23" s="171"/>
      <c r="HSY23" s="171"/>
      <c r="HSZ23" s="171"/>
      <c r="HTA23" s="171"/>
      <c r="HTB23" s="171"/>
      <c r="HTC23" s="171"/>
      <c r="HTD23" s="171"/>
      <c r="HTE23" s="171"/>
      <c r="HTF23" s="171"/>
      <c r="HTG23" s="171"/>
      <c r="HTH23" s="171"/>
      <c r="HTI23" s="171"/>
      <c r="HTJ23" s="171"/>
      <c r="HTK23" s="171"/>
      <c r="HTL23" s="171"/>
      <c r="HTM23" s="171"/>
      <c r="HTN23" s="171"/>
      <c r="HTO23" s="171"/>
      <c r="HTP23" s="171"/>
      <c r="HTQ23" s="171"/>
      <c r="HTR23" s="171"/>
      <c r="HTS23" s="171"/>
      <c r="HTT23" s="171"/>
      <c r="HTU23" s="171"/>
      <c r="HTV23" s="171"/>
      <c r="HTW23" s="171"/>
      <c r="HTX23" s="171"/>
      <c r="HTY23" s="171"/>
      <c r="HTZ23" s="171"/>
      <c r="HUA23" s="171"/>
      <c r="HUB23" s="171"/>
      <c r="HUC23" s="171"/>
      <c r="HUD23" s="171"/>
      <c r="HUE23" s="171"/>
      <c r="HUF23" s="171"/>
      <c r="HUG23" s="171"/>
      <c r="HUH23" s="171"/>
      <c r="HUI23" s="171"/>
      <c r="HUJ23" s="171"/>
      <c r="HUK23" s="171"/>
      <c r="HUL23" s="171"/>
      <c r="HUM23" s="171"/>
      <c r="HUN23" s="171"/>
      <c r="HUO23" s="171"/>
      <c r="HUP23" s="171"/>
      <c r="HUQ23" s="171"/>
      <c r="HUR23" s="171"/>
      <c r="HUS23" s="171"/>
      <c r="HUT23" s="171"/>
      <c r="HUU23" s="171"/>
      <c r="HUV23" s="171"/>
      <c r="HUW23" s="171"/>
      <c r="HUX23" s="171"/>
      <c r="HUY23" s="171"/>
      <c r="HUZ23" s="171"/>
      <c r="HVA23" s="171"/>
      <c r="HVB23" s="171"/>
      <c r="HVC23" s="171"/>
      <c r="HVD23" s="171"/>
      <c r="HVE23" s="171"/>
      <c r="HVF23" s="171"/>
      <c r="HVG23" s="171"/>
      <c r="HVH23" s="171"/>
      <c r="HVI23" s="171"/>
      <c r="HVJ23" s="171"/>
      <c r="HVK23" s="171"/>
      <c r="HVL23" s="171"/>
      <c r="HVM23" s="171"/>
      <c r="HVN23" s="171"/>
      <c r="HVO23" s="171"/>
      <c r="HVP23" s="171"/>
      <c r="HVQ23" s="171"/>
      <c r="HVR23" s="171"/>
      <c r="HVS23" s="171"/>
      <c r="HVT23" s="171"/>
      <c r="HVU23" s="171"/>
      <c r="HVV23" s="171"/>
      <c r="HVW23" s="171"/>
      <c r="HVX23" s="171"/>
      <c r="HVY23" s="171"/>
      <c r="HVZ23" s="171"/>
      <c r="HWA23" s="171"/>
      <c r="HWB23" s="171"/>
      <c r="HWC23" s="171"/>
      <c r="HWD23" s="171"/>
      <c r="HWE23" s="171"/>
      <c r="HWF23" s="171"/>
      <c r="HWG23" s="171"/>
      <c r="HWH23" s="171"/>
      <c r="HWI23" s="171"/>
      <c r="HWJ23" s="171"/>
      <c r="HWK23" s="171"/>
      <c r="HWL23" s="171"/>
      <c r="HWM23" s="171"/>
      <c r="HWN23" s="171"/>
      <c r="HWO23" s="171"/>
      <c r="HWP23" s="171"/>
      <c r="HWQ23" s="171"/>
      <c r="HWR23" s="171"/>
      <c r="HWS23" s="171"/>
      <c r="HWT23" s="171"/>
      <c r="HWU23" s="171"/>
      <c r="HWV23" s="171"/>
      <c r="HWW23" s="171"/>
      <c r="HWX23" s="171"/>
      <c r="HWY23" s="171"/>
      <c r="HWZ23" s="171"/>
      <c r="HXA23" s="171"/>
      <c r="HXB23" s="171"/>
      <c r="HXC23" s="171"/>
      <c r="HXD23" s="171"/>
      <c r="HXE23" s="171"/>
      <c r="HXF23" s="171"/>
      <c r="HXG23" s="171"/>
      <c r="HXH23" s="171"/>
      <c r="HXI23" s="171"/>
      <c r="HXJ23" s="171"/>
      <c r="HXK23" s="171"/>
      <c r="HXL23" s="171"/>
      <c r="HXM23" s="171"/>
      <c r="HXN23" s="171"/>
      <c r="HXO23" s="171"/>
      <c r="HXP23" s="171"/>
      <c r="HXQ23" s="171"/>
      <c r="HXR23" s="171"/>
      <c r="HXS23" s="171"/>
      <c r="HXT23" s="171"/>
      <c r="HXU23" s="171"/>
      <c r="HXV23" s="171"/>
      <c r="HXW23" s="171"/>
      <c r="HXX23" s="171"/>
      <c r="HXY23" s="171"/>
      <c r="HXZ23" s="171"/>
      <c r="HYA23" s="171"/>
      <c r="HYB23" s="171"/>
      <c r="HYC23" s="171"/>
      <c r="HYD23" s="171"/>
      <c r="HYE23" s="171"/>
      <c r="HYF23" s="171"/>
      <c r="HYG23" s="171"/>
      <c r="HYH23" s="171"/>
      <c r="HYI23" s="171"/>
      <c r="HYJ23" s="171"/>
      <c r="HYK23" s="171"/>
      <c r="HYL23" s="171"/>
      <c r="HYM23" s="171"/>
      <c r="HYN23" s="171"/>
      <c r="HYO23" s="171"/>
      <c r="HYP23" s="171"/>
      <c r="HYQ23" s="171"/>
      <c r="HYR23" s="171"/>
      <c r="HYS23" s="171"/>
      <c r="HYT23" s="171"/>
      <c r="HYU23" s="171"/>
      <c r="HYV23" s="171"/>
      <c r="HYW23" s="171"/>
      <c r="HYX23" s="171"/>
      <c r="HYY23" s="171"/>
      <c r="HYZ23" s="171"/>
      <c r="HZA23" s="171"/>
      <c r="HZB23" s="171"/>
      <c r="HZC23" s="171"/>
      <c r="HZD23" s="171"/>
      <c r="HZE23" s="171"/>
      <c r="HZF23" s="171"/>
      <c r="HZG23" s="171"/>
      <c r="HZH23" s="171"/>
      <c r="HZI23" s="171"/>
      <c r="HZJ23" s="171"/>
      <c r="HZK23" s="171"/>
      <c r="HZL23" s="171"/>
      <c r="HZM23" s="171"/>
      <c r="HZN23" s="171"/>
      <c r="HZO23" s="171"/>
      <c r="HZP23" s="171"/>
      <c r="HZQ23" s="171"/>
      <c r="HZR23" s="171"/>
      <c r="HZS23" s="171"/>
      <c r="HZT23" s="171"/>
      <c r="HZU23" s="171"/>
      <c r="HZV23" s="171"/>
      <c r="HZW23" s="171"/>
      <c r="HZX23" s="171"/>
      <c r="HZY23" s="171"/>
      <c r="HZZ23" s="171"/>
      <c r="IAA23" s="171"/>
      <c r="IAB23" s="171"/>
      <c r="IAC23" s="171"/>
      <c r="IAD23" s="171"/>
      <c r="IAE23" s="171"/>
      <c r="IAF23" s="171"/>
      <c r="IAG23" s="171"/>
      <c r="IAH23" s="171"/>
      <c r="IAI23" s="171"/>
      <c r="IAJ23" s="171"/>
      <c r="IAK23" s="171"/>
      <c r="IAL23" s="171"/>
      <c r="IAM23" s="171"/>
      <c r="IAN23" s="171"/>
      <c r="IAO23" s="171"/>
      <c r="IAP23" s="171"/>
      <c r="IAQ23" s="171"/>
      <c r="IAR23" s="171"/>
      <c r="IAS23" s="171"/>
      <c r="IAT23" s="171"/>
      <c r="IAU23" s="171"/>
      <c r="IAV23" s="171"/>
      <c r="IAW23" s="171"/>
      <c r="IAX23" s="171"/>
      <c r="IAY23" s="171"/>
      <c r="IAZ23" s="171"/>
      <c r="IBA23" s="171"/>
      <c r="IBB23" s="171"/>
      <c r="IBC23" s="171"/>
      <c r="IBD23" s="171"/>
      <c r="IBE23" s="171"/>
      <c r="IBF23" s="171"/>
      <c r="IBG23" s="171"/>
      <c r="IBH23" s="171"/>
      <c r="IBI23" s="171"/>
      <c r="IBJ23" s="171"/>
      <c r="IBK23" s="171"/>
      <c r="IBL23" s="171"/>
      <c r="IBM23" s="171"/>
      <c r="IBN23" s="171"/>
      <c r="IBO23" s="171"/>
      <c r="IBP23" s="171"/>
      <c r="IBQ23" s="171"/>
      <c r="IBR23" s="171"/>
      <c r="IBS23" s="171"/>
      <c r="IBT23" s="171"/>
      <c r="IBU23" s="171"/>
      <c r="IBV23" s="171"/>
      <c r="IBW23" s="171"/>
      <c r="IBX23" s="171"/>
      <c r="IBY23" s="171"/>
      <c r="IBZ23" s="171"/>
      <c r="ICA23" s="171"/>
      <c r="ICB23" s="171"/>
      <c r="ICC23" s="171"/>
      <c r="ICD23" s="171"/>
      <c r="ICE23" s="171"/>
      <c r="ICF23" s="171"/>
      <c r="ICG23" s="171"/>
      <c r="ICH23" s="171"/>
      <c r="ICI23" s="171"/>
      <c r="ICJ23" s="171"/>
      <c r="ICK23" s="171"/>
      <c r="ICL23" s="171"/>
      <c r="ICM23" s="171"/>
      <c r="ICN23" s="171"/>
      <c r="ICO23" s="171"/>
      <c r="ICP23" s="171"/>
      <c r="ICQ23" s="171"/>
      <c r="ICR23" s="171"/>
      <c r="ICS23" s="171"/>
      <c r="ICT23" s="171"/>
      <c r="ICU23" s="171"/>
      <c r="ICV23" s="171"/>
      <c r="ICW23" s="171"/>
      <c r="ICX23" s="171"/>
      <c r="ICY23" s="171"/>
      <c r="ICZ23" s="171"/>
      <c r="IDA23" s="171"/>
      <c r="IDB23" s="171"/>
      <c r="IDC23" s="171"/>
      <c r="IDD23" s="171"/>
      <c r="IDE23" s="171"/>
      <c r="IDF23" s="171"/>
      <c r="IDG23" s="171"/>
      <c r="IDH23" s="171"/>
      <c r="IDI23" s="171"/>
      <c r="IDJ23" s="171"/>
      <c r="IDK23" s="171"/>
      <c r="IDL23" s="171"/>
      <c r="IDM23" s="171"/>
      <c r="IDN23" s="171"/>
      <c r="IDO23" s="171"/>
      <c r="IDP23" s="171"/>
      <c r="IDQ23" s="171"/>
      <c r="IDR23" s="171"/>
      <c r="IDS23" s="171"/>
      <c r="IDT23" s="171"/>
      <c r="IDU23" s="171"/>
      <c r="IDV23" s="171"/>
      <c r="IDW23" s="171"/>
      <c r="IDX23" s="171"/>
      <c r="IDY23" s="171"/>
      <c r="IDZ23" s="171"/>
      <c r="IEA23" s="171"/>
      <c r="IEB23" s="171"/>
      <c r="IEC23" s="171"/>
      <c r="IED23" s="171"/>
      <c r="IEE23" s="171"/>
      <c r="IEF23" s="171"/>
      <c r="IEG23" s="171"/>
      <c r="IEH23" s="171"/>
      <c r="IEI23" s="171"/>
      <c r="IEJ23" s="171"/>
      <c r="IEK23" s="171"/>
      <c r="IEL23" s="171"/>
      <c r="IEM23" s="171"/>
      <c r="IEN23" s="171"/>
      <c r="IEO23" s="171"/>
      <c r="IEP23" s="171"/>
      <c r="IEQ23" s="171"/>
      <c r="IER23" s="171"/>
      <c r="IES23" s="171"/>
      <c r="IET23" s="171"/>
      <c r="IEU23" s="171"/>
      <c r="IEV23" s="171"/>
      <c r="IEW23" s="171"/>
      <c r="IEX23" s="171"/>
      <c r="IEY23" s="171"/>
      <c r="IEZ23" s="171"/>
      <c r="IFA23" s="171"/>
      <c r="IFB23" s="171"/>
      <c r="IFC23" s="171"/>
      <c r="IFD23" s="171"/>
      <c r="IFE23" s="171"/>
      <c r="IFF23" s="171"/>
      <c r="IFG23" s="171"/>
      <c r="IFH23" s="171"/>
      <c r="IFI23" s="171"/>
      <c r="IFJ23" s="171"/>
      <c r="IFK23" s="171"/>
      <c r="IFL23" s="171"/>
      <c r="IFM23" s="171"/>
      <c r="IFN23" s="171"/>
      <c r="IFO23" s="171"/>
      <c r="IFP23" s="171"/>
      <c r="IFQ23" s="171"/>
      <c r="IFR23" s="171"/>
      <c r="IFS23" s="171"/>
      <c r="IFT23" s="171"/>
      <c r="IFU23" s="171"/>
      <c r="IFV23" s="171"/>
      <c r="IFW23" s="171"/>
      <c r="IFX23" s="171"/>
      <c r="IFY23" s="171"/>
      <c r="IFZ23" s="171"/>
      <c r="IGA23" s="171"/>
      <c r="IGB23" s="171"/>
      <c r="IGC23" s="171"/>
      <c r="IGD23" s="171"/>
      <c r="IGE23" s="171"/>
      <c r="IGF23" s="171"/>
      <c r="IGG23" s="171"/>
      <c r="IGH23" s="171"/>
      <c r="IGI23" s="171"/>
      <c r="IGJ23" s="171"/>
      <c r="IGK23" s="171"/>
      <c r="IGL23" s="171"/>
      <c r="IGM23" s="171"/>
      <c r="IGN23" s="171"/>
      <c r="IGO23" s="171"/>
      <c r="IGP23" s="171"/>
      <c r="IGQ23" s="171"/>
      <c r="IGR23" s="171"/>
      <c r="IGS23" s="171"/>
      <c r="IGT23" s="171"/>
      <c r="IGU23" s="171"/>
      <c r="IGV23" s="171"/>
      <c r="IGW23" s="171"/>
      <c r="IGX23" s="171"/>
      <c r="IGY23" s="171"/>
      <c r="IGZ23" s="171"/>
      <c r="IHA23" s="171"/>
      <c r="IHB23" s="171"/>
      <c r="IHC23" s="171"/>
      <c r="IHD23" s="171"/>
      <c r="IHE23" s="171"/>
      <c r="IHF23" s="171"/>
      <c r="IHG23" s="171"/>
      <c r="IHH23" s="171"/>
      <c r="IHI23" s="171"/>
      <c r="IHJ23" s="171"/>
      <c r="IHK23" s="171"/>
      <c r="IHL23" s="171"/>
      <c r="IHM23" s="171"/>
      <c r="IHN23" s="171"/>
      <c r="IHO23" s="171"/>
      <c r="IHP23" s="171"/>
      <c r="IHQ23" s="171"/>
      <c r="IHR23" s="171"/>
      <c r="IHS23" s="171"/>
      <c r="IHT23" s="171"/>
      <c r="IHU23" s="171"/>
      <c r="IHV23" s="171"/>
      <c r="IHW23" s="171"/>
      <c r="IHX23" s="171"/>
      <c r="IHY23" s="171"/>
      <c r="IHZ23" s="171"/>
      <c r="IIA23" s="171"/>
      <c r="IIB23" s="171"/>
      <c r="IIC23" s="171"/>
      <c r="IID23" s="171"/>
      <c r="IIE23" s="171"/>
      <c r="IIF23" s="171"/>
      <c r="IIG23" s="171"/>
      <c r="IIH23" s="171"/>
      <c r="III23" s="171"/>
      <c r="IIJ23" s="171"/>
      <c r="IIK23" s="171"/>
      <c r="IIL23" s="171"/>
      <c r="IIM23" s="171"/>
      <c r="IIN23" s="171"/>
      <c r="IIO23" s="171"/>
      <c r="IIP23" s="171"/>
      <c r="IIQ23" s="171"/>
      <c r="IIR23" s="171"/>
      <c r="IIS23" s="171"/>
      <c r="IIT23" s="171"/>
      <c r="IIU23" s="171"/>
      <c r="IIV23" s="171"/>
      <c r="IIW23" s="171"/>
      <c r="IIX23" s="171"/>
      <c r="IIY23" s="171"/>
      <c r="IIZ23" s="171"/>
      <c r="IJA23" s="171"/>
      <c r="IJB23" s="171"/>
      <c r="IJC23" s="171"/>
      <c r="IJD23" s="171"/>
      <c r="IJE23" s="171"/>
      <c r="IJF23" s="171"/>
      <c r="IJG23" s="171"/>
      <c r="IJH23" s="171"/>
      <c r="IJI23" s="171"/>
      <c r="IJJ23" s="171"/>
      <c r="IJK23" s="171"/>
      <c r="IJL23" s="171"/>
      <c r="IJM23" s="171"/>
      <c r="IJN23" s="171"/>
      <c r="IJO23" s="171"/>
      <c r="IJP23" s="171"/>
      <c r="IJQ23" s="171"/>
      <c r="IJR23" s="171"/>
      <c r="IJS23" s="171"/>
      <c r="IJT23" s="171"/>
      <c r="IJU23" s="171"/>
      <c r="IJV23" s="171"/>
      <c r="IJW23" s="171"/>
      <c r="IJX23" s="171"/>
      <c r="IJY23" s="171"/>
      <c r="IJZ23" s="171"/>
      <c r="IKA23" s="171"/>
      <c r="IKB23" s="171"/>
      <c r="IKC23" s="171"/>
      <c r="IKD23" s="171"/>
      <c r="IKE23" s="171"/>
      <c r="IKF23" s="171"/>
      <c r="IKG23" s="171"/>
      <c r="IKH23" s="171"/>
      <c r="IKI23" s="171"/>
      <c r="IKJ23" s="171"/>
      <c r="IKK23" s="171"/>
      <c r="IKL23" s="171"/>
      <c r="IKM23" s="171"/>
      <c r="IKN23" s="171"/>
      <c r="IKO23" s="171"/>
      <c r="IKP23" s="171"/>
      <c r="IKQ23" s="171"/>
      <c r="IKR23" s="171"/>
      <c r="IKS23" s="171"/>
      <c r="IKT23" s="171"/>
      <c r="IKU23" s="171"/>
      <c r="IKV23" s="171"/>
      <c r="IKW23" s="171"/>
      <c r="IKX23" s="171"/>
      <c r="IKY23" s="171"/>
      <c r="IKZ23" s="171"/>
      <c r="ILA23" s="171"/>
      <c r="ILB23" s="171"/>
      <c r="ILC23" s="171"/>
      <c r="ILD23" s="171"/>
      <c r="ILE23" s="171"/>
      <c r="ILF23" s="171"/>
      <c r="ILG23" s="171"/>
      <c r="ILH23" s="171"/>
      <c r="ILI23" s="171"/>
      <c r="ILJ23" s="171"/>
      <c r="ILK23" s="171"/>
      <c r="ILL23" s="171"/>
      <c r="ILM23" s="171"/>
      <c r="ILN23" s="171"/>
      <c r="ILO23" s="171"/>
      <c r="ILP23" s="171"/>
      <c r="ILQ23" s="171"/>
      <c r="ILR23" s="171"/>
      <c r="ILS23" s="171"/>
      <c r="ILT23" s="171"/>
      <c r="ILU23" s="171"/>
      <c r="ILV23" s="171"/>
      <c r="ILW23" s="171"/>
      <c r="ILX23" s="171"/>
      <c r="ILY23" s="171"/>
      <c r="ILZ23" s="171"/>
      <c r="IMA23" s="171"/>
      <c r="IMB23" s="171"/>
      <c r="IMC23" s="171"/>
      <c r="IMD23" s="171"/>
      <c r="IME23" s="171"/>
      <c r="IMF23" s="171"/>
      <c r="IMG23" s="171"/>
      <c r="IMH23" s="171"/>
      <c r="IMI23" s="171"/>
      <c r="IMJ23" s="171"/>
      <c r="IMK23" s="171"/>
      <c r="IML23" s="171"/>
      <c r="IMM23" s="171"/>
      <c r="IMN23" s="171"/>
      <c r="IMO23" s="171"/>
      <c r="IMP23" s="171"/>
      <c r="IMQ23" s="171"/>
      <c r="IMR23" s="171"/>
      <c r="IMS23" s="171"/>
      <c r="IMT23" s="171"/>
      <c r="IMU23" s="171"/>
      <c r="IMV23" s="171"/>
      <c r="IMW23" s="171"/>
      <c r="IMX23" s="171"/>
      <c r="IMY23" s="171"/>
      <c r="IMZ23" s="171"/>
      <c r="INA23" s="171"/>
      <c r="INB23" s="171"/>
      <c r="INC23" s="171"/>
      <c r="IND23" s="171"/>
      <c r="INE23" s="171"/>
      <c r="INF23" s="171"/>
      <c r="ING23" s="171"/>
      <c r="INH23" s="171"/>
      <c r="INI23" s="171"/>
      <c r="INJ23" s="171"/>
      <c r="INK23" s="171"/>
      <c r="INL23" s="171"/>
      <c r="INM23" s="171"/>
      <c r="INN23" s="171"/>
      <c r="INO23" s="171"/>
      <c r="INP23" s="171"/>
      <c r="INQ23" s="171"/>
      <c r="INR23" s="171"/>
      <c r="INS23" s="171"/>
      <c r="INT23" s="171"/>
      <c r="INU23" s="171"/>
      <c r="INV23" s="171"/>
      <c r="INW23" s="171"/>
      <c r="INX23" s="171"/>
      <c r="INY23" s="171"/>
      <c r="INZ23" s="171"/>
      <c r="IOA23" s="171"/>
      <c r="IOB23" s="171"/>
      <c r="IOC23" s="171"/>
      <c r="IOD23" s="171"/>
      <c r="IOE23" s="171"/>
      <c r="IOF23" s="171"/>
      <c r="IOG23" s="171"/>
      <c r="IOH23" s="171"/>
      <c r="IOI23" s="171"/>
      <c r="IOJ23" s="171"/>
      <c r="IOK23" s="171"/>
      <c r="IOL23" s="171"/>
      <c r="IOM23" s="171"/>
      <c r="ION23" s="171"/>
      <c r="IOO23" s="171"/>
      <c r="IOP23" s="171"/>
      <c r="IOQ23" s="171"/>
      <c r="IOR23" s="171"/>
      <c r="IOS23" s="171"/>
      <c r="IOT23" s="171"/>
      <c r="IOU23" s="171"/>
      <c r="IOV23" s="171"/>
      <c r="IOW23" s="171"/>
      <c r="IOX23" s="171"/>
      <c r="IOY23" s="171"/>
      <c r="IOZ23" s="171"/>
      <c r="IPA23" s="171"/>
      <c r="IPB23" s="171"/>
      <c r="IPC23" s="171"/>
      <c r="IPD23" s="171"/>
      <c r="IPE23" s="171"/>
      <c r="IPF23" s="171"/>
      <c r="IPG23" s="171"/>
      <c r="IPH23" s="171"/>
      <c r="IPI23" s="171"/>
      <c r="IPJ23" s="171"/>
      <c r="IPK23" s="171"/>
      <c r="IPL23" s="171"/>
      <c r="IPM23" s="171"/>
      <c r="IPN23" s="171"/>
      <c r="IPO23" s="171"/>
      <c r="IPP23" s="171"/>
      <c r="IPQ23" s="171"/>
      <c r="IPR23" s="171"/>
      <c r="IPS23" s="171"/>
      <c r="IPT23" s="171"/>
      <c r="IPU23" s="171"/>
      <c r="IPV23" s="171"/>
      <c r="IPW23" s="171"/>
      <c r="IPX23" s="171"/>
      <c r="IPY23" s="171"/>
      <c r="IPZ23" s="171"/>
      <c r="IQA23" s="171"/>
      <c r="IQB23" s="171"/>
      <c r="IQC23" s="171"/>
      <c r="IQD23" s="171"/>
      <c r="IQE23" s="171"/>
      <c r="IQF23" s="171"/>
      <c r="IQG23" s="171"/>
      <c r="IQH23" s="171"/>
      <c r="IQI23" s="171"/>
      <c r="IQJ23" s="171"/>
      <c r="IQK23" s="171"/>
      <c r="IQL23" s="171"/>
      <c r="IQM23" s="171"/>
      <c r="IQN23" s="171"/>
      <c r="IQO23" s="171"/>
      <c r="IQP23" s="171"/>
      <c r="IQQ23" s="171"/>
      <c r="IQR23" s="171"/>
      <c r="IQS23" s="171"/>
      <c r="IQT23" s="171"/>
      <c r="IQU23" s="171"/>
      <c r="IQV23" s="171"/>
      <c r="IQW23" s="171"/>
      <c r="IQX23" s="171"/>
      <c r="IQY23" s="171"/>
      <c r="IQZ23" s="171"/>
      <c r="IRA23" s="171"/>
      <c r="IRB23" s="171"/>
      <c r="IRC23" s="171"/>
      <c r="IRD23" s="171"/>
      <c r="IRE23" s="171"/>
      <c r="IRF23" s="171"/>
      <c r="IRG23" s="171"/>
      <c r="IRH23" s="171"/>
      <c r="IRI23" s="171"/>
      <c r="IRJ23" s="171"/>
      <c r="IRK23" s="171"/>
      <c r="IRL23" s="171"/>
      <c r="IRM23" s="171"/>
      <c r="IRN23" s="171"/>
      <c r="IRO23" s="171"/>
      <c r="IRP23" s="171"/>
      <c r="IRQ23" s="171"/>
      <c r="IRR23" s="171"/>
      <c r="IRS23" s="171"/>
      <c r="IRT23" s="171"/>
      <c r="IRU23" s="171"/>
      <c r="IRV23" s="171"/>
      <c r="IRW23" s="171"/>
      <c r="IRX23" s="171"/>
      <c r="IRY23" s="171"/>
      <c r="IRZ23" s="171"/>
      <c r="ISA23" s="171"/>
      <c r="ISB23" s="171"/>
      <c r="ISC23" s="171"/>
      <c r="ISD23" s="171"/>
      <c r="ISE23" s="171"/>
      <c r="ISF23" s="171"/>
      <c r="ISG23" s="171"/>
      <c r="ISH23" s="171"/>
      <c r="ISI23" s="171"/>
      <c r="ISJ23" s="171"/>
      <c r="ISK23" s="171"/>
      <c r="ISL23" s="171"/>
      <c r="ISM23" s="171"/>
      <c r="ISN23" s="171"/>
      <c r="ISO23" s="171"/>
      <c r="ISP23" s="171"/>
      <c r="ISQ23" s="171"/>
      <c r="ISR23" s="171"/>
      <c r="ISS23" s="171"/>
      <c r="IST23" s="171"/>
      <c r="ISU23" s="171"/>
      <c r="ISV23" s="171"/>
      <c r="ISW23" s="171"/>
      <c r="ISX23" s="171"/>
      <c r="ISY23" s="171"/>
      <c r="ISZ23" s="171"/>
      <c r="ITA23" s="171"/>
      <c r="ITB23" s="171"/>
      <c r="ITC23" s="171"/>
      <c r="ITD23" s="171"/>
      <c r="ITE23" s="171"/>
      <c r="ITF23" s="171"/>
      <c r="ITG23" s="171"/>
      <c r="ITH23" s="171"/>
      <c r="ITI23" s="171"/>
      <c r="ITJ23" s="171"/>
      <c r="ITK23" s="171"/>
      <c r="ITL23" s="171"/>
      <c r="ITM23" s="171"/>
      <c r="ITN23" s="171"/>
      <c r="ITO23" s="171"/>
      <c r="ITP23" s="171"/>
      <c r="ITQ23" s="171"/>
      <c r="ITR23" s="171"/>
      <c r="ITS23" s="171"/>
      <c r="ITT23" s="171"/>
      <c r="ITU23" s="171"/>
      <c r="ITV23" s="171"/>
      <c r="ITW23" s="171"/>
      <c r="ITX23" s="171"/>
      <c r="ITY23" s="171"/>
      <c r="ITZ23" s="171"/>
      <c r="IUA23" s="171"/>
      <c r="IUB23" s="171"/>
      <c r="IUC23" s="171"/>
      <c r="IUD23" s="171"/>
      <c r="IUE23" s="171"/>
      <c r="IUF23" s="171"/>
      <c r="IUG23" s="171"/>
      <c r="IUH23" s="171"/>
      <c r="IUI23" s="171"/>
      <c r="IUJ23" s="171"/>
      <c r="IUK23" s="171"/>
      <c r="IUL23" s="171"/>
      <c r="IUM23" s="171"/>
      <c r="IUN23" s="171"/>
      <c r="IUO23" s="171"/>
      <c r="IUP23" s="171"/>
      <c r="IUQ23" s="171"/>
      <c r="IUR23" s="171"/>
      <c r="IUS23" s="171"/>
      <c r="IUT23" s="171"/>
      <c r="IUU23" s="171"/>
      <c r="IUV23" s="171"/>
      <c r="IUW23" s="171"/>
      <c r="IUX23" s="171"/>
      <c r="IUY23" s="171"/>
      <c r="IUZ23" s="171"/>
      <c r="IVA23" s="171"/>
      <c r="IVB23" s="171"/>
      <c r="IVC23" s="171"/>
      <c r="IVD23" s="171"/>
      <c r="IVE23" s="171"/>
      <c r="IVF23" s="171"/>
      <c r="IVG23" s="171"/>
      <c r="IVH23" s="171"/>
      <c r="IVI23" s="171"/>
      <c r="IVJ23" s="171"/>
      <c r="IVK23" s="171"/>
      <c r="IVL23" s="171"/>
      <c r="IVM23" s="171"/>
      <c r="IVN23" s="171"/>
      <c r="IVO23" s="171"/>
      <c r="IVP23" s="171"/>
      <c r="IVQ23" s="171"/>
      <c r="IVR23" s="171"/>
      <c r="IVS23" s="171"/>
      <c r="IVT23" s="171"/>
      <c r="IVU23" s="171"/>
      <c r="IVV23" s="171"/>
      <c r="IVW23" s="171"/>
      <c r="IVX23" s="171"/>
      <c r="IVY23" s="171"/>
      <c r="IVZ23" s="171"/>
      <c r="IWA23" s="171"/>
      <c r="IWB23" s="171"/>
      <c r="IWC23" s="171"/>
      <c r="IWD23" s="171"/>
      <c r="IWE23" s="171"/>
      <c r="IWF23" s="171"/>
      <c r="IWG23" s="171"/>
      <c r="IWH23" s="171"/>
      <c r="IWI23" s="171"/>
      <c r="IWJ23" s="171"/>
      <c r="IWK23" s="171"/>
      <c r="IWL23" s="171"/>
      <c r="IWM23" s="171"/>
      <c r="IWN23" s="171"/>
      <c r="IWO23" s="171"/>
      <c r="IWP23" s="171"/>
      <c r="IWQ23" s="171"/>
      <c r="IWR23" s="171"/>
      <c r="IWS23" s="171"/>
      <c r="IWT23" s="171"/>
      <c r="IWU23" s="171"/>
      <c r="IWV23" s="171"/>
      <c r="IWW23" s="171"/>
      <c r="IWX23" s="171"/>
      <c r="IWY23" s="171"/>
      <c r="IWZ23" s="171"/>
      <c r="IXA23" s="171"/>
      <c r="IXB23" s="171"/>
      <c r="IXC23" s="171"/>
      <c r="IXD23" s="171"/>
      <c r="IXE23" s="171"/>
      <c r="IXF23" s="171"/>
      <c r="IXG23" s="171"/>
      <c r="IXH23" s="171"/>
      <c r="IXI23" s="171"/>
      <c r="IXJ23" s="171"/>
      <c r="IXK23" s="171"/>
      <c r="IXL23" s="171"/>
      <c r="IXM23" s="171"/>
      <c r="IXN23" s="171"/>
      <c r="IXO23" s="171"/>
      <c r="IXP23" s="171"/>
      <c r="IXQ23" s="171"/>
      <c r="IXR23" s="171"/>
      <c r="IXS23" s="171"/>
      <c r="IXT23" s="171"/>
      <c r="IXU23" s="171"/>
      <c r="IXV23" s="171"/>
      <c r="IXW23" s="171"/>
      <c r="IXX23" s="171"/>
      <c r="IXY23" s="171"/>
      <c r="IXZ23" s="171"/>
      <c r="IYA23" s="171"/>
      <c r="IYB23" s="171"/>
      <c r="IYC23" s="171"/>
      <c r="IYD23" s="171"/>
      <c r="IYE23" s="171"/>
      <c r="IYF23" s="171"/>
      <c r="IYG23" s="171"/>
      <c r="IYH23" s="171"/>
      <c r="IYI23" s="171"/>
      <c r="IYJ23" s="171"/>
      <c r="IYK23" s="171"/>
      <c r="IYL23" s="171"/>
      <c r="IYM23" s="171"/>
      <c r="IYN23" s="171"/>
      <c r="IYO23" s="171"/>
      <c r="IYP23" s="171"/>
      <c r="IYQ23" s="171"/>
      <c r="IYR23" s="171"/>
      <c r="IYS23" s="171"/>
      <c r="IYT23" s="171"/>
      <c r="IYU23" s="171"/>
      <c r="IYV23" s="171"/>
      <c r="IYW23" s="171"/>
      <c r="IYX23" s="171"/>
      <c r="IYY23" s="171"/>
      <c r="IYZ23" s="171"/>
      <c r="IZA23" s="171"/>
      <c r="IZB23" s="171"/>
      <c r="IZC23" s="171"/>
      <c r="IZD23" s="171"/>
      <c r="IZE23" s="171"/>
      <c r="IZF23" s="171"/>
      <c r="IZG23" s="171"/>
      <c r="IZH23" s="171"/>
      <c r="IZI23" s="171"/>
      <c r="IZJ23" s="171"/>
      <c r="IZK23" s="171"/>
      <c r="IZL23" s="171"/>
      <c r="IZM23" s="171"/>
      <c r="IZN23" s="171"/>
      <c r="IZO23" s="171"/>
      <c r="IZP23" s="171"/>
      <c r="IZQ23" s="171"/>
      <c r="IZR23" s="171"/>
      <c r="IZS23" s="171"/>
      <c r="IZT23" s="171"/>
      <c r="IZU23" s="171"/>
      <c r="IZV23" s="171"/>
      <c r="IZW23" s="171"/>
      <c r="IZX23" s="171"/>
      <c r="IZY23" s="171"/>
      <c r="IZZ23" s="171"/>
      <c r="JAA23" s="171"/>
      <c r="JAB23" s="171"/>
      <c r="JAC23" s="171"/>
      <c r="JAD23" s="171"/>
      <c r="JAE23" s="171"/>
      <c r="JAF23" s="171"/>
      <c r="JAG23" s="171"/>
      <c r="JAH23" s="171"/>
      <c r="JAI23" s="171"/>
      <c r="JAJ23" s="171"/>
      <c r="JAK23" s="171"/>
      <c r="JAL23" s="171"/>
      <c r="JAM23" s="171"/>
      <c r="JAN23" s="171"/>
      <c r="JAO23" s="171"/>
      <c r="JAP23" s="171"/>
      <c r="JAQ23" s="171"/>
      <c r="JAR23" s="171"/>
      <c r="JAS23" s="171"/>
      <c r="JAT23" s="171"/>
      <c r="JAU23" s="171"/>
      <c r="JAV23" s="171"/>
      <c r="JAW23" s="171"/>
      <c r="JAX23" s="171"/>
      <c r="JAY23" s="171"/>
      <c r="JAZ23" s="171"/>
      <c r="JBA23" s="171"/>
      <c r="JBB23" s="171"/>
      <c r="JBC23" s="171"/>
      <c r="JBD23" s="171"/>
      <c r="JBE23" s="171"/>
      <c r="JBF23" s="171"/>
      <c r="JBG23" s="171"/>
      <c r="JBH23" s="171"/>
      <c r="JBI23" s="171"/>
      <c r="JBJ23" s="171"/>
      <c r="JBK23" s="171"/>
      <c r="JBL23" s="171"/>
      <c r="JBM23" s="171"/>
      <c r="JBN23" s="171"/>
      <c r="JBO23" s="171"/>
      <c r="JBP23" s="171"/>
      <c r="JBQ23" s="171"/>
      <c r="JBR23" s="171"/>
      <c r="JBS23" s="171"/>
      <c r="JBT23" s="171"/>
      <c r="JBU23" s="171"/>
      <c r="JBV23" s="171"/>
      <c r="JBW23" s="171"/>
      <c r="JBX23" s="171"/>
      <c r="JBY23" s="171"/>
      <c r="JBZ23" s="171"/>
      <c r="JCA23" s="171"/>
      <c r="JCB23" s="171"/>
      <c r="JCC23" s="171"/>
      <c r="JCD23" s="171"/>
      <c r="JCE23" s="171"/>
      <c r="JCF23" s="171"/>
      <c r="JCG23" s="171"/>
      <c r="JCH23" s="171"/>
      <c r="JCI23" s="171"/>
      <c r="JCJ23" s="171"/>
      <c r="JCK23" s="171"/>
      <c r="JCL23" s="171"/>
      <c r="JCM23" s="171"/>
      <c r="JCN23" s="171"/>
      <c r="JCO23" s="171"/>
      <c r="JCP23" s="171"/>
      <c r="JCQ23" s="171"/>
      <c r="JCR23" s="171"/>
      <c r="JCS23" s="171"/>
      <c r="JCT23" s="171"/>
      <c r="JCU23" s="171"/>
      <c r="JCV23" s="171"/>
      <c r="JCW23" s="171"/>
      <c r="JCX23" s="171"/>
      <c r="JCY23" s="171"/>
      <c r="JCZ23" s="171"/>
      <c r="JDA23" s="171"/>
      <c r="JDB23" s="171"/>
      <c r="JDC23" s="171"/>
      <c r="JDD23" s="171"/>
      <c r="JDE23" s="171"/>
      <c r="JDF23" s="171"/>
      <c r="JDG23" s="171"/>
      <c r="JDH23" s="171"/>
      <c r="JDI23" s="171"/>
      <c r="JDJ23" s="171"/>
      <c r="JDK23" s="171"/>
      <c r="JDL23" s="171"/>
      <c r="JDM23" s="171"/>
      <c r="JDN23" s="171"/>
      <c r="JDO23" s="171"/>
      <c r="JDP23" s="171"/>
      <c r="JDQ23" s="171"/>
      <c r="JDR23" s="171"/>
      <c r="JDS23" s="171"/>
      <c r="JDT23" s="171"/>
      <c r="JDU23" s="171"/>
      <c r="JDV23" s="171"/>
      <c r="JDW23" s="171"/>
      <c r="JDX23" s="171"/>
      <c r="JDY23" s="171"/>
      <c r="JDZ23" s="171"/>
      <c r="JEA23" s="171"/>
      <c r="JEB23" s="171"/>
      <c r="JEC23" s="171"/>
      <c r="JED23" s="171"/>
      <c r="JEE23" s="171"/>
      <c r="JEF23" s="171"/>
      <c r="JEG23" s="171"/>
      <c r="JEH23" s="171"/>
      <c r="JEI23" s="171"/>
      <c r="JEJ23" s="171"/>
      <c r="JEK23" s="171"/>
      <c r="JEL23" s="171"/>
      <c r="JEM23" s="171"/>
      <c r="JEN23" s="171"/>
      <c r="JEO23" s="171"/>
      <c r="JEP23" s="171"/>
      <c r="JEQ23" s="171"/>
      <c r="JER23" s="171"/>
      <c r="JES23" s="171"/>
      <c r="JET23" s="171"/>
      <c r="JEU23" s="171"/>
      <c r="JEV23" s="171"/>
      <c r="JEW23" s="171"/>
      <c r="JEX23" s="171"/>
      <c r="JEY23" s="171"/>
      <c r="JEZ23" s="171"/>
      <c r="JFA23" s="171"/>
      <c r="JFB23" s="171"/>
      <c r="JFC23" s="171"/>
      <c r="JFD23" s="171"/>
      <c r="JFE23" s="171"/>
      <c r="JFF23" s="171"/>
      <c r="JFG23" s="171"/>
      <c r="JFH23" s="171"/>
      <c r="JFI23" s="171"/>
      <c r="JFJ23" s="171"/>
      <c r="JFK23" s="171"/>
      <c r="JFL23" s="171"/>
      <c r="JFM23" s="171"/>
      <c r="JFN23" s="171"/>
      <c r="JFO23" s="171"/>
      <c r="JFP23" s="171"/>
      <c r="JFQ23" s="171"/>
      <c r="JFR23" s="171"/>
      <c r="JFS23" s="171"/>
      <c r="JFT23" s="171"/>
      <c r="JFU23" s="171"/>
      <c r="JFV23" s="171"/>
      <c r="JFW23" s="171"/>
      <c r="JFX23" s="171"/>
      <c r="JFY23" s="171"/>
      <c r="JFZ23" s="171"/>
      <c r="JGA23" s="171"/>
      <c r="JGB23" s="171"/>
      <c r="JGC23" s="171"/>
      <c r="JGD23" s="171"/>
      <c r="JGE23" s="171"/>
      <c r="JGF23" s="171"/>
      <c r="JGG23" s="171"/>
      <c r="JGH23" s="171"/>
      <c r="JGI23" s="171"/>
      <c r="JGJ23" s="171"/>
      <c r="JGK23" s="171"/>
      <c r="JGL23" s="171"/>
      <c r="JGM23" s="171"/>
      <c r="JGN23" s="171"/>
      <c r="JGO23" s="171"/>
      <c r="JGP23" s="171"/>
      <c r="JGQ23" s="171"/>
      <c r="JGR23" s="171"/>
      <c r="JGS23" s="171"/>
      <c r="JGT23" s="171"/>
      <c r="JGU23" s="171"/>
      <c r="JGV23" s="171"/>
      <c r="JGW23" s="171"/>
      <c r="JGX23" s="171"/>
      <c r="JGY23" s="171"/>
      <c r="JGZ23" s="171"/>
      <c r="JHA23" s="171"/>
      <c r="JHB23" s="171"/>
      <c r="JHC23" s="171"/>
      <c r="JHD23" s="171"/>
      <c r="JHE23" s="171"/>
      <c r="JHF23" s="171"/>
      <c r="JHG23" s="171"/>
      <c r="JHH23" s="171"/>
      <c r="JHI23" s="171"/>
      <c r="JHJ23" s="171"/>
      <c r="JHK23" s="171"/>
      <c r="JHL23" s="171"/>
      <c r="JHM23" s="171"/>
      <c r="JHN23" s="171"/>
      <c r="JHO23" s="171"/>
      <c r="JHP23" s="171"/>
      <c r="JHQ23" s="171"/>
      <c r="JHR23" s="171"/>
      <c r="JHS23" s="171"/>
      <c r="JHT23" s="171"/>
      <c r="JHU23" s="171"/>
      <c r="JHV23" s="171"/>
      <c r="JHW23" s="171"/>
      <c r="JHX23" s="171"/>
      <c r="JHY23" s="171"/>
      <c r="JHZ23" s="171"/>
      <c r="JIA23" s="171"/>
      <c r="JIB23" s="171"/>
      <c r="JIC23" s="171"/>
      <c r="JID23" s="171"/>
      <c r="JIE23" s="171"/>
      <c r="JIF23" s="171"/>
      <c r="JIG23" s="171"/>
      <c r="JIH23" s="171"/>
      <c r="JII23" s="171"/>
      <c r="JIJ23" s="171"/>
      <c r="JIK23" s="171"/>
      <c r="JIL23" s="171"/>
      <c r="JIM23" s="171"/>
      <c r="JIN23" s="171"/>
      <c r="JIO23" s="171"/>
      <c r="JIP23" s="171"/>
      <c r="JIQ23" s="171"/>
      <c r="JIR23" s="171"/>
      <c r="JIS23" s="171"/>
      <c r="JIT23" s="171"/>
      <c r="JIU23" s="171"/>
      <c r="JIV23" s="171"/>
      <c r="JIW23" s="171"/>
      <c r="JIX23" s="171"/>
      <c r="JIY23" s="171"/>
      <c r="JIZ23" s="171"/>
      <c r="JJA23" s="171"/>
      <c r="JJB23" s="171"/>
      <c r="JJC23" s="171"/>
      <c r="JJD23" s="171"/>
      <c r="JJE23" s="171"/>
      <c r="JJF23" s="171"/>
      <c r="JJG23" s="171"/>
      <c r="JJH23" s="171"/>
      <c r="JJI23" s="171"/>
      <c r="JJJ23" s="171"/>
      <c r="JJK23" s="171"/>
      <c r="JJL23" s="171"/>
      <c r="JJM23" s="171"/>
      <c r="JJN23" s="171"/>
      <c r="JJO23" s="171"/>
      <c r="JJP23" s="171"/>
      <c r="JJQ23" s="171"/>
      <c r="JJR23" s="171"/>
      <c r="JJS23" s="171"/>
      <c r="JJT23" s="171"/>
      <c r="JJU23" s="171"/>
      <c r="JJV23" s="171"/>
      <c r="JJW23" s="171"/>
      <c r="JJX23" s="171"/>
      <c r="JJY23" s="171"/>
      <c r="JJZ23" s="171"/>
      <c r="JKA23" s="171"/>
      <c r="JKB23" s="171"/>
      <c r="JKC23" s="171"/>
      <c r="JKD23" s="171"/>
      <c r="JKE23" s="171"/>
      <c r="JKF23" s="171"/>
      <c r="JKG23" s="171"/>
      <c r="JKH23" s="171"/>
      <c r="JKI23" s="171"/>
      <c r="JKJ23" s="171"/>
      <c r="JKK23" s="171"/>
      <c r="JKL23" s="171"/>
      <c r="JKM23" s="171"/>
      <c r="JKN23" s="171"/>
      <c r="JKO23" s="171"/>
      <c r="JKP23" s="171"/>
      <c r="JKQ23" s="171"/>
      <c r="JKR23" s="171"/>
      <c r="JKS23" s="171"/>
      <c r="JKT23" s="171"/>
      <c r="JKU23" s="171"/>
      <c r="JKV23" s="171"/>
      <c r="JKW23" s="171"/>
      <c r="JKX23" s="171"/>
      <c r="JKY23" s="171"/>
      <c r="JKZ23" s="171"/>
      <c r="JLA23" s="171"/>
      <c r="JLB23" s="171"/>
      <c r="JLC23" s="171"/>
      <c r="JLD23" s="171"/>
      <c r="JLE23" s="171"/>
      <c r="JLF23" s="171"/>
      <c r="JLG23" s="171"/>
      <c r="JLH23" s="171"/>
      <c r="JLI23" s="171"/>
      <c r="JLJ23" s="171"/>
      <c r="JLK23" s="171"/>
      <c r="JLL23" s="171"/>
      <c r="JLM23" s="171"/>
      <c r="JLN23" s="171"/>
      <c r="JLO23" s="171"/>
      <c r="JLP23" s="171"/>
      <c r="JLQ23" s="171"/>
      <c r="JLR23" s="171"/>
      <c r="JLS23" s="171"/>
      <c r="JLT23" s="171"/>
      <c r="JLU23" s="171"/>
      <c r="JLV23" s="171"/>
      <c r="JLW23" s="171"/>
      <c r="JLX23" s="171"/>
      <c r="JLY23" s="171"/>
      <c r="JLZ23" s="171"/>
      <c r="JMA23" s="171"/>
      <c r="JMB23" s="171"/>
      <c r="JMC23" s="171"/>
      <c r="JMD23" s="171"/>
      <c r="JME23" s="171"/>
      <c r="JMF23" s="171"/>
      <c r="JMG23" s="171"/>
      <c r="JMH23" s="171"/>
      <c r="JMI23" s="171"/>
      <c r="JMJ23" s="171"/>
      <c r="JMK23" s="171"/>
      <c r="JML23" s="171"/>
      <c r="JMM23" s="171"/>
      <c r="JMN23" s="171"/>
      <c r="JMO23" s="171"/>
      <c r="JMP23" s="171"/>
      <c r="JMQ23" s="171"/>
      <c r="JMR23" s="171"/>
      <c r="JMS23" s="171"/>
      <c r="JMT23" s="171"/>
      <c r="JMU23" s="171"/>
      <c r="JMV23" s="171"/>
      <c r="JMW23" s="171"/>
      <c r="JMX23" s="171"/>
      <c r="JMY23" s="171"/>
      <c r="JMZ23" s="171"/>
      <c r="JNA23" s="171"/>
      <c r="JNB23" s="171"/>
      <c r="JNC23" s="171"/>
      <c r="JND23" s="171"/>
      <c r="JNE23" s="171"/>
      <c r="JNF23" s="171"/>
      <c r="JNG23" s="171"/>
      <c r="JNH23" s="171"/>
      <c r="JNI23" s="171"/>
      <c r="JNJ23" s="171"/>
      <c r="JNK23" s="171"/>
      <c r="JNL23" s="171"/>
      <c r="JNM23" s="171"/>
      <c r="JNN23" s="171"/>
      <c r="JNO23" s="171"/>
      <c r="JNP23" s="171"/>
      <c r="JNQ23" s="171"/>
      <c r="JNR23" s="171"/>
      <c r="JNS23" s="171"/>
      <c r="JNT23" s="171"/>
      <c r="JNU23" s="171"/>
      <c r="JNV23" s="171"/>
      <c r="JNW23" s="171"/>
      <c r="JNX23" s="171"/>
      <c r="JNY23" s="171"/>
      <c r="JNZ23" s="171"/>
      <c r="JOA23" s="171"/>
      <c r="JOB23" s="171"/>
      <c r="JOC23" s="171"/>
      <c r="JOD23" s="171"/>
      <c r="JOE23" s="171"/>
      <c r="JOF23" s="171"/>
      <c r="JOG23" s="171"/>
      <c r="JOH23" s="171"/>
      <c r="JOI23" s="171"/>
      <c r="JOJ23" s="171"/>
      <c r="JOK23" s="171"/>
      <c r="JOL23" s="171"/>
      <c r="JOM23" s="171"/>
      <c r="JON23" s="171"/>
      <c r="JOO23" s="171"/>
      <c r="JOP23" s="171"/>
      <c r="JOQ23" s="171"/>
      <c r="JOR23" s="171"/>
      <c r="JOS23" s="171"/>
      <c r="JOT23" s="171"/>
      <c r="JOU23" s="171"/>
      <c r="JOV23" s="171"/>
      <c r="JOW23" s="171"/>
      <c r="JOX23" s="171"/>
      <c r="JOY23" s="171"/>
      <c r="JOZ23" s="171"/>
      <c r="JPA23" s="171"/>
      <c r="JPB23" s="171"/>
      <c r="JPC23" s="171"/>
      <c r="JPD23" s="171"/>
      <c r="JPE23" s="171"/>
      <c r="JPF23" s="171"/>
      <c r="JPG23" s="171"/>
      <c r="JPH23" s="171"/>
      <c r="JPI23" s="171"/>
      <c r="JPJ23" s="171"/>
      <c r="JPK23" s="171"/>
      <c r="JPL23" s="171"/>
      <c r="JPM23" s="171"/>
      <c r="JPN23" s="171"/>
      <c r="JPO23" s="171"/>
      <c r="JPP23" s="171"/>
      <c r="JPQ23" s="171"/>
      <c r="JPR23" s="171"/>
      <c r="JPS23" s="171"/>
      <c r="JPT23" s="171"/>
      <c r="JPU23" s="171"/>
      <c r="JPV23" s="171"/>
      <c r="JPW23" s="171"/>
      <c r="JPX23" s="171"/>
      <c r="JPY23" s="171"/>
      <c r="JPZ23" s="171"/>
      <c r="JQA23" s="171"/>
      <c r="JQB23" s="171"/>
      <c r="JQC23" s="171"/>
      <c r="JQD23" s="171"/>
      <c r="JQE23" s="171"/>
      <c r="JQF23" s="171"/>
      <c r="JQG23" s="171"/>
      <c r="JQH23" s="171"/>
      <c r="JQI23" s="171"/>
      <c r="JQJ23" s="171"/>
      <c r="JQK23" s="171"/>
      <c r="JQL23" s="171"/>
      <c r="JQM23" s="171"/>
      <c r="JQN23" s="171"/>
      <c r="JQO23" s="171"/>
      <c r="JQP23" s="171"/>
      <c r="JQQ23" s="171"/>
      <c r="JQR23" s="171"/>
      <c r="JQS23" s="171"/>
      <c r="JQT23" s="171"/>
      <c r="JQU23" s="171"/>
      <c r="JQV23" s="171"/>
      <c r="JQW23" s="171"/>
      <c r="JQX23" s="171"/>
      <c r="JQY23" s="171"/>
      <c r="JQZ23" s="171"/>
      <c r="JRA23" s="171"/>
      <c r="JRB23" s="171"/>
      <c r="JRC23" s="171"/>
      <c r="JRD23" s="171"/>
      <c r="JRE23" s="171"/>
      <c r="JRF23" s="171"/>
      <c r="JRG23" s="171"/>
      <c r="JRH23" s="171"/>
      <c r="JRI23" s="171"/>
      <c r="JRJ23" s="171"/>
      <c r="JRK23" s="171"/>
      <c r="JRL23" s="171"/>
      <c r="JRM23" s="171"/>
      <c r="JRN23" s="171"/>
      <c r="JRO23" s="171"/>
      <c r="JRP23" s="171"/>
      <c r="JRQ23" s="171"/>
      <c r="JRR23" s="171"/>
      <c r="JRS23" s="171"/>
      <c r="JRT23" s="171"/>
      <c r="JRU23" s="171"/>
      <c r="JRV23" s="171"/>
      <c r="JRW23" s="171"/>
      <c r="JRX23" s="171"/>
      <c r="JRY23" s="171"/>
      <c r="JRZ23" s="171"/>
      <c r="JSA23" s="171"/>
      <c r="JSB23" s="171"/>
      <c r="JSC23" s="171"/>
      <c r="JSD23" s="171"/>
      <c r="JSE23" s="171"/>
      <c r="JSF23" s="171"/>
      <c r="JSG23" s="171"/>
      <c r="JSH23" s="171"/>
      <c r="JSI23" s="171"/>
      <c r="JSJ23" s="171"/>
      <c r="JSK23" s="171"/>
      <c r="JSL23" s="171"/>
      <c r="JSM23" s="171"/>
      <c r="JSN23" s="171"/>
      <c r="JSO23" s="171"/>
      <c r="JSP23" s="171"/>
      <c r="JSQ23" s="171"/>
      <c r="JSR23" s="171"/>
      <c r="JSS23" s="171"/>
      <c r="JST23" s="171"/>
      <c r="JSU23" s="171"/>
      <c r="JSV23" s="171"/>
      <c r="JSW23" s="171"/>
      <c r="JSX23" s="171"/>
      <c r="JSY23" s="171"/>
      <c r="JSZ23" s="171"/>
      <c r="JTA23" s="171"/>
      <c r="JTB23" s="171"/>
      <c r="JTC23" s="171"/>
      <c r="JTD23" s="171"/>
      <c r="JTE23" s="171"/>
      <c r="JTF23" s="171"/>
      <c r="JTG23" s="171"/>
      <c r="JTH23" s="171"/>
      <c r="JTI23" s="171"/>
      <c r="JTJ23" s="171"/>
      <c r="JTK23" s="171"/>
      <c r="JTL23" s="171"/>
      <c r="JTM23" s="171"/>
      <c r="JTN23" s="171"/>
      <c r="JTO23" s="171"/>
      <c r="JTP23" s="171"/>
      <c r="JTQ23" s="171"/>
      <c r="JTR23" s="171"/>
      <c r="JTS23" s="171"/>
      <c r="JTT23" s="171"/>
      <c r="JTU23" s="171"/>
      <c r="JTV23" s="171"/>
      <c r="JTW23" s="171"/>
      <c r="JTX23" s="171"/>
      <c r="JTY23" s="171"/>
      <c r="JTZ23" s="171"/>
      <c r="JUA23" s="171"/>
      <c r="JUB23" s="171"/>
      <c r="JUC23" s="171"/>
      <c r="JUD23" s="171"/>
      <c r="JUE23" s="171"/>
      <c r="JUF23" s="171"/>
      <c r="JUG23" s="171"/>
      <c r="JUH23" s="171"/>
      <c r="JUI23" s="171"/>
      <c r="JUJ23" s="171"/>
      <c r="JUK23" s="171"/>
      <c r="JUL23" s="171"/>
      <c r="JUM23" s="171"/>
      <c r="JUN23" s="171"/>
      <c r="JUO23" s="171"/>
      <c r="JUP23" s="171"/>
      <c r="JUQ23" s="171"/>
      <c r="JUR23" s="171"/>
      <c r="JUS23" s="171"/>
      <c r="JUT23" s="171"/>
      <c r="JUU23" s="171"/>
      <c r="JUV23" s="171"/>
      <c r="JUW23" s="171"/>
      <c r="JUX23" s="171"/>
      <c r="JUY23" s="171"/>
      <c r="JUZ23" s="171"/>
      <c r="JVA23" s="171"/>
      <c r="JVB23" s="171"/>
      <c r="JVC23" s="171"/>
      <c r="JVD23" s="171"/>
      <c r="JVE23" s="171"/>
      <c r="JVF23" s="171"/>
      <c r="JVG23" s="171"/>
      <c r="JVH23" s="171"/>
      <c r="JVI23" s="171"/>
      <c r="JVJ23" s="171"/>
      <c r="JVK23" s="171"/>
      <c r="JVL23" s="171"/>
      <c r="JVM23" s="171"/>
      <c r="JVN23" s="171"/>
      <c r="JVO23" s="171"/>
      <c r="JVP23" s="171"/>
      <c r="JVQ23" s="171"/>
      <c r="JVR23" s="171"/>
      <c r="JVS23" s="171"/>
      <c r="JVT23" s="171"/>
      <c r="JVU23" s="171"/>
      <c r="JVV23" s="171"/>
      <c r="JVW23" s="171"/>
      <c r="JVX23" s="171"/>
      <c r="JVY23" s="171"/>
      <c r="JVZ23" s="171"/>
      <c r="JWA23" s="171"/>
      <c r="JWB23" s="171"/>
      <c r="JWC23" s="171"/>
      <c r="JWD23" s="171"/>
      <c r="JWE23" s="171"/>
      <c r="JWF23" s="171"/>
      <c r="JWG23" s="171"/>
      <c r="JWH23" s="171"/>
      <c r="JWI23" s="171"/>
      <c r="JWJ23" s="171"/>
      <c r="JWK23" s="171"/>
      <c r="JWL23" s="171"/>
      <c r="JWM23" s="171"/>
      <c r="JWN23" s="171"/>
      <c r="JWO23" s="171"/>
      <c r="JWP23" s="171"/>
      <c r="JWQ23" s="171"/>
      <c r="JWR23" s="171"/>
      <c r="JWS23" s="171"/>
      <c r="JWT23" s="171"/>
      <c r="JWU23" s="171"/>
      <c r="JWV23" s="171"/>
      <c r="JWW23" s="171"/>
      <c r="JWX23" s="171"/>
      <c r="JWY23" s="171"/>
      <c r="JWZ23" s="171"/>
      <c r="JXA23" s="171"/>
      <c r="JXB23" s="171"/>
      <c r="JXC23" s="171"/>
      <c r="JXD23" s="171"/>
      <c r="JXE23" s="171"/>
      <c r="JXF23" s="171"/>
      <c r="JXG23" s="171"/>
      <c r="JXH23" s="171"/>
      <c r="JXI23" s="171"/>
      <c r="JXJ23" s="171"/>
      <c r="JXK23" s="171"/>
      <c r="JXL23" s="171"/>
      <c r="JXM23" s="171"/>
      <c r="JXN23" s="171"/>
      <c r="JXO23" s="171"/>
      <c r="JXP23" s="171"/>
      <c r="JXQ23" s="171"/>
      <c r="JXR23" s="171"/>
      <c r="JXS23" s="171"/>
      <c r="JXT23" s="171"/>
      <c r="JXU23" s="171"/>
      <c r="JXV23" s="171"/>
      <c r="JXW23" s="171"/>
      <c r="JXX23" s="171"/>
      <c r="JXY23" s="171"/>
      <c r="JXZ23" s="171"/>
      <c r="JYA23" s="171"/>
      <c r="JYB23" s="171"/>
      <c r="JYC23" s="171"/>
      <c r="JYD23" s="171"/>
      <c r="JYE23" s="171"/>
      <c r="JYF23" s="171"/>
      <c r="JYG23" s="171"/>
      <c r="JYH23" s="171"/>
      <c r="JYI23" s="171"/>
      <c r="JYJ23" s="171"/>
      <c r="JYK23" s="171"/>
      <c r="JYL23" s="171"/>
      <c r="JYM23" s="171"/>
      <c r="JYN23" s="171"/>
      <c r="JYO23" s="171"/>
      <c r="JYP23" s="171"/>
      <c r="JYQ23" s="171"/>
      <c r="JYR23" s="171"/>
      <c r="JYS23" s="171"/>
      <c r="JYT23" s="171"/>
      <c r="JYU23" s="171"/>
      <c r="JYV23" s="171"/>
      <c r="JYW23" s="171"/>
      <c r="JYX23" s="171"/>
      <c r="JYY23" s="171"/>
      <c r="JYZ23" s="171"/>
      <c r="JZA23" s="171"/>
      <c r="JZB23" s="171"/>
      <c r="JZC23" s="171"/>
      <c r="JZD23" s="171"/>
      <c r="JZE23" s="171"/>
      <c r="JZF23" s="171"/>
      <c r="JZG23" s="171"/>
      <c r="JZH23" s="171"/>
      <c r="JZI23" s="171"/>
      <c r="JZJ23" s="171"/>
      <c r="JZK23" s="171"/>
      <c r="JZL23" s="171"/>
      <c r="JZM23" s="171"/>
      <c r="JZN23" s="171"/>
      <c r="JZO23" s="171"/>
      <c r="JZP23" s="171"/>
      <c r="JZQ23" s="171"/>
      <c r="JZR23" s="171"/>
      <c r="JZS23" s="171"/>
      <c r="JZT23" s="171"/>
      <c r="JZU23" s="171"/>
      <c r="JZV23" s="171"/>
      <c r="JZW23" s="171"/>
      <c r="JZX23" s="171"/>
      <c r="JZY23" s="171"/>
      <c r="JZZ23" s="171"/>
      <c r="KAA23" s="171"/>
      <c r="KAB23" s="171"/>
      <c r="KAC23" s="171"/>
      <c r="KAD23" s="171"/>
      <c r="KAE23" s="171"/>
      <c r="KAF23" s="171"/>
      <c r="KAG23" s="171"/>
      <c r="KAH23" s="171"/>
      <c r="KAI23" s="171"/>
      <c r="KAJ23" s="171"/>
      <c r="KAK23" s="171"/>
      <c r="KAL23" s="171"/>
      <c r="KAM23" s="171"/>
      <c r="KAN23" s="171"/>
      <c r="KAO23" s="171"/>
      <c r="KAP23" s="171"/>
      <c r="KAQ23" s="171"/>
      <c r="KAR23" s="171"/>
      <c r="KAS23" s="171"/>
      <c r="KAT23" s="171"/>
      <c r="KAU23" s="171"/>
      <c r="KAV23" s="171"/>
      <c r="KAW23" s="171"/>
      <c r="KAX23" s="171"/>
      <c r="KAY23" s="171"/>
      <c r="KAZ23" s="171"/>
      <c r="KBA23" s="171"/>
      <c r="KBB23" s="171"/>
      <c r="KBC23" s="171"/>
      <c r="KBD23" s="171"/>
      <c r="KBE23" s="171"/>
      <c r="KBF23" s="171"/>
      <c r="KBG23" s="171"/>
      <c r="KBH23" s="171"/>
      <c r="KBI23" s="171"/>
      <c r="KBJ23" s="171"/>
      <c r="KBK23" s="171"/>
      <c r="KBL23" s="171"/>
      <c r="KBM23" s="171"/>
      <c r="KBN23" s="171"/>
      <c r="KBO23" s="171"/>
      <c r="KBP23" s="171"/>
      <c r="KBQ23" s="171"/>
      <c r="KBR23" s="171"/>
      <c r="KBS23" s="171"/>
      <c r="KBT23" s="171"/>
      <c r="KBU23" s="171"/>
      <c r="KBV23" s="171"/>
      <c r="KBW23" s="171"/>
      <c r="KBX23" s="171"/>
      <c r="KBY23" s="171"/>
      <c r="KBZ23" s="171"/>
      <c r="KCA23" s="171"/>
      <c r="KCB23" s="171"/>
      <c r="KCC23" s="171"/>
      <c r="KCD23" s="171"/>
      <c r="KCE23" s="171"/>
      <c r="KCF23" s="171"/>
      <c r="KCG23" s="171"/>
      <c r="KCH23" s="171"/>
      <c r="KCI23" s="171"/>
      <c r="KCJ23" s="171"/>
      <c r="KCK23" s="171"/>
      <c r="KCL23" s="171"/>
      <c r="KCM23" s="171"/>
      <c r="KCN23" s="171"/>
      <c r="KCO23" s="171"/>
      <c r="KCP23" s="171"/>
      <c r="KCQ23" s="171"/>
      <c r="KCR23" s="171"/>
      <c r="KCS23" s="171"/>
      <c r="KCT23" s="171"/>
      <c r="KCU23" s="171"/>
      <c r="KCV23" s="171"/>
      <c r="KCW23" s="171"/>
      <c r="KCX23" s="171"/>
      <c r="KCY23" s="171"/>
      <c r="KCZ23" s="171"/>
      <c r="KDA23" s="171"/>
      <c r="KDB23" s="171"/>
      <c r="KDC23" s="171"/>
      <c r="KDD23" s="171"/>
      <c r="KDE23" s="171"/>
      <c r="KDF23" s="171"/>
      <c r="KDG23" s="171"/>
      <c r="KDH23" s="171"/>
      <c r="KDI23" s="171"/>
      <c r="KDJ23" s="171"/>
      <c r="KDK23" s="171"/>
      <c r="KDL23" s="171"/>
      <c r="KDM23" s="171"/>
      <c r="KDN23" s="171"/>
      <c r="KDO23" s="171"/>
      <c r="KDP23" s="171"/>
      <c r="KDQ23" s="171"/>
      <c r="KDR23" s="171"/>
      <c r="KDS23" s="171"/>
      <c r="KDT23" s="171"/>
      <c r="KDU23" s="171"/>
      <c r="KDV23" s="171"/>
      <c r="KDW23" s="171"/>
      <c r="KDX23" s="171"/>
      <c r="KDY23" s="171"/>
      <c r="KDZ23" s="171"/>
      <c r="KEA23" s="171"/>
      <c r="KEB23" s="171"/>
      <c r="KEC23" s="171"/>
      <c r="KED23" s="171"/>
      <c r="KEE23" s="171"/>
      <c r="KEF23" s="171"/>
      <c r="KEG23" s="171"/>
      <c r="KEH23" s="171"/>
      <c r="KEI23" s="171"/>
      <c r="KEJ23" s="171"/>
      <c r="KEK23" s="171"/>
      <c r="KEL23" s="171"/>
      <c r="KEM23" s="171"/>
      <c r="KEN23" s="171"/>
      <c r="KEO23" s="171"/>
      <c r="KEP23" s="171"/>
      <c r="KEQ23" s="171"/>
      <c r="KER23" s="171"/>
      <c r="KES23" s="171"/>
      <c r="KET23" s="171"/>
      <c r="KEU23" s="171"/>
      <c r="KEV23" s="171"/>
      <c r="KEW23" s="171"/>
      <c r="KEX23" s="171"/>
      <c r="KEY23" s="171"/>
      <c r="KEZ23" s="171"/>
      <c r="KFA23" s="171"/>
      <c r="KFB23" s="171"/>
      <c r="KFC23" s="171"/>
      <c r="KFD23" s="171"/>
      <c r="KFE23" s="171"/>
      <c r="KFF23" s="171"/>
      <c r="KFG23" s="171"/>
      <c r="KFH23" s="171"/>
      <c r="KFI23" s="171"/>
      <c r="KFJ23" s="171"/>
      <c r="KFK23" s="171"/>
      <c r="KFL23" s="171"/>
      <c r="KFM23" s="171"/>
      <c r="KFN23" s="171"/>
      <c r="KFO23" s="171"/>
      <c r="KFP23" s="171"/>
      <c r="KFQ23" s="171"/>
      <c r="KFR23" s="171"/>
      <c r="KFS23" s="171"/>
      <c r="KFT23" s="171"/>
      <c r="KFU23" s="171"/>
      <c r="KFV23" s="171"/>
      <c r="KFW23" s="171"/>
      <c r="KFX23" s="171"/>
      <c r="KFY23" s="171"/>
      <c r="KFZ23" s="171"/>
      <c r="KGA23" s="171"/>
      <c r="KGB23" s="171"/>
      <c r="KGC23" s="171"/>
      <c r="KGD23" s="171"/>
      <c r="KGE23" s="171"/>
      <c r="KGF23" s="171"/>
      <c r="KGG23" s="171"/>
      <c r="KGH23" s="171"/>
      <c r="KGI23" s="171"/>
      <c r="KGJ23" s="171"/>
      <c r="KGK23" s="171"/>
      <c r="KGL23" s="171"/>
      <c r="KGM23" s="171"/>
      <c r="KGN23" s="171"/>
      <c r="KGO23" s="171"/>
      <c r="KGP23" s="171"/>
      <c r="KGQ23" s="171"/>
      <c r="KGR23" s="171"/>
      <c r="KGS23" s="171"/>
      <c r="KGT23" s="171"/>
      <c r="KGU23" s="171"/>
      <c r="KGV23" s="171"/>
      <c r="KGW23" s="171"/>
      <c r="KGX23" s="171"/>
      <c r="KGY23" s="171"/>
      <c r="KGZ23" s="171"/>
      <c r="KHA23" s="171"/>
      <c r="KHB23" s="171"/>
      <c r="KHC23" s="171"/>
      <c r="KHD23" s="171"/>
      <c r="KHE23" s="171"/>
      <c r="KHF23" s="171"/>
      <c r="KHG23" s="171"/>
      <c r="KHH23" s="171"/>
      <c r="KHI23" s="171"/>
      <c r="KHJ23" s="171"/>
      <c r="KHK23" s="171"/>
      <c r="KHL23" s="171"/>
      <c r="KHM23" s="171"/>
      <c r="KHN23" s="171"/>
      <c r="KHO23" s="171"/>
      <c r="KHP23" s="171"/>
      <c r="KHQ23" s="171"/>
      <c r="KHR23" s="171"/>
      <c r="KHS23" s="171"/>
      <c r="KHT23" s="171"/>
      <c r="KHU23" s="171"/>
      <c r="KHV23" s="171"/>
      <c r="KHW23" s="171"/>
      <c r="KHX23" s="171"/>
      <c r="KHY23" s="171"/>
      <c r="KHZ23" s="171"/>
      <c r="KIA23" s="171"/>
      <c r="KIB23" s="171"/>
      <c r="KIC23" s="171"/>
      <c r="KID23" s="171"/>
      <c r="KIE23" s="171"/>
      <c r="KIF23" s="171"/>
      <c r="KIG23" s="171"/>
      <c r="KIH23" s="171"/>
      <c r="KII23" s="171"/>
      <c r="KIJ23" s="171"/>
      <c r="KIK23" s="171"/>
      <c r="KIL23" s="171"/>
      <c r="KIM23" s="171"/>
      <c r="KIN23" s="171"/>
      <c r="KIO23" s="171"/>
      <c r="KIP23" s="171"/>
      <c r="KIQ23" s="171"/>
      <c r="KIR23" s="171"/>
      <c r="KIS23" s="171"/>
      <c r="KIT23" s="171"/>
      <c r="KIU23" s="171"/>
      <c r="KIV23" s="171"/>
      <c r="KIW23" s="171"/>
      <c r="KIX23" s="171"/>
      <c r="KIY23" s="171"/>
      <c r="KIZ23" s="171"/>
      <c r="KJA23" s="171"/>
      <c r="KJB23" s="171"/>
      <c r="KJC23" s="171"/>
      <c r="KJD23" s="171"/>
      <c r="KJE23" s="171"/>
      <c r="KJF23" s="171"/>
      <c r="KJG23" s="171"/>
      <c r="KJH23" s="171"/>
      <c r="KJI23" s="171"/>
      <c r="KJJ23" s="171"/>
      <c r="KJK23" s="171"/>
      <c r="KJL23" s="171"/>
      <c r="KJM23" s="171"/>
      <c r="KJN23" s="171"/>
      <c r="KJO23" s="171"/>
      <c r="KJP23" s="171"/>
      <c r="KJQ23" s="171"/>
      <c r="KJR23" s="171"/>
      <c r="KJS23" s="171"/>
      <c r="KJT23" s="171"/>
      <c r="KJU23" s="171"/>
      <c r="KJV23" s="171"/>
      <c r="KJW23" s="171"/>
      <c r="KJX23" s="171"/>
      <c r="KJY23" s="171"/>
      <c r="KJZ23" s="171"/>
      <c r="KKA23" s="171"/>
      <c r="KKB23" s="171"/>
      <c r="KKC23" s="171"/>
      <c r="KKD23" s="171"/>
      <c r="KKE23" s="171"/>
      <c r="KKF23" s="171"/>
      <c r="KKG23" s="171"/>
      <c r="KKH23" s="171"/>
      <c r="KKI23" s="171"/>
      <c r="KKJ23" s="171"/>
      <c r="KKK23" s="171"/>
      <c r="KKL23" s="171"/>
      <c r="KKM23" s="171"/>
      <c r="KKN23" s="171"/>
      <c r="KKO23" s="171"/>
      <c r="KKP23" s="171"/>
      <c r="KKQ23" s="171"/>
      <c r="KKR23" s="171"/>
      <c r="KKS23" s="171"/>
      <c r="KKT23" s="171"/>
      <c r="KKU23" s="171"/>
      <c r="KKV23" s="171"/>
      <c r="KKW23" s="171"/>
      <c r="KKX23" s="171"/>
      <c r="KKY23" s="171"/>
      <c r="KKZ23" s="171"/>
      <c r="KLA23" s="171"/>
      <c r="KLB23" s="171"/>
      <c r="KLC23" s="171"/>
      <c r="KLD23" s="171"/>
      <c r="KLE23" s="171"/>
      <c r="KLF23" s="171"/>
      <c r="KLG23" s="171"/>
      <c r="KLH23" s="171"/>
      <c r="KLI23" s="171"/>
      <c r="KLJ23" s="171"/>
      <c r="KLK23" s="171"/>
      <c r="KLL23" s="171"/>
      <c r="KLM23" s="171"/>
      <c r="KLN23" s="171"/>
      <c r="KLO23" s="171"/>
      <c r="KLP23" s="171"/>
      <c r="KLQ23" s="171"/>
      <c r="KLR23" s="171"/>
      <c r="KLS23" s="171"/>
      <c r="KLT23" s="171"/>
      <c r="KLU23" s="171"/>
      <c r="KLV23" s="171"/>
      <c r="KLW23" s="171"/>
      <c r="KLX23" s="171"/>
      <c r="KLY23" s="171"/>
      <c r="KLZ23" s="171"/>
      <c r="KMA23" s="171"/>
      <c r="KMB23" s="171"/>
      <c r="KMC23" s="171"/>
      <c r="KMD23" s="171"/>
      <c r="KME23" s="171"/>
      <c r="KMF23" s="171"/>
      <c r="KMG23" s="171"/>
      <c r="KMH23" s="171"/>
      <c r="KMI23" s="171"/>
      <c r="KMJ23" s="171"/>
      <c r="KMK23" s="171"/>
      <c r="KML23" s="171"/>
      <c r="KMM23" s="171"/>
      <c r="KMN23" s="171"/>
      <c r="KMO23" s="171"/>
      <c r="KMP23" s="171"/>
      <c r="KMQ23" s="171"/>
      <c r="KMR23" s="171"/>
      <c r="KMS23" s="171"/>
      <c r="KMT23" s="171"/>
      <c r="KMU23" s="171"/>
      <c r="KMV23" s="171"/>
      <c r="KMW23" s="171"/>
      <c r="KMX23" s="171"/>
      <c r="KMY23" s="171"/>
      <c r="KMZ23" s="171"/>
      <c r="KNA23" s="171"/>
      <c r="KNB23" s="171"/>
      <c r="KNC23" s="171"/>
      <c r="KND23" s="171"/>
      <c r="KNE23" s="171"/>
      <c r="KNF23" s="171"/>
      <c r="KNG23" s="171"/>
      <c r="KNH23" s="171"/>
      <c r="KNI23" s="171"/>
      <c r="KNJ23" s="171"/>
      <c r="KNK23" s="171"/>
      <c r="KNL23" s="171"/>
      <c r="KNM23" s="171"/>
      <c r="KNN23" s="171"/>
      <c r="KNO23" s="171"/>
      <c r="KNP23" s="171"/>
      <c r="KNQ23" s="171"/>
      <c r="KNR23" s="171"/>
      <c r="KNS23" s="171"/>
      <c r="KNT23" s="171"/>
      <c r="KNU23" s="171"/>
      <c r="KNV23" s="171"/>
      <c r="KNW23" s="171"/>
      <c r="KNX23" s="171"/>
      <c r="KNY23" s="171"/>
      <c r="KNZ23" s="171"/>
      <c r="KOA23" s="171"/>
      <c r="KOB23" s="171"/>
      <c r="KOC23" s="171"/>
      <c r="KOD23" s="171"/>
      <c r="KOE23" s="171"/>
      <c r="KOF23" s="171"/>
      <c r="KOG23" s="171"/>
      <c r="KOH23" s="171"/>
      <c r="KOI23" s="171"/>
      <c r="KOJ23" s="171"/>
      <c r="KOK23" s="171"/>
      <c r="KOL23" s="171"/>
      <c r="KOM23" s="171"/>
      <c r="KON23" s="171"/>
      <c r="KOO23" s="171"/>
      <c r="KOP23" s="171"/>
      <c r="KOQ23" s="171"/>
      <c r="KOR23" s="171"/>
      <c r="KOS23" s="171"/>
      <c r="KOT23" s="171"/>
      <c r="KOU23" s="171"/>
      <c r="KOV23" s="171"/>
      <c r="KOW23" s="171"/>
      <c r="KOX23" s="171"/>
      <c r="KOY23" s="171"/>
      <c r="KOZ23" s="171"/>
      <c r="KPA23" s="171"/>
      <c r="KPB23" s="171"/>
      <c r="KPC23" s="171"/>
      <c r="KPD23" s="171"/>
      <c r="KPE23" s="171"/>
      <c r="KPF23" s="171"/>
      <c r="KPG23" s="171"/>
      <c r="KPH23" s="171"/>
      <c r="KPI23" s="171"/>
      <c r="KPJ23" s="171"/>
      <c r="KPK23" s="171"/>
      <c r="KPL23" s="171"/>
      <c r="KPM23" s="171"/>
      <c r="KPN23" s="171"/>
      <c r="KPO23" s="171"/>
      <c r="KPP23" s="171"/>
      <c r="KPQ23" s="171"/>
      <c r="KPR23" s="171"/>
      <c r="KPS23" s="171"/>
      <c r="KPT23" s="171"/>
      <c r="KPU23" s="171"/>
      <c r="KPV23" s="171"/>
      <c r="KPW23" s="171"/>
      <c r="KPX23" s="171"/>
      <c r="KPY23" s="171"/>
      <c r="KPZ23" s="171"/>
      <c r="KQA23" s="171"/>
      <c r="KQB23" s="171"/>
      <c r="KQC23" s="171"/>
      <c r="KQD23" s="171"/>
      <c r="KQE23" s="171"/>
      <c r="KQF23" s="171"/>
      <c r="KQG23" s="171"/>
      <c r="KQH23" s="171"/>
      <c r="KQI23" s="171"/>
      <c r="KQJ23" s="171"/>
      <c r="KQK23" s="171"/>
      <c r="KQL23" s="171"/>
      <c r="KQM23" s="171"/>
      <c r="KQN23" s="171"/>
      <c r="KQO23" s="171"/>
      <c r="KQP23" s="171"/>
      <c r="KQQ23" s="171"/>
      <c r="KQR23" s="171"/>
      <c r="KQS23" s="171"/>
      <c r="KQT23" s="171"/>
      <c r="KQU23" s="171"/>
      <c r="KQV23" s="171"/>
      <c r="KQW23" s="171"/>
      <c r="KQX23" s="171"/>
      <c r="KQY23" s="171"/>
      <c r="KQZ23" s="171"/>
      <c r="KRA23" s="171"/>
      <c r="KRB23" s="171"/>
      <c r="KRC23" s="171"/>
      <c r="KRD23" s="171"/>
      <c r="KRE23" s="171"/>
      <c r="KRF23" s="171"/>
      <c r="KRG23" s="171"/>
      <c r="KRH23" s="171"/>
      <c r="KRI23" s="171"/>
      <c r="KRJ23" s="171"/>
      <c r="KRK23" s="171"/>
      <c r="KRL23" s="171"/>
      <c r="KRM23" s="171"/>
      <c r="KRN23" s="171"/>
      <c r="KRO23" s="171"/>
      <c r="KRP23" s="171"/>
      <c r="KRQ23" s="171"/>
      <c r="KRR23" s="171"/>
      <c r="KRS23" s="171"/>
      <c r="KRT23" s="171"/>
      <c r="KRU23" s="171"/>
      <c r="KRV23" s="171"/>
      <c r="KRW23" s="171"/>
      <c r="KRX23" s="171"/>
      <c r="KRY23" s="171"/>
      <c r="KRZ23" s="171"/>
      <c r="KSA23" s="171"/>
      <c r="KSB23" s="171"/>
      <c r="KSC23" s="171"/>
      <c r="KSD23" s="171"/>
      <c r="KSE23" s="171"/>
      <c r="KSF23" s="171"/>
      <c r="KSG23" s="171"/>
      <c r="KSH23" s="171"/>
      <c r="KSI23" s="171"/>
      <c r="KSJ23" s="171"/>
      <c r="KSK23" s="171"/>
      <c r="KSL23" s="171"/>
      <c r="KSM23" s="171"/>
      <c r="KSN23" s="171"/>
      <c r="KSO23" s="171"/>
      <c r="KSP23" s="171"/>
      <c r="KSQ23" s="171"/>
      <c r="KSR23" s="171"/>
      <c r="KSS23" s="171"/>
      <c r="KST23" s="171"/>
      <c r="KSU23" s="171"/>
      <c r="KSV23" s="171"/>
      <c r="KSW23" s="171"/>
      <c r="KSX23" s="171"/>
      <c r="KSY23" s="171"/>
      <c r="KSZ23" s="171"/>
      <c r="KTA23" s="171"/>
      <c r="KTB23" s="171"/>
      <c r="KTC23" s="171"/>
      <c r="KTD23" s="171"/>
      <c r="KTE23" s="171"/>
      <c r="KTF23" s="171"/>
      <c r="KTG23" s="171"/>
      <c r="KTH23" s="171"/>
      <c r="KTI23" s="171"/>
      <c r="KTJ23" s="171"/>
      <c r="KTK23" s="171"/>
      <c r="KTL23" s="171"/>
      <c r="KTM23" s="171"/>
      <c r="KTN23" s="171"/>
      <c r="KTO23" s="171"/>
      <c r="KTP23" s="171"/>
      <c r="KTQ23" s="171"/>
      <c r="KTR23" s="171"/>
      <c r="KTS23" s="171"/>
      <c r="KTT23" s="171"/>
      <c r="KTU23" s="171"/>
      <c r="KTV23" s="171"/>
      <c r="KTW23" s="171"/>
      <c r="KTX23" s="171"/>
      <c r="KTY23" s="171"/>
      <c r="KTZ23" s="171"/>
      <c r="KUA23" s="171"/>
      <c r="KUB23" s="171"/>
      <c r="KUC23" s="171"/>
      <c r="KUD23" s="171"/>
      <c r="KUE23" s="171"/>
      <c r="KUF23" s="171"/>
      <c r="KUG23" s="171"/>
      <c r="KUH23" s="171"/>
      <c r="KUI23" s="171"/>
      <c r="KUJ23" s="171"/>
      <c r="KUK23" s="171"/>
      <c r="KUL23" s="171"/>
      <c r="KUM23" s="171"/>
      <c r="KUN23" s="171"/>
      <c r="KUO23" s="171"/>
      <c r="KUP23" s="171"/>
      <c r="KUQ23" s="171"/>
      <c r="KUR23" s="171"/>
      <c r="KUS23" s="171"/>
      <c r="KUT23" s="171"/>
      <c r="KUU23" s="171"/>
      <c r="KUV23" s="171"/>
      <c r="KUW23" s="171"/>
      <c r="KUX23" s="171"/>
      <c r="KUY23" s="171"/>
      <c r="KUZ23" s="171"/>
      <c r="KVA23" s="171"/>
      <c r="KVB23" s="171"/>
      <c r="KVC23" s="171"/>
      <c r="KVD23" s="171"/>
      <c r="KVE23" s="171"/>
      <c r="KVF23" s="171"/>
      <c r="KVG23" s="171"/>
      <c r="KVH23" s="171"/>
      <c r="KVI23" s="171"/>
      <c r="KVJ23" s="171"/>
      <c r="KVK23" s="171"/>
      <c r="KVL23" s="171"/>
      <c r="KVM23" s="171"/>
      <c r="KVN23" s="171"/>
      <c r="KVO23" s="171"/>
      <c r="KVP23" s="171"/>
      <c r="KVQ23" s="171"/>
      <c r="KVR23" s="171"/>
      <c r="KVS23" s="171"/>
      <c r="KVT23" s="171"/>
      <c r="KVU23" s="171"/>
      <c r="KVV23" s="171"/>
      <c r="KVW23" s="171"/>
      <c r="KVX23" s="171"/>
      <c r="KVY23" s="171"/>
      <c r="KVZ23" s="171"/>
      <c r="KWA23" s="171"/>
      <c r="KWB23" s="171"/>
      <c r="KWC23" s="171"/>
      <c r="KWD23" s="171"/>
      <c r="KWE23" s="171"/>
      <c r="KWF23" s="171"/>
      <c r="KWG23" s="171"/>
      <c r="KWH23" s="171"/>
      <c r="KWI23" s="171"/>
      <c r="KWJ23" s="171"/>
      <c r="KWK23" s="171"/>
      <c r="KWL23" s="171"/>
      <c r="KWM23" s="171"/>
      <c r="KWN23" s="171"/>
      <c r="KWO23" s="171"/>
      <c r="KWP23" s="171"/>
      <c r="KWQ23" s="171"/>
      <c r="KWR23" s="171"/>
      <c r="KWS23" s="171"/>
      <c r="KWT23" s="171"/>
      <c r="KWU23" s="171"/>
      <c r="KWV23" s="171"/>
      <c r="KWW23" s="171"/>
      <c r="KWX23" s="171"/>
      <c r="KWY23" s="171"/>
      <c r="KWZ23" s="171"/>
      <c r="KXA23" s="171"/>
      <c r="KXB23" s="171"/>
      <c r="KXC23" s="171"/>
      <c r="KXD23" s="171"/>
      <c r="KXE23" s="171"/>
      <c r="KXF23" s="171"/>
      <c r="KXG23" s="171"/>
      <c r="KXH23" s="171"/>
      <c r="KXI23" s="171"/>
      <c r="KXJ23" s="171"/>
      <c r="KXK23" s="171"/>
      <c r="KXL23" s="171"/>
      <c r="KXM23" s="171"/>
      <c r="KXN23" s="171"/>
      <c r="KXO23" s="171"/>
      <c r="KXP23" s="171"/>
      <c r="KXQ23" s="171"/>
      <c r="KXR23" s="171"/>
      <c r="KXS23" s="171"/>
      <c r="KXT23" s="171"/>
      <c r="KXU23" s="171"/>
      <c r="KXV23" s="171"/>
      <c r="KXW23" s="171"/>
      <c r="KXX23" s="171"/>
      <c r="KXY23" s="171"/>
      <c r="KXZ23" s="171"/>
      <c r="KYA23" s="171"/>
      <c r="KYB23" s="171"/>
      <c r="KYC23" s="171"/>
      <c r="KYD23" s="171"/>
      <c r="KYE23" s="171"/>
      <c r="KYF23" s="171"/>
      <c r="KYG23" s="171"/>
      <c r="KYH23" s="171"/>
      <c r="KYI23" s="171"/>
      <c r="KYJ23" s="171"/>
      <c r="KYK23" s="171"/>
      <c r="KYL23" s="171"/>
      <c r="KYM23" s="171"/>
      <c r="KYN23" s="171"/>
      <c r="KYO23" s="171"/>
      <c r="KYP23" s="171"/>
      <c r="KYQ23" s="171"/>
      <c r="KYR23" s="171"/>
      <c r="KYS23" s="171"/>
      <c r="KYT23" s="171"/>
      <c r="KYU23" s="171"/>
      <c r="KYV23" s="171"/>
      <c r="KYW23" s="171"/>
      <c r="KYX23" s="171"/>
      <c r="KYY23" s="171"/>
      <c r="KYZ23" s="171"/>
      <c r="KZA23" s="171"/>
      <c r="KZB23" s="171"/>
      <c r="KZC23" s="171"/>
      <c r="KZD23" s="171"/>
      <c r="KZE23" s="171"/>
      <c r="KZF23" s="171"/>
      <c r="KZG23" s="171"/>
      <c r="KZH23" s="171"/>
      <c r="KZI23" s="171"/>
      <c r="KZJ23" s="171"/>
      <c r="KZK23" s="171"/>
      <c r="KZL23" s="171"/>
      <c r="KZM23" s="171"/>
      <c r="KZN23" s="171"/>
      <c r="KZO23" s="171"/>
      <c r="KZP23" s="171"/>
      <c r="KZQ23" s="171"/>
      <c r="KZR23" s="171"/>
      <c r="KZS23" s="171"/>
      <c r="KZT23" s="171"/>
      <c r="KZU23" s="171"/>
      <c r="KZV23" s="171"/>
      <c r="KZW23" s="171"/>
      <c r="KZX23" s="171"/>
      <c r="KZY23" s="171"/>
      <c r="KZZ23" s="171"/>
      <c r="LAA23" s="171"/>
      <c r="LAB23" s="171"/>
      <c r="LAC23" s="171"/>
      <c r="LAD23" s="171"/>
      <c r="LAE23" s="171"/>
      <c r="LAF23" s="171"/>
      <c r="LAG23" s="171"/>
      <c r="LAH23" s="171"/>
      <c r="LAI23" s="171"/>
      <c r="LAJ23" s="171"/>
      <c r="LAK23" s="171"/>
      <c r="LAL23" s="171"/>
      <c r="LAM23" s="171"/>
      <c r="LAN23" s="171"/>
      <c r="LAO23" s="171"/>
      <c r="LAP23" s="171"/>
      <c r="LAQ23" s="171"/>
      <c r="LAR23" s="171"/>
      <c r="LAS23" s="171"/>
      <c r="LAT23" s="171"/>
      <c r="LAU23" s="171"/>
      <c r="LAV23" s="171"/>
      <c r="LAW23" s="171"/>
      <c r="LAX23" s="171"/>
      <c r="LAY23" s="171"/>
      <c r="LAZ23" s="171"/>
      <c r="LBA23" s="171"/>
      <c r="LBB23" s="171"/>
      <c r="LBC23" s="171"/>
      <c r="LBD23" s="171"/>
      <c r="LBE23" s="171"/>
      <c r="LBF23" s="171"/>
      <c r="LBG23" s="171"/>
      <c r="LBH23" s="171"/>
      <c r="LBI23" s="171"/>
      <c r="LBJ23" s="171"/>
      <c r="LBK23" s="171"/>
      <c r="LBL23" s="171"/>
      <c r="LBM23" s="171"/>
      <c r="LBN23" s="171"/>
      <c r="LBO23" s="171"/>
      <c r="LBP23" s="171"/>
      <c r="LBQ23" s="171"/>
      <c r="LBR23" s="171"/>
      <c r="LBS23" s="171"/>
      <c r="LBT23" s="171"/>
      <c r="LBU23" s="171"/>
      <c r="LBV23" s="171"/>
      <c r="LBW23" s="171"/>
      <c r="LBX23" s="171"/>
      <c r="LBY23" s="171"/>
      <c r="LBZ23" s="171"/>
      <c r="LCA23" s="171"/>
      <c r="LCB23" s="171"/>
      <c r="LCC23" s="171"/>
      <c r="LCD23" s="171"/>
      <c r="LCE23" s="171"/>
      <c r="LCF23" s="171"/>
      <c r="LCG23" s="171"/>
      <c r="LCH23" s="171"/>
      <c r="LCI23" s="171"/>
      <c r="LCJ23" s="171"/>
      <c r="LCK23" s="171"/>
      <c r="LCL23" s="171"/>
      <c r="LCM23" s="171"/>
      <c r="LCN23" s="171"/>
      <c r="LCO23" s="171"/>
      <c r="LCP23" s="171"/>
      <c r="LCQ23" s="171"/>
      <c r="LCR23" s="171"/>
      <c r="LCS23" s="171"/>
      <c r="LCT23" s="171"/>
      <c r="LCU23" s="171"/>
      <c r="LCV23" s="171"/>
      <c r="LCW23" s="171"/>
      <c r="LCX23" s="171"/>
      <c r="LCY23" s="171"/>
      <c r="LCZ23" s="171"/>
      <c r="LDA23" s="171"/>
      <c r="LDB23" s="171"/>
      <c r="LDC23" s="171"/>
      <c r="LDD23" s="171"/>
      <c r="LDE23" s="171"/>
      <c r="LDF23" s="171"/>
      <c r="LDG23" s="171"/>
      <c r="LDH23" s="171"/>
      <c r="LDI23" s="171"/>
      <c r="LDJ23" s="171"/>
      <c r="LDK23" s="171"/>
      <c r="LDL23" s="171"/>
      <c r="LDM23" s="171"/>
      <c r="LDN23" s="171"/>
      <c r="LDO23" s="171"/>
      <c r="LDP23" s="171"/>
      <c r="LDQ23" s="171"/>
      <c r="LDR23" s="171"/>
      <c r="LDS23" s="171"/>
      <c r="LDT23" s="171"/>
      <c r="LDU23" s="171"/>
      <c r="LDV23" s="171"/>
      <c r="LDW23" s="171"/>
      <c r="LDX23" s="171"/>
      <c r="LDY23" s="171"/>
      <c r="LDZ23" s="171"/>
      <c r="LEA23" s="171"/>
      <c r="LEB23" s="171"/>
      <c r="LEC23" s="171"/>
      <c r="LED23" s="171"/>
      <c r="LEE23" s="171"/>
      <c r="LEF23" s="171"/>
      <c r="LEG23" s="171"/>
      <c r="LEH23" s="171"/>
      <c r="LEI23" s="171"/>
      <c r="LEJ23" s="171"/>
      <c r="LEK23" s="171"/>
      <c r="LEL23" s="171"/>
      <c r="LEM23" s="171"/>
      <c r="LEN23" s="171"/>
      <c r="LEO23" s="171"/>
      <c r="LEP23" s="171"/>
      <c r="LEQ23" s="171"/>
      <c r="LER23" s="171"/>
      <c r="LES23" s="171"/>
      <c r="LET23" s="171"/>
      <c r="LEU23" s="171"/>
      <c r="LEV23" s="171"/>
      <c r="LEW23" s="171"/>
      <c r="LEX23" s="171"/>
      <c r="LEY23" s="171"/>
      <c r="LEZ23" s="171"/>
      <c r="LFA23" s="171"/>
      <c r="LFB23" s="171"/>
      <c r="LFC23" s="171"/>
      <c r="LFD23" s="171"/>
      <c r="LFE23" s="171"/>
      <c r="LFF23" s="171"/>
      <c r="LFG23" s="171"/>
      <c r="LFH23" s="171"/>
      <c r="LFI23" s="171"/>
      <c r="LFJ23" s="171"/>
      <c r="LFK23" s="171"/>
      <c r="LFL23" s="171"/>
      <c r="LFM23" s="171"/>
      <c r="LFN23" s="171"/>
      <c r="LFO23" s="171"/>
      <c r="LFP23" s="171"/>
      <c r="LFQ23" s="171"/>
      <c r="LFR23" s="171"/>
      <c r="LFS23" s="171"/>
      <c r="LFT23" s="171"/>
      <c r="LFU23" s="171"/>
      <c r="LFV23" s="171"/>
      <c r="LFW23" s="171"/>
      <c r="LFX23" s="171"/>
      <c r="LFY23" s="171"/>
      <c r="LFZ23" s="171"/>
      <c r="LGA23" s="171"/>
      <c r="LGB23" s="171"/>
      <c r="LGC23" s="171"/>
      <c r="LGD23" s="171"/>
      <c r="LGE23" s="171"/>
      <c r="LGF23" s="171"/>
      <c r="LGG23" s="171"/>
      <c r="LGH23" s="171"/>
      <c r="LGI23" s="171"/>
      <c r="LGJ23" s="171"/>
      <c r="LGK23" s="171"/>
      <c r="LGL23" s="171"/>
      <c r="LGM23" s="171"/>
      <c r="LGN23" s="171"/>
      <c r="LGO23" s="171"/>
      <c r="LGP23" s="171"/>
      <c r="LGQ23" s="171"/>
      <c r="LGR23" s="171"/>
      <c r="LGS23" s="171"/>
      <c r="LGT23" s="171"/>
      <c r="LGU23" s="171"/>
      <c r="LGV23" s="171"/>
      <c r="LGW23" s="171"/>
      <c r="LGX23" s="171"/>
      <c r="LGY23" s="171"/>
      <c r="LGZ23" s="171"/>
      <c r="LHA23" s="171"/>
      <c r="LHB23" s="171"/>
      <c r="LHC23" s="171"/>
      <c r="LHD23" s="171"/>
      <c r="LHE23" s="171"/>
      <c r="LHF23" s="171"/>
      <c r="LHG23" s="171"/>
      <c r="LHH23" s="171"/>
      <c r="LHI23" s="171"/>
      <c r="LHJ23" s="171"/>
      <c r="LHK23" s="171"/>
      <c r="LHL23" s="171"/>
      <c r="LHM23" s="171"/>
      <c r="LHN23" s="171"/>
      <c r="LHO23" s="171"/>
      <c r="LHP23" s="171"/>
      <c r="LHQ23" s="171"/>
      <c r="LHR23" s="171"/>
      <c r="LHS23" s="171"/>
      <c r="LHT23" s="171"/>
      <c r="LHU23" s="171"/>
      <c r="LHV23" s="171"/>
      <c r="LHW23" s="171"/>
      <c r="LHX23" s="171"/>
      <c r="LHY23" s="171"/>
      <c r="LHZ23" s="171"/>
      <c r="LIA23" s="171"/>
      <c r="LIB23" s="171"/>
      <c r="LIC23" s="171"/>
      <c r="LID23" s="171"/>
      <c r="LIE23" s="171"/>
      <c r="LIF23" s="171"/>
      <c r="LIG23" s="171"/>
      <c r="LIH23" s="171"/>
      <c r="LII23" s="171"/>
      <c r="LIJ23" s="171"/>
      <c r="LIK23" s="171"/>
      <c r="LIL23" s="171"/>
      <c r="LIM23" s="171"/>
      <c r="LIN23" s="171"/>
      <c r="LIO23" s="171"/>
      <c r="LIP23" s="171"/>
      <c r="LIQ23" s="171"/>
      <c r="LIR23" s="171"/>
      <c r="LIS23" s="171"/>
      <c r="LIT23" s="171"/>
      <c r="LIU23" s="171"/>
      <c r="LIV23" s="171"/>
      <c r="LIW23" s="171"/>
      <c r="LIX23" s="171"/>
      <c r="LIY23" s="171"/>
      <c r="LIZ23" s="171"/>
      <c r="LJA23" s="171"/>
      <c r="LJB23" s="171"/>
      <c r="LJC23" s="171"/>
      <c r="LJD23" s="171"/>
      <c r="LJE23" s="171"/>
      <c r="LJF23" s="171"/>
      <c r="LJG23" s="171"/>
      <c r="LJH23" s="171"/>
      <c r="LJI23" s="171"/>
      <c r="LJJ23" s="171"/>
      <c r="LJK23" s="171"/>
      <c r="LJL23" s="171"/>
      <c r="LJM23" s="171"/>
      <c r="LJN23" s="171"/>
      <c r="LJO23" s="171"/>
      <c r="LJP23" s="171"/>
      <c r="LJQ23" s="171"/>
      <c r="LJR23" s="171"/>
      <c r="LJS23" s="171"/>
      <c r="LJT23" s="171"/>
      <c r="LJU23" s="171"/>
      <c r="LJV23" s="171"/>
      <c r="LJW23" s="171"/>
      <c r="LJX23" s="171"/>
      <c r="LJY23" s="171"/>
      <c r="LJZ23" s="171"/>
      <c r="LKA23" s="171"/>
      <c r="LKB23" s="171"/>
      <c r="LKC23" s="171"/>
      <c r="LKD23" s="171"/>
      <c r="LKE23" s="171"/>
      <c r="LKF23" s="171"/>
      <c r="LKG23" s="171"/>
      <c r="LKH23" s="171"/>
      <c r="LKI23" s="171"/>
      <c r="LKJ23" s="171"/>
      <c r="LKK23" s="171"/>
      <c r="LKL23" s="171"/>
      <c r="LKM23" s="171"/>
      <c r="LKN23" s="171"/>
      <c r="LKO23" s="171"/>
      <c r="LKP23" s="171"/>
      <c r="LKQ23" s="171"/>
      <c r="LKR23" s="171"/>
      <c r="LKS23" s="171"/>
      <c r="LKT23" s="171"/>
      <c r="LKU23" s="171"/>
      <c r="LKV23" s="171"/>
      <c r="LKW23" s="171"/>
      <c r="LKX23" s="171"/>
      <c r="LKY23" s="171"/>
      <c r="LKZ23" s="171"/>
      <c r="LLA23" s="171"/>
      <c r="LLB23" s="171"/>
      <c r="LLC23" s="171"/>
      <c r="LLD23" s="171"/>
      <c r="LLE23" s="171"/>
      <c r="LLF23" s="171"/>
      <c r="LLG23" s="171"/>
      <c r="LLH23" s="171"/>
      <c r="LLI23" s="171"/>
      <c r="LLJ23" s="171"/>
      <c r="LLK23" s="171"/>
      <c r="LLL23" s="171"/>
      <c r="LLM23" s="171"/>
      <c r="LLN23" s="171"/>
      <c r="LLO23" s="171"/>
      <c r="LLP23" s="171"/>
      <c r="LLQ23" s="171"/>
      <c r="LLR23" s="171"/>
      <c r="LLS23" s="171"/>
      <c r="LLT23" s="171"/>
      <c r="LLU23" s="171"/>
      <c r="LLV23" s="171"/>
      <c r="LLW23" s="171"/>
      <c r="LLX23" s="171"/>
      <c r="LLY23" s="171"/>
      <c r="LLZ23" s="171"/>
      <c r="LMA23" s="171"/>
      <c r="LMB23" s="171"/>
      <c r="LMC23" s="171"/>
      <c r="LMD23" s="171"/>
      <c r="LME23" s="171"/>
      <c r="LMF23" s="171"/>
      <c r="LMG23" s="171"/>
      <c r="LMH23" s="171"/>
      <c r="LMI23" s="171"/>
      <c r="LMJ23" s="171"/>
      <c r="LMK23" s="171"/>
      <c r="LML23" s="171"/>
      <c r="LMM23" s="171"/>
      <c r="LMN23" s="171"/>
      <c r="LMO23" s="171"/>
      <c r="LMP23" s="171"/>
      <c r="LMQ23" s="171"/>
      <c r="LMR23" s="171"/>
      <c r="LMS23" s="171"/>
      <c r="LMT23" s="171"/>
      <c r="LMU23" s="171"/>
      <c r="LMV23" s="171"/>
      <c r="LMW23" s="171"/>
      <c r="LMX23" s="171"/>
      <c r="LMY23" s="171"/>
      <c r="LMZ23" s="171"/>
      <c r="LNA23" s="171"/>
      <c r="LNB23" s="171"/>
      <c r="LNC23" s="171"/>
      <c r="LND23" s="171"/>
      <c r="LNE23" s="171"/>
      <c r="LNF23" s="171"/>
      <c r="LNG23" s="171"/>
      <c r="LNH23" s="171"/>
      <c r="LNI23" s="171"/>
      <c r="LNJ23" s="171"/>
      <c r="LNK23" s="171"/>
      <c r="LNL23" s="171"/>
      <c r="LNM23" s="171"/>
      <c r="LNN23" s="171"/>
      <c r="LNO23" s="171"/>
      <c r="LNP23" s="171"/>
      <c r="LNQ23" s="171"/>
      <c r="LNR23" s="171"/>
      <c r="LNS23" s="171"/>
      <c r="LNT23" s="171"/>
      <c r="LNU23" s="171"/>
      <c r="LNV23" s="171"/>
      <c r="LNW23" s="171"/>
      <c r="LNX23" s="171"/>
      <c r="LNY23" s="171"/>
      <c r="LNZ23" s="171"/>
      <c r="LOA23" s="171"/>
      <c r="LOB23" s="171"/>
      <c r="LOC23" s="171"/>
      <c r="LOD23" s="171"/>
      <c r="LOE23" s="171"/>
      <c r="LOF23" s="171"/>
      <c r="LOG23" s="171"/>
      <c r="LOH23" s="171"/>
      <c r="LOI23" s="171"/>
      <c r="LOJ23" s="171"/>
      <c r="LOK23" s="171"/>
      <c r="LOL23" s="171"/>
      <c r="LOM23" s="171"/>
      <c r="LON23" s="171"/>
      <c r="LOO23" s="171"/>
      <c r="LOP23" s="171"/>
      <c r="LOQ23" s="171"/>
      <c r="LOR23" s="171"/>
      <c r="LOS23" s="171"/>
      <c r="LOT23" s="171"/>
      <c r="LOU23" s="171"/>
      <c r="LOV23" s="171"/>
      <c r="LOW23" s="171"/>
      <c r="LOX23" s="171"/>
      <c r="LOY23" s="171"/>
      <c r="LOZ23" s="171"/>
      <c r="LPA23" s="171"/>
      <c r="LPB23" s="171"/>
      <c r="LPC23" s="171"/>
      <c r="LPD23" s="171"/>
      <c r="LPE23" s="171"/>
      <c r="LPF23" s="171"/>
      <c r="LPG23" s="171"/>
      <c r="LPH23" s="171"/>
      <c r="LPI23" s="171"/>
      <c r="LPJ23" s="171"/>
      <c r="LPK23" s="171"/>
      <c r="LPL23" s="171"/>
      <c r="LPM23" s="171"/>
      <c r="LPN23" s="171"/>
      <c r="LPO23" s="171"/>
      <c r="LPP23" s="171"/>
      <c r="LPQ23" s="171"/>
      <c r="LPR23" s="171"/>
      <c r="LPS23" s="171"/>
      <c r="LPT23" s="171"/>
      <c r="LPU23" s="171"/>
      <c r="LPV23" s="171"/>
      <c r="LPW23" s="171"/>
      <c r="LPX23" s="171"/>
      <c r="LPY23" s="171"/>
      <c r="LPZ23" s="171"/>
      <c r="LQA23" s="171"/>
      <c r="LQB23" s="171"/>
      <c r="LQC23" s="171"/>
      <c r="LQD23" s="171"/>
      <c r="LQE23" s="171"/>
      <c r="LQF23" s="171"/>
      <c r="LQG23" s="171"/>
      <c r="LQH23" s="171"/>
      <c r="LQI23" s="171"/>
      <c r="LQJ23" s="171"/>
      <c r="LQK23" s="171"/>
      <c r="LQL23" s="171"/>
      <c r="LQM23" s="171"/>
      <c r="LQN23" s="171"/>
      <c r="LQO23" s="171"/>
      <c r="LQP23" s="171"/>
      <c r="LQQ23" s="171"/>
      <c r="LQR23" s="171"/>
      <c r="LQS23" s="171"/>
      <c r="LQT23" s="171"/>
      <c r="LQU23" s="171"/>
      <c r="LQV23" s="171"/>
      <c r="LQW23" s="171"/>
      <c r="LQX23" s="171"/>
      <c r="LQY23" s="171"/>
      <c r="LQZ23" s="171"/>
      <c r="LRA23" s="171"/>
      <c r="LRB23" s="171"/>
      <c r="LRC23" s="171"/>
      <c r="LRD23" s="171"/>
      <c r="LRE23" s="171"/>
      <c r="LRF23" s="171"/>
      <c r="LRG23" s="171"/>
      <c r="LRH23" s="171"/>
      <c r="LRI23" s="171"/>
      <c r="LRJ23" s="171"/>
      <c r="LRK23" s="171"/>
      <c r="LRL23" s="171"/>
      <c r="LRM23" s="171"/>
      <c r="LRN23" s="171"/>
      <c r="LRO23" s="171"/>
      <c r="LRP23" s="171"/>
      <c r="LRQ23" s="171"/>
      <c r="LRR23" s="171"/>
      <c r="LRS23" s="171"/>
      <c r="LRT23" s="171"/>
      <c r="LRU23" s="171"/>
      <c r="LRV23" s="171"/>
      <c r="LRW23" s="171"/>
      <c r="LRX23" s="171"/>
      <c r="LRY23" s="171"/>
      <c r="LRZ23" s="171"/>
      <c r="LSA23" s="171"/>
      <c r="LSB23" s="171"/>
      <c r="LSC23" s="171"/>
      <c r="LSD23" s="171"/>
      <c r="LSE23" s="171"/>
      <c r="LSF23" s="171"/>
      <c r="LSG23" s="171"/>
      <c r="LSH23" s="171"/>
      <c r="LSI23" s="171"/>
      <c r="LSJ23" s="171"/>
      <c r="LSK23" s="171"/>
      <c r="LSL23" s="171"/>
      <c r="LSM23" s="171"/>
      <c r="LSN23" s="171"/>
      <c r="LSO23" s="171"/>
      <c r="LSP23" s="171"/>
      <c r="LSQ23" s="171"/>
      <c r="LSR23" s="171"/>
      <c r="LSS23" s="171"/>
      <c r="LST23" s="171"/>
      <c r="LSU23" s="171"/>
      <c r="LSV23" s="171"/>
      <c r="LSW23" s="171"/>
      <c r="LSX23" s="171"/>
      <c r="LSY23" s="171"/>
      <c r="LSZ23" s="171"/>
      <c r="LTA23" s="171"/>
      <c r="LTB23" s="171"/>
      <c r="LTC23" s="171"/>
      <c r="LTD23" s="171"/>
      <c r="LTE23" s="171"/>
      <c r="LTF23" s="171"/>
      <c r="LTG23" s="171"/>
      <c r="LTH23" s="171"/>
      <c r="LTI23" s="171"/>
      <c r="LTJ23" s="171"/>
      <c r="LTK23" s="171"/>
      <c r="LTL23" s="171"/>
      <c r="LTM23" s="171"/>
      <c r="LTN23" s="171"/>
      <c r="LTO23" s="171"/>
      <c r="LTP23" s="171"/>
      <c r="LTQ23" s="171"/>
      <c r="LTR23" s="171"/>
      <c r="LTS23" s="171"/>
      <c r="LTT23" s="171"/>
      <c r="LTU23" s="171"/>
      <c r="LTV23" s="171"/>
      <c r="LTW23" s="171"/>
      <c r="LTX23" s="171"/>
      <c r="LTY23" s="171"/>
      <c r="LTZ23" s="171"/>
      <c r="LUA23" s="171"/>
      <c r="LUB23" s="171"/>
      <c r="LUC23" s="171"/>
      <c r="LUD23" s="171"/>
      <c r="LUE23" s="171"/>
      <c r="LUF23" s="171"/>
      <c r="LUG23" s="171"/>
      <c r="LUH23" s="171"/>
      <c r="LUI23" s="171"/>
      <c r="LUJ23" s="171"/>
      <c r="LUK23" s="171"/>
      <c r="LUL23" s="171"/>
      <c r="LUM23" s="171"/>
      <c r="LUN23" s="171"/>
      <c r="LUO23" s="171"/>
      <c r="LUP23" s="171"/>
      <c r="LUQ23" s="171"/>
      <c r="LUR23" s="171"/>
      <c r="LUS23" s="171"/>
      <c r="LUT23" s="171"/>
      <c r="LUU23" s="171"/>
      <c r="LUV23" s="171"/>
      <c r="LUW23" s="171"/>
      <c r="LUX23" s="171"/>
      <c r="LUY23" s="171"/>
      <c r="LUZ23" s="171"/>
      <c r="LVA23" s="171"/>
      <c r="LVB23" s="171"/>
      <c r="LVC23" s="171"/>
      <c r="LVD23" s="171"/>
      <c r="LVE23" s="171"/>
      <c r="LVF23" s="171"/>
      <c r="LVG23" s="171"/>
      <c r="LVH23" s="171"/>
      <c r="LVI23" s="171"/>
      <c r="LVJ23" s="171"/>
      <c r="LVK23" s="171"/>
      <c r="LVL23" s="171"/>
      <c r="LVM23" s="171"/>
      <c r="LVN23" s="171"/>
      <c r="LVO23" s="171"/>
      <c r="LVP23" s="171"/>
      <c r="LVQ23" s="171"/>
      <c r="LVR23" s="171"/>
      <c r="LVS23" s="171"/>
      <c r="LVT23" s="171"/>
      <c r="LVU23" s="171"/>
      <c r="LVV23" s="171"/>
      <c r="LVW23" s="171"/>
      <c r="LVX23" s="171"/>
      <c r="LVY23" s="171"/>
      <c r="LVZ23" s="171"/>
      <c r="LWA23" s="171"/>
      <c r="LWB23" s="171"/>
      <c r="LWC23" s="171"/>
      <c r="LWD23" s="171"/>
      <c r="LWE23" s="171"/>
      <c r="LWF23" s="171"/>
      <c r="LWG23" s="171"/>
      <c r="LWH23" s="171"/>
      <c r="LWI23" s="171"/>
      <c r="LWJ23" s="171"/>
      <c r="LWK23" s="171"/>
      <c r="LWL23" s="171"/>
      <c r="LWM23" s="171"/>
      <c r="LWN23" s="171"/>
      <c r="LWO23" s="171"/>
      <c r="LWP23" s="171"/>
      <c r="LWQ23" s="171"/>
      <c r="LWR23" s="171"/>
      <c r="LWS23" s="171"/>
      <c r="LWT23" s="171"/>
      <c r="LWU23" s="171"/>
      <c r="LWV23" s="171"/>
      <c r="LWW23" s="171"/>
      <c r="LWX23" s="171"/>
      <c r="LWY23" s="171"/>
      <c r="LWZ23" s="171"/>
      <c r="LXA23" s="171"/>
      <c r="LXB23" s="171"/>
      <c r="LXC23" s="171"/>
      <c r="LXD23" s="171"/>
      <c r="LXE23" s="171"/>
      <c r="LXF23" s="171"/>
      <c r="LXG23" s="171"/>
      <c r="LXH23" s="171"/>
      <c r="LXI23" s="171"/>
      <c r="LXJ23" s="171"/>
      <c r="LXK23" s="171"/>
      <c r="LXL23" s="171"/>
      <c r="LXM23" s="171"/>
      <c r="LXN23" s="171"/>
      <c r="LXO23" s="171"/>
      <c r="LXP23" s="171"/>
      <c r="LXQ23" s="171"/>
      <c r="LXR23" s="171"/>
      <c r="LXS23" s="171"/>
      <c r="LXT23" s="171"/>
      <c r="LXU23" s="171"/>
      <c r="LXV23" s="171"/>
      <c r="LXW23" s="171"/>
      <c r="LXX23" s="171"/>
      <c r="LXY23" s="171"/>
      <c r="LXZ23" s="171"/>
      <c r="LYA23" s="171"/>
      <c r="LYB23" s="171"/>
      <c r="LYC23" s="171"/>
      <c r="LYD23" s="171"/>
      <c r="LYE23" s="171"/>
      <c r="LYF23" s="171"/>
      <c r="LYG23" s="171"/>
      <c r="LYH23" s="171"/>
      <c r="LYI23" s="171"/>
      <c r="LYJ23" s="171"/>
      <c r="LYK23" s="171"/>
      <c r="LYL23" s="171"/>
      <c r="LYM23" s="171"/>
      <c r="LYN23" s="171"/>
      <c r="LYO23" s="171"/>
      <c r="LYP23" s="171"/>
      <c r="LYQ23" s="171"/>
      <c r="LYR23" s="171"/>
      <c r="LYS23" s="171"/>
      <c r="LYT23" s="171"/>
      <c r="LYU23" s="171"/>
      <c r="LYV23" s="171"/>
      <c r="LYW23" s="171"/>
      <c r="LYX23" s="171"/>
      <c r="LYY23" s="171"/>
      <c r="LYZ23" s="171"/>
      <c r="LZA23" s="171"/>
      <c r="LZB23" s="171"/>
      <c r="LZC23" s="171"/>
      <c r="LZD23" s="171"/>
      <c r="LZE23" s="171"/>
      <c r="LZF23" s="171"/>
      <c r="LZG23" s="171"/>
      <c r="LZH23" s="171"/>
      <c r="LZI23" s="171"/>
      <c r="LZJ23" s="171"/>
      <c r="LZK23" s="171"/>
      <c r="LZL23" s="171"/>
      <c r="LZM23" s="171"/>
      <c r="LZN23" s="171"/>
      <c r="LZO23" s="171"/>
      <c r="LZP23" s="171"/>
      <c r="LZQ23" s="171"/>
      <c r="LZR23" s="171"/>
      <c r="LZS23" s="171"/>
      <c r="LZT23" s="171"/>
      <c r="LZU23" s="171"/>
      <c r="LZV23" s="171"/>
      <c r="LZW23" s="171"/>
      <c r="LZX23" s="171"/>
      <c r="LZY23" s="171"/>
      <c r="LZZ23" s="171"/>
      <c r="MAA23" s="171"/>
      <c r="MAB23" s="171"/>
      <c r="MAC23" s="171"/>
      <c r="MAD23" s="171"/>
      <c r="MAE23" s="171"/>
      <c r="MAF23" s="171"/>
      <c r="MAG23" s="171"/>
      <c r="MAH23" s="171"/>
      <c r="MAI23" s="171"/>
      <c r="MAJ23" s="171"/>
      <c r="MAK23" s="171"/>
      <c r="MAL23" s="171"/>
      <c r="MAM23" s="171"/>
      <c r="MAN23" s="171"/>
      <c r="MAO23" s="171"/>
      <c r="MAP23" s="171"/>
      <c r="MAQ23" s="171"/>
      <c r="MAR23" s="171"/>
      <c r="MAS23" s="171"/>
      <c r="MAT23" s="171"/>
      <c r="MAU23" s="171"/>
      <c r="MAV23" s="171"/>
      <c r="MAW23" s="171"/>
      <c r="MAX23" s="171"/>
      <c r="MAY23" s="171"/>
      <c r="MAZ23" s="171"/>
      <c r="MBA23" s="171"/>
      <c r="MBB23" s="171"/>
      <c r="MBC23" s="171"/>
      <c r="MBD23" s="171"/>
      <c r="MBE23" s="171"/>
      <c r="MBF23" s="171"/>
      <c r="MBG23" s="171"/>
      <c r="MBH23" s="171"/>
      <c r="MBI23" s="171"/>
      <c r="MBJ23" s="171"/>
      <c r="MBK23" s="171"/>
      <c r="MBL23" s="171"/>
      <c r="MBM23" s="171"/>
      <c r="MBN23" s="171"/>
      <c r="MBO23" s="171"/>
      <c r="MBP23" s="171"/>
      <c r="MBQ23" s="171"/>
      <c r="MBR23" s="171"/>
      <c r="MBS23" s="171"/>
      <c r="MBT23" s="171"/>
      <c r="MBU23" s="171"/>
      <c r="MBV23" s="171"/>
      <c r="MBW23" s="171"/>
      <c r="MBX23" s="171"/>
      <c r="MBY23" s="171"/>
      <c r="MBZ23" s="171"/>
      <c r="MCA23" s="171"/>
      <c r="MCB23" s="171"/>
      <c r="MCC23" s="171"/>
      <c r="MCD23" s="171"/>
      <c r="MCE23" s="171"/>
      <c r="MCF23" s="171"/>
      <c r="MCG23" s="171"/>
      <c r="MCH23" s="171"/>
      <c r="MCI23" s="171"/>
      <c r="MCJ23" s="171"/>
      <c r="MCK23" s="171"/>
      <c r="MCL23" s="171"/>
      <c r="MCM23" s="171"/>
      <c r="MCN23" s="171"/>
      <c r="MCO23" s="171"/>
      <c r="MCP23" s="171"/>
      <c r="MCQ23" s="171"/>
      <c r="MCR23" s="171"/>
      <c r="MCS23" s="171"/>
      <c r="MCT23" s="171"/>
      <c r="MCU23" s="171"/>
      <c r="MCV23" s="171"/>
      <c r="MCW23" s="171"/>
      <c r="MCX23" s="171"/>
      <c r="MCY23" s="171"/>
      <c r="MCZ23" s="171"/>
      <c r="MDA23" s="171"/>
      <c r="MDB23" s="171"/>
      <c r="MDC23" s="171"/>
      <c r="MDD23" s="171"/>
      <c r="MDE23" s="171"/>
      <c r="MDF23" s="171"/>
      <c r="MDG23" s="171"/>
      <c r="MDH23" s="171"/>
      <c r="MDI23" s="171"/>
      <c r="MDJ23" s="171"/>
      <c r="MDK23" s="171"/>
      <c r="MDL23" s="171"/>
      <c r="MDM23" s="171"/>
      <c r="MDN23" s="171"/>
      <c r="MDO23" s="171"/>
      <c r="MDP23" s="171"/>
      <c r="MDQ23" s="171"/>
      <c r="MDR23" s="171"/>
      <c r="MDS23" s="171"/>
      <c r="MDT23" s="171"/>
      <c r="MDU23" s="171"/>
      <c r="MDV23" s="171"/>
      <c r="MDW23" s="171"/>
      <c r="MDX23" s="171"/>
      <c r="MDY23" s="171"/>
      <c r="MDZ23" s="171"/>
      <c r="MEA23" s="171"/>
      <c r="MEB23" s="171"/>
      <c r="MEC23" s="171"/>
      <c r="MED23" s="171"/>
      <c r="MEE23" s="171"/>
      <c r="MEF23" s="171"/>
      <c r="MEG23" s="171"/>
      <c r="MEH23" s="171"/>
      <c r="MEI23" s="171"/>
      <c r="MEJ23" s="171"/>
      <c r="MEK23" s="171"/>
      <c r="MEL23" s="171"/>
      <c r="MEM23" s="171"/>
      <c r="MEN23" s="171"/>
      <c r="MEO23" s="171"/>
      <c r="MEP23" s="171"/>
      <c r="MEQ23" s="171"/>
      <c r="MER23" s="171"/>
      <c r="MES23" s="171"/>
      <c r="MET23" s="171"/>
      <c r="MEU23" s="171"/>
      <c r="MEV23" s="171"/>
      <c r="MEW23" s="171"/>
      <c r="MEX23" s="171"/>
      <c r="MEY23" s="171"/>
      <c r="MEZ23" s="171"/>
      <c r="MFA23" s="171"/>
      <c r="MFB23" s="171"/>
      <c r="MFC23" s="171"/>
      <c r="MFD23" s="171"/>
      <c r="MFE23" s="171"/>
      <c r="MFF23" s="171"/>
      <c r="MFG23" s="171"/>
      <c r="MFH23" s="171"/>
      <c r="MFI23" s="171"/>
      <c r="MFJ23" s="171"/>
      <c r="MFK23" s="171"/>
      <c r="MFL23" s="171"/>
      <c r="MFM23" s="171"/>
      <c r="MFN23" s="171"/>
      <c r="MFO23" s="171"/>
      <c r="MFP23" s="171"/>
      <c r="MFQ23" s="171"/>
      <c r="MFR23" s="171"/>
      <c r="MFS23" s="171"/>
      <c r="MFT23" s="171"/>
      <c r="MFU23" s="171"/>
      <c r="MFV23" s="171"/>
      <c r="MFW23" s="171"/>
      <c r="MFX23" s="171"/>
      <c r="MFY23" s="171"/>
      <c r="MFZ23" s="171"/>
      <c r="MGA23" s="171"/>
      <c r="MGB23" s="171"/>
      <c r="MGC23" s="171"/>
      <c r="MGD23" s="171"/>
      <c r="MGE23" s="171"/>
      <c r="MGF23" s="171"/>
      <c r="MGG23" s="171"/>
      <c r="MGH23" s="171"/>
      <c r="MGI23" s="171"/>
      <c r="MGJ23" s="171"/>
      <c r="MGK23" s="171"/>
      <c r="MGL23" s="171"/>
      <c r="MGM23" s="171"/>
      <c r="MGN23" s="171"/>
      <c r="MGO23" s="171"/>
      <c r="MGP23" s="171"/>
      <c r="MGQ23" s="171"/>
      <c r="MGR23" s="171"/>
      <c r="MGS23" s="171"/>
      <c r="MGT23" s="171"/>
      <c r="MGU23" s="171"/>
      <c r="MGV23" s="171"/>
      <c r="MGW23" s="171"/>
      <c r="MGX23" s="171"/>
      <c r="MGY23" s="171"/>
      <c r="MGZ23" s="171"/>
      <c r="MHA23" s="171"/>
      <c r="MHB23" s="171"/>
      <c r="MHC23" s="171"/>
      <c r="MHD23" s="171"/>
      <c r="MHE23" s="171"/>
      <c r="MHF23" s="171"/>
      <c r="MHG23" s="171"/>
      <c r="MHH23" s="171"/>
      <c r="MHI23" s="171"/>
      <c r="MHJ23" s="171"/>
      <c r="MHK23" s="171"/>
      <c r="MHL23" s="171"/>
      <c r="MHM23" s="171"/>
      <c r="MHN23" s="171"/>
      <c r="MHO23" s="171"/>
      <c r="MHP23" s="171"/>
      <c r="MHQ23" s="171"/>
      <c r="MHR23" s="171"/>
      <c r="MHS23" s="171"/>
      <c r="MHT23" s="171"/>
      <c r="MHU23" s="171"/>
      <c r="MHV23" s="171"/>
      <c r="MHW23" s="171"/>
      <c r="MHX23" s="171"/>
      <c r="MHY23" s="171"/>
      <c r="MHZ23" s="171"/>
      <c r="MIA23" s="171"/>
      <c r="MIB23" s="171"/>
      <c r="MIC23" s="171"/>
      <c r="MID23" s="171"/>
      <c r="MIE23" s="171"/>
      <c r="MIF23" s="171"/>
      <c r="MIG23" s="171"/>
      <c r="MIH23" s="171"/>
      <c r="MII23" s="171"/>
      <c r="MIJ23" s="171"/>
      <c r="MIK23" s="171"/>
      <c r="MIL23" s="171"/>
      <c r="MIM23" s="171"/>
      <c r="MIN23" s="171"/>
      <c r="MIO23" s="171"/>
      <c r="MIP23" s="171"/>
      <c r="MIQ23" s="171"/>
      <c r="MIR23" s="171"/>
      <c r="MIS23" s="171"/>
      <c r="MIT23" s="171"/>
      <c r="MIU23" s="171"/>
      <c r="MIV23" s="171"/>
      <c r="MIW23" s="171"/>
      <c r="MIX23" s="171"/>
      <c r="MIY23" s="171"/>
      <c r="MIZ23" s="171"/>
      <c r="MJA23" s="171"/>
      <c r="MJB23" s="171"/>
      <c r="MJC23" s="171"/>
      <c r="MJD23" s="171"/>
      <c r="MJE23" s="171"/>
      <c r="MJF23" s="171"/>
      <c r="MJG23" s="171"/>
      <c r="MJH23" s="171"/>
      <c r="MJI23" s="171"/>
      <c r="MJJ23" s="171"/>
      <c r="MJK23" s="171"/>
      <c r="MJL23" s="171"/>
      <c r="MJM23" s="171"/>
      <c r="MJN23" s="171"/>
      <c r="MJO23" s="171"/>
      <c r="MJP23" s="171"/>
      <c r="MJQ23" s="171"/>
      <c r="MJR23" s="171"/>
      <c r="MJS23" s="171"/>
      <c r="MJT23" s="171"/>
      <c r="MJU23" s="171"/>
      <c r="MJV23" s="171"/>
      <c r="MJW23" s="171"/>
      <c r="MJX23" s="171"/>
      <c r="MJY23" s="171"/>
      <c r="MJZ23" s="171"/>
      <c r="MKA23" s="171"/>
      <c r="MKB23" s="171"/>
      <c r="MKC23" s="171"/>
      <c r="MKD23" s="171"/>
      <c r="MKE23" s="171"/>
      <c r="MKF23" s="171"/>
      <c r="MKG23" s="171"/>
      <c r="MKH23" s="171"/>
      <c r="MKI23" s="171"/>
      <c r="MKJ23" s="171"/>
      <c r="MKK23" s="171"/>
      <c r="MKL23" s="171"/>
      <c r="MKM23" s="171"/>
      <c r="MKN23" s="171"/>
      <c r="MKO23" s="171"/>
      <c r="MKP23" s="171"/>
      <c r="MKQ23" s="171"/>
      <c r="MKR23" s="171"/>
      <c r="MKS23" s="171"/>
      <c r="MKT23" s="171"/>
      <c r="MKU23" s="171"/>
      <c r="MKV23" s="171"/>
      <c r="MKW23" s="171"/>
      <c r="MKX23" s="171"/>
      <c r="MKY23" s="171"/>
      <c r="MKZ23" s="171"/>
      <c r="MLA23" s="171"/>
      <c r="MLB23" s="171"/>
      <c r="MLC23" s="171"/>
      <c r="MLD23" s="171"/>
      <c r="MLE23" s="171"/>
      <c r="MLF23" s="171"/>
      <c r="MLG23" s="171"/>
      <c r="MLH23" s="171"/>
      <c r="MLI23" s="171"/>
      <c r="MLJ23" s="171"/>
      <c r="MLK23" s="171"/>
      <c r="MLL23" s="171"/>
      <c r="MLM23" s="171"/>
      <c r="MLN23" s="171"/>
      <c r="MLO23" s="171"/>
      <c r="MLP23" s="171"/>
      <c r="MLQ23" s="171"/>
      <c r="MLR23" s="171"/>
      <c r="MLS23" s="171"/>
      <c r="MLT23" s="171"/>
      <c r="MLU23" s="171"/>
      <c r="MLV23" s="171"/>
      <c r="MLW23" s="171"/>
      <c r="MLX23" s="171"/>
      <c r="MLY23" s="171"/>
      <c r="MLZ23" s="171"/>
      <c r="MMA23" s="171"/>
      <c r="MMB23" s="171"/>
      <c r="MMC23" s="171"/>
      <c r="MMD23" s="171"/>
      <c r="MME23" s="171"/>
      <c r="MMF23" s="171"/>
      <c r="MMG23" s="171"/>
      <c r="MMH23" s="171"/>
      <c r="MMI23" s="171"/>
      <c r="MMJ23" s="171"/>
      <c r="MMK23" s="171"/>
      <c r="MML23" s="171"/>
      <c r="MMM23" s="171"/>
      <c r="MMN23" s="171"/>
      <c r="MMO23" s="171"/>
      <c r="MMP23" s="171"/>
      <c r="MMQ23" s="171"/>
      <c r="MMR23" s="171"/>
      <c r="MMS23" s="171"/>
      <c r="MMT23" s="171"/>
      <c r="MMU23" s="171"/>
      <c r="MMV23" s="171"/>
      <c r="MMW23" s="171"/>
      <c r="MMX23" s="171"/>
      <c r="MMY23" s="171"/>
      <c r="MMZ23" s="171"/>
      <c r="MNA23" s="171"/>
      <c r="MNB23" s="171"/>
      <c r="MNC23" s="171"/>
      <c r="MND23" s="171"/>
      <c r="MNE23" s="171"/>
      <c r="MNF23" s="171"/>
      <c r="MNG23" s="171"/>
      <c r="MNH23" s="171"/>
      <c r="MNI23" s="171"/>
      <c r="MNJ23" s="171"/>
      <c r="MNK23" s="171"/>
      <c r="MNL23" s="171"/>
      <c r="MNM23" s="171"/>
      <c r="MNN23" s="171"/>
      <c r="MNO23" s="171"/>
      <c r="MNP23" s="171"/>
      <c r="MNQ23" s="171"/>
      <c r="MNR23" s="171"/>
      <c r="MNS23" s="171"/>
      <c r="MNT23" s="171"/>
      <c r="MNU23" s="171"/>
      <c r="MNV23" s="171"/>
      <c r="MNW23" s="171"/>
      <c r="MNX23" s="171"/>
      <c r="MNY23" s="171"/>
      <c r="MNZ23" s="171"/>
      <c r="MOA23" s="171"/>
      <c r="MOB23" s="171"/>
      <c r="MOC23" s="171"/>
      <c r="MOD23" s="171"/>
      <c r="MOE23" s="171"/>
      <c r="MOF23" s="171"/>
      <c r="MOG23" s="171"/>
      <c r="MOH23" s="171"/>
      <c r="MOI23" s="171"/>
      <c r="MOJ23" s="171"/>
      <c r="MOK23" s="171"/>
      <c r="MOL23" s="171"/>
      <c r="MOM23" s="171"/>
      <c r="MON23" s="171"/>
      <c r="MOO23" s="171"/>
      <c r="MOP23" s="171"/>
      <c r="MOQ23" s="171"/>
      <c r="MOR23" s="171"/>
      <c r="MOS23" s="171"/>
      <c r="MOT23" s="171"/>
      <c r="MOU23" s="171"/>
      <c r="MOV23" s="171"/>
      <c r="MOW23" s="171"/>
      <c r="MOX23" s="171"/>
      <c r="MOY23" s="171"/>
      <c r="MOZ23" s="171"/>
      <c r="MPA23" s="171"/>
      <c r="MPB23" s="171"/>
      <c r="MPC23" s="171"/>
      <c r="MPD23" s="171"/>
      <c r="MPE23" s="171"/>
      <c r="MPF23" s="171"/>
      <c r="MPG23" s="171"/>
      <c r="MPH23" s="171"/>
      <c r="MPI23" s="171"/>
      <c r="MPJ23" s="171"/>
      <c r="MPK23" s="171"/>
      <c r="MPL23" s="171"/>
      <c r="MPM23" s="171"/>
      <c r="MPN23" s="171"/>
      <c r="MPO23" s="171"/>
      <c r="MPP23" s="171"/>
      <c r="MPQ23" s="171"/>
      <c r="MPR23" s="171"/>
      <c r="MPS23" s="171"/>
      <c r="MPT23" s="171"/>
      <c r="MPU23" s="171"/>
      <c r="MPV23" s="171"/>
      <c r="MPW23" s="171"/>
      <c r="MPX23" s="171"/>
      <c r="MPY23" s="171"/>
      <c r="MPZ23" s="171"/>
      <c r="MQA23" s="171"/>
      <c r="MQB23" s="171"/>
      <c r="MQC23" s="171"/>
      <c r="MQD23" s="171"/>
      <c r="MQE23" s="171"/>
      <c r="MQF23" s="171"/>
      <c r="MQG23" s="171"/>
      <c r="MQH23" s="171"/>
      <c r="MQI23" s="171"/>
      <c r="MQJ23" s="171"/>
      <c r="MQK23" s="171"/>
      <c r="MQL23" s="171"/>
      <c r="MQM23" s="171"/>
      <c r="MQN23" s="171"/>
      <c r="MQO23" s="171"/>
      <c r="MQP23" s="171"/>
      <c r="MQQ23" s="171"/>
      <c r="MQR23" s="171"/>
      <c r="MQS23" s="171"/>
      <c r="MQT23" s="171"/>
      <c r="MQU23" s="171"/>
      <c r="MQV23" s="171"/>
      <c r="MQW23" s="171"/>
      <c r="MQX23" s="171"/>
      <c r="MQY23" s="171"/>
      <c r="MQZ23" s="171"/>
      <c r="MRA23" s="171"/>
      <c r="MRB23" s="171"/>
      <c r="MRC23" s="171"/>
      <c r="MRD23" s="171"/>
      <c r="MRE23" s="171"/>
      <c r="MRF23" s="171"/>
      <c r="MRG23" s="171"/>
      <c r="MRH23" s="171"/>
      <c r="MRI23" s="171"/>
      <c r="MRJ23" s="171"/>
      <c r="MRK23" s="171"/>
      <c r="MRL23" s="171"/>
      <c r="MRM23" s="171"/>
      <c r="MRN23" s="171"/>
      <c r="MRO23" s="171"/>
      <c r="MRP23" s="171"/>
      <c r="MRQ23" s="171"/>
      <c r="MRR23" s="171"/>
      <c r="MRS23" s="171"/>
      <c r="MRT23" s="171"/>
      <c r="MRU23" s="171"/>
      <c r="MRV23" s="171"/>
      <c r="MRW23" s="171"/>
      <c r="MRX23" s="171"/>
      <c r="MRY23" s="171"/>
      <c r="MRZ23" s="171"/>
      <c r="MSA23" s="171"/>
      <c r="MSB23" s="171"/>
      <c r="MSC23" s="171"/>
      <c r="MSD23" s="171"/>
      <c r="MSE23" s="171"/>
      <c r="MSF23" s="171"/>
      <c r="MSG23" s="171"/>
      <c r="MSH23" s="171"/>
      <c r="MSI23" s="171"/>
      <c r="MSJ23" s="171"/>
      <c r="MSK23" s="171"/>
      <c r="MSL23" s="171"/>
      <c r="MSM23" s="171"/>
      <c r="MSN23" s="171"/>
      <c r="MSO23" s="171"/>
      <c r="MSP23" s="171"/>
      <c r="MSQ23" s="171"/>
      <c r="MSR23" s="171"/>
      <c r="MSS23" s="171"/>
      <c r="MST23" s="171"/>
      <c r="MSU23" s="171"/>
      <c r="MSV23" s="171"/>
      <c r="MSW23" s="171"/>
      <c r="MSX23" s="171"/>
      <c r="MSY23" s="171"/>
      <c r="MSZ23" s="171"/>
      <c r="MTA23" s="171"/>
      <c r="MTB23" s="171"/>
      <c r="MTC23" s="171"/>
      <c r="MTD23" s="171"/>
      <c r="MTE23" s="171"/>
      <c r="MTF23" s="171"/>
      <c r="MTG23" s="171"/>
      <c r="MTH23" s="171"/>
      <c r="MTI23" s="171"/>
      <c r="MTJ23" s="171"/>
      <c r="MTK23" s="171"/>
      <c r="MTL23" s="171"/>
      <c r="MTM23" s="171"/>
      <c r="MTN23" s="171"/>
      <c r="MTO23" s="171"/>
      <c r="MTP23" s="171"/>
      <c r="MTQ23" s="171"/>
      <c r="MTR23" s="171"/>
      <c r="MTS23" s="171"/>
      <c r="MTT23" s="171"/>
      <c r="MTU23" s="171"/>
      <c r="MTV23" s="171"/>
      <c r="MTW23" s="171"/>
      <c r="MTX23" s="171"/>
      <c r="MTY23" s="171"/>
      <c r="MTZ23" s="171"/>
      <c r="MUA23" s="171"/>
      <c r="MUB23" s="171"/>
      <c r="MUC23" s="171"/>
      <c r="MUD23" s="171"/>
      <c r="MUE23" s="171"/>
      <c r="MUF23" s="171"/>
      <c r="MUG23" s="171"/>
      <c r="MUH23" s="171"/>
      <c r="MUI23" s="171"/>
      <c r="MUJ23" s="171"/>
      <c r="MUK23" s="171"/>
      <c r="MUL23" s="171"/>
      <c r="MUM23" s="171"/>
      <c r="MUN23" s="171"/>
      <c r="MUO23" s="171"/>
      <c r="MUP23" s="171"/>
      <c r="MUQ23" s="171"/>
      <c r="MUR23" s="171"/>
      <c r="MUS23" s="171"/>
      <c r="MUT23" s="171"/>
      <c r="MUU23" s="171"/>
      <c r="MUV23" s="171"/>
      <c r="MUW23" s="171"/>
      <c r="MUX23" s="171"/>
      <c r="MUY23" s="171"/>
      <c r="MUZ23" s="171"/>
      <c r="MVA23" s="171"/>
      <c r="MVB23" s="171"/>
      <c r="MVC23" s="171"/>
      <c r="MVD23" s="171"/>
      <c r="MVE23" s="171"/>
      <c r="MVF23" s="171"/>
      <c r="MVG23" s="171"/>
      <c r="MVH23" s="171"/>
      <c r="MVI23" s="171"/>
      <c r="MVJ23" s="171"/>
      <c r="MVK23" s="171"/>
      <c r="MVL23" s="171"/>
      <c r="MVM23" s="171"/>
      <c r="MVN23" s="171"/>
      <c r="MVO23" s="171"/>
      <c r="MVP23" s="171"/>
      <c r="MVQ23" s="171"/>
      <c r="MVR23" s="171"/>
      <c r="MVS23" s="171"/>
      <c r="MVT23" s="171"/>
      <c r="MVU23" s="171"/>
      <c r="MVV23" s="171"/>
      <c r="MVW23" s="171"/>
      <c r="MVX23" s="171"/>
      <c r="MVY23" s="171"/>
      <c r="MVZ23" s="171"/>
      <c r="MWA23" s="171"/>
      <c r="MWB23" s="171"/>
      <c r="MWC23" s="171"/>
      <c r="MWD23" s="171"/>
      <c r="MWE23" s="171"/>
      <c r="MWF23" s="171"/>
      <c r="MWG23" s="171"/>
      <c r="MWH23" s="171"/>
      <c r="MWI23" s="171"/>
      <c r="MWJ23" s="171"/>
      <c r="MWK23" s="171"/>
      <c r="MWL23" s="171"/>
      <c r="MWM23" s="171"/>
      <c r="MWN23" s="171"/>
      <c r="MWO23" s="171"/>
      <c r="MWP23" s="171"/>
      <c r="MWQ23" s="171"/>
      <c r="MWR23" s="171"/>
      <c r="MWS23" s="171"/>
      <c r="MWT23" s="171"/>
      <c r="MWU23" s="171"/>
      <c r="MWV23" s="171"/>
      <c r="MWW23" s="171"/>
      <c r="MWX23" s="171"/>
      <c r="MWY23" s="171"/>
      <c r="MWZ23" s="171"/>
      <c r="MXA23" s="171"/>
      <c r="MXB23" s="171"/>
      <c r="MXC23" s="171"/>
      <c r="MXD23" s="171"/>
      <c r="MXE23" s="171"/>
      <c r="MXF23" s="171"/>
      <c r="MXG23" s="171"/>
      <c r="MXH23" s="171"/>
      <c r="MXI23" s="171"/>
      <c r="MXJ23" s="171"/>
      <c r="MXK23" s="171"/>
      <c r="MXL23" s="171"/>
      <c r="MXM23" s="171"/>
      <c r="MXN23" s="171"/>
      <c r="MXO23" s="171"/>
      <c r="MXP23" s="171"/>
      <c r="MXQ23" s="171"/>
      <c r="MXR23" s="171"/>
      <c r="MXS23" s="171"/>
      <c r="MXT23" s="171"/>
      <c r="MXU23" s="171"/>
      <c r="MXV23" s="171"/>
      <c r="MXW23" s="171"/>
      <c r="MXX23" s="171"/>
      <c r="MXY23" s="171"/>
      <c r="MXZ23" s="171"/>
      <c r="MYA23" s="171"/>
      <c r="MYB23" s="171"/>
      <c r="MYC23" s="171"/>
      <c r="MYD23" s="171"/>
      <c r="MYE23" s="171"/>
      <c r="MYF23" s="171"/>
      <c r="MYG23" s="171"/>
      <c r="MYH23" s="171"/>
      <c r="MYI23" s="171"/>
      <c r="MYJ23" s="171"/>
      <c r="MYK23" s="171"/>
      <c r="MYL23" s="171"/>
      <c r="MYM23" s="171"/>
      <c r="MYN23" s="171"/>
      <c r="MYO23" s="171"/>
      <c r="MYP23" s="171"/>
      <c r="MYQ23" s="171"/>
      <c r="MYR23" s="171"/>
      <c r="MYS23" s="171"/>
      <c r="MYT23" s="171"/>
      <c r="MYU23" s="171"/>
      <c r="MYV23" s="171"/>
      <c r="MYW23" s="171"/>
      <c r="MYX23" s="171"/>
      <c r="MYY23" s="171"/>
      <c r="MYZ23" s="171"/>
      <c r="MZA23" s="171"/>
      <c r="MZB23" s="171"/>
      <c r="MZC23" s="171"/>
      <c r="MZD23" s="171"/>
      <c r="MZE23" s="171"/>
      <c r="MZF23" s="171"/>
      <c r="MZG23" s="171"/>
      <c r="MZH23" s="171"/>
      <c r="MZI23" s="171"/>
      <c r="MZJ23" s="171"/>
      <c r="MZK23" s="171"/>
      <c r="MZL23" s="171"/>
      <c r="MZM23" s="171"/>
      <c r="MZN23" s="171"/>
      <c r="MZO23" s="171"/>
      <c r="MZP23" s="171"/>
      <c r="MZQ23" s="171"/>
      <c r="MZR23" s="171"/>
      <c r="MZS23" s="171"/>
      <c r="MZT23" s="171"/>
      <c r="MZU23" s="171"/>
      <c r="MZV23" s="171"/>
      <c r="MZW23" s="171"/>
      <c r="MZX23" s="171"/>
      <c r="MZY23" s="171"/>
      <c r="MZZ23" s="171"/>
      <c r="NAA23" s="171"/>
      <c r="NAB23" s="171"/>
      <c r="NAC23" s="171"/>
      <c r="NAD23" s="171"/>
      <c r="NAE23" s="171"/>
      <c r="NAF23" s="171"/>
      <c r="NAG23" s="171"/>
      <c r="NAH23" s="171"/>
      <c r="NAI23" s="171"/>
      <c r="NAJ23" s="171"/>
      <c r="NAK23" s="171"/>
      <c r="NAL23" s="171"/>
      <c r="NAM23" s="171"/>
      <c r="NAN23" s="171"/>
      <c r="NAO23" s="171"/>
      <c r="NAP23" s="171"/>
      <c r="NAQ23" s="171"/>
      <c r="NAR23" s="171"/>
      <c r="NAS23" s="171"/>
      <c r="NAT23" s="171"/>
      <c r="NAU23" s="171"/>
      <c r="NAV23" s="171"/>
      <c r="NAW23" s="171"/>
      <c r="NAX23" s="171"/>
      <c r="NAY23" s="171"/>
      <c r="NAZ23" s="171"/>
      <c r="NBA23" s="171"/>
      <c r="NBB23" s="171"/>
      <c r="NBC23" s="171"/>
      <c r="NBD23" s="171"/>
      <c r="NBE23" s="171"/>
      <c r="NBF23" s="171"/>
      <c r="NBG23" s="171"/>
      <c r="NBH23" s="171"/>
      <c r="NBI23" s="171"/>
      <c r="NBJ23" s="171"/>
      <c r="NBK23" s="171"/>
      <c r="NBL23" s="171"/>
      <c r="NBM23" s="171"/>
      <c r="NBN23" s="171"/>
      <c r="NBO23" s="171"/>
      <c r="NBP23" s="171"/>
      <c r="NBQ23" s="171"/>
      <c r="NBR23" s="171"/>
      <c r="NBS23" s="171"/>
      <c r="NBT23" s="171"/>
      <c r="NBU23" s="171"/>
      <c r="NBV23" s="171"/>
      <c r="NBW23" s="171"/>
      <c r="NBX23" s="171"/>
      <c r="NBY23" s="171"/>
      <c r="NBZ23" s="171"/>
      <c r="NCA23" s="171"/>
      <c r="NCB23" s="171"/>
      <c r="NCC23" s="171"/>
      <c r="NCD23" s="171"/>
      <c r="NCE23" s="171"/>
      <c r="NCF23" s="171"/>
      <c r="NCG23" s="171"/>
      <c r="NCH23" s="171"/>
      <c r="NCI23" s="171"/>
      <c r="NCJ23" s="171"/>
      <c r="NCK23" s="171"/>
      <c r="NCL23" s="171"/>
      <c r="NCM23" s="171"/>
      <c r="NCN23" s="171"/>
      <c r="NCO23" s="171"/>
      <c r="NCP23" s="171"/>
      <c r="NCQ23" s="171"/>
      <c r="NCR23" s="171"/>
      <c r="NCS23" s="171"/>
      <c r="NCT23" s="171"/>
      <c r="NCU23" s="171"/>
      <c r="NCV23" s="171"/>
      <c r="NCW23" s="171"/>
      <c r="NCX23" s="171"/>
      <c r="NCY23" s="171"/>
      <c r="NCZ23" s="171"/>
      <c r="NDA23" s="171"/>
      <c r="NDB23" s="171"/>
      <c r="NDC23" s="171"/>
      <c r="NDD23" s="171"/>
      <c r="NDE23" s="171"/>
      <c r="NDF23" s="171"/>
      <c r="NDG23" s="171"/>
      <c r="NDH23" s="171"/>
      <c r="NDI23" s="171"/>
      <c r="NDJ23" s="171"/>
      <c r="NDK23" s="171"/>
      <c r="NDL23" s="171"/>
      <c r="NDM23" s="171"/>
      <c r="NDN23" s="171"/>
      <c r="NDO23" s="171"/>
      <c r="NDP23" s="171"/>
      <c r="NDQ23" s="171"/>
      <c r="NDR23" s="171"/>
      <c r="NDS23" s="171"/>
      <c r="NDT23" s="171"/>
      <c r="NDU23" s="171"/>
      <c r="NDV23" s="171"/>
      <c r="NDW23" s="171"/>
      <c r="NDX23" s="171"/>
      <c r="NDY23" s="171"/>
      <c r="NDZ23" s="171"/>
      <c r="NEA23" s="171"/>
      <c r="NEB23" s="171"/>
      <c r="NEC23" s="171"/>
      <c r="NED23" s="171"/>
      <c r="NEE23" s="171"/>
      <c r="NEF23" s="171"/>
      <c r="NEG23" s="171"/>
      <c r="NEH23" s="171"/>
      <c r="NEI23" s="171"/>
      <c r="NEJ23" s="171"/>
      <c r="NEK23" s="171"/>
      <c r="NEL23" s="171"/>
      <c r="NEM23" s="171"/>
      <c r="NEN23" s="171"/>
      <c r="NEO23" s="171"/>
      <c r="NEP23" s="171"/>
      <c r="NEQ23" s="171"/>
      <c r="NER23" s="171"/>
      <c r="NES23" s="171"/>
      <c r="NET23" s="171"/>
      <c r="NEU23" s="171"/>
      <c r="NEV23" s="171"/>
      <c r="NEW23" s="171"/>
      <c r="NEX23" s="171"/>
      <c r="NEY23" s="171"/>
      <c r="NEZ23" s="171"/>
      <c r="NFA23" s="171"/>
      <c r="NFB23" s="171"/>
      <c r="NFC23" s="171"/>
      <c r="NFD23" s="171"/>
      <c r="NFE23" s="171"/>
      <c r="NFF23" s="171"/>
      <c r="NFG23" s="171"/>
      <c r="NFH23" s="171"/>
      <c r="NFI23" s="171"/>
      <c r="NFJ23" s="171"/>
      <c r="NFK23" s="171"/>
      <c r="NFL23" s="171"/>
      <c r="NFM23" s="171"/>
      <c r="NFN23" s="171"/>
      <c r="NFO23" s="171"/>
      <c r="NFP23" s="171"/>
      <c r="NFQ23" s="171"/>
      <c r="NFR23" s="171"/>
      <c r="NFS23" s="171"/>
      <c r="NFT23" s="171"/>
      <c r="NFU23" s="171"/>
      <c r="NFV23" s="171"/>
      <c r="NFW23" s="171"/>
      <c r="NFX23" s="171"/>
      <c r="NFY23" s="171"/>
      <c r="NFZ23" s="171"/>
      <c r="NGA23" s="171"/>
      <c r="NGB23" s="171"/>
      <c r="NGC23" s="171"/>
      <c r="NGD23" s="171"/>
      <c r="NGE23" s="171"/>
      <c r="NGF23" s="171"/>
      <c r="NGG23" s="171"/>
      <c r="NGH23" s="171"/>
      <c r="NGI23" s="171"/>
      <c r="NGJ23" s="171"/>
      <c r="NGK23" s="171"/>
      <c r="NGL23" s="171"/>
      <c r="NGM23" s="171"/>
      <c r="NGN23" s="171"/>
      <c r="NGO23" s="171"/>
      <c r="NGP23" s="171"/>
      <c r="NGQ23" s="171"/>
      <c r="NGR23" s="171"/>
      <c r="NGS23" s="171"/>
      <c r="NGT23" s="171"/>
      <c r="NGU23" s="171"/>
      <c r="NGV23" s="171"/>
      <c r="NGW23" s="171"/>
      <c r="NGX23" s="171"/>
      <c r="NGY23" s="171"/>
      <c r="NGZ23" s="171"/>
      <c r="NHA23" s="171"/>
      <c r="NHB23" s="171"/>
      <c r="NHC23" s="171"/>
      <c r="NHD23" s="171"/>
      <c r="NHE23" s="171"/>
      <c r="NHF23" s="171"/>
      <c r="NHG23" s="171"/>
      <c r="NHH23" s="171"/>
      <c r="NHI23" s="171"/>
      <c r="NHJ23" s="171"/>
      <c r="NHK23" s="171"/>
      <c r="NHL23" s="171"/>
      <c r="NHM23" s="171"/>
      <c r="NHN23" s="171"/>
      <c r="NHO23" s="171"/>
      <c r="NHP23" s="171"/>
      <c r="NHQ23" s="171"/>
      <c r="NHR23" s="171"/>
      <c r="NHS23" s="171"/>
      <c r="NHT23" s="171"/>
      <c r="NHU23" s="171"/>
      <c r="NHV23" s="171"/>
      <c r="NHW23" s="171"/>
      <c r="NHX23" s="171"/>
      <c r="NHY23" s="171"/>
      <c r="NHZ23" s="171"/>
      <c r="NIA23" s="171"/>
      <c r="NIB23" s="171"/>
      <c r="NIC23" s="171"/>
      <c r="NID23" s="171"/>
      <c r="NIE23" s="171"/>
      <c r="NIF23" s="171"/>
      <c r="NIG23" s="171"/>
      <c r="NIH23" s="171"/>
      <c r="NII23" s="171"/>
      <c r="NIJ23" s="171"/>
      <c r="NIK23" s="171"/>
      <c r="NIL23" s="171"/>
      <c r="NIM23" s="171"/>
      <c r="NIN23" s="171"/>
      <c r="NIO23" s="171"/>
      <c r="NIP23" s="171"/>
      <c r="NIQ23" s="171"/>
      <c r="NIR23" s="171"/>
      <c r="NIS23" s="171"/>
      <c r="NIT23" s="171"/>
      <c r="NIU23" s="171"/>
      <c r="NIV23" s="171"/>
      <c r="NIW23" s="171"/>
      <c r="NIX23" s="171"/>
      <c r="NIY23" s="171"/>
      <c r="NIZ23" s="171"/>
      <c r="NJA23" s="171"/>
      <c r="NJB23" s="171"/>
      <c r="NJC23" s="171"/>
      <c r="NJD23" s="171"/>
      <c r="NJE23" s="171"/>
      <c r="NJF23" s="171"/>
      <c r="NJG23" s="171"/>
      <c r="NJH23" s="171"/>
      <c r="NJI23" s="171"/>
      <c r="NJJ23" s="171"/>
      <c r="NJK23" s="171"/>
      <c r="NJL23" s="171"/>
      <c r="NJM23" s="171"/>
      <c r="NJN23" s="171"/>
      <c r="NJO23" s="171"/>
      <c r="NJP23" s="171"/>
      <c r="NJQ23" s="171"/>
      <c r="NJR23" s="171"/>
      <c r="NJS23" s="171"/>
      <c r="NJT23" s="171"/>
      <c r="NJU23" s="171"/>
      <c r="NJV23" s="171"/>
      <c r="NJW23" s="171"/>
      <c r="NJX23" s="171"/>
      <c r="NJY23" s="171"/>
      <c r="NJZ23" s="171"/>
      <c r="NKA23" s="171"/>
      <c r="NKB23" s="171"/>
      <c r="NKC23" s="171"/>
      <c r="NKD23" s="171"/>
      <c r="NKE23" s="171"/>
      <c r="NKF23" s="171"/>
      <c r="NKG23" s="171"/>
      <c r="NKH23" s="171"/>
      <c r="NKI23" s="171"/>
      <c r="NKJ23" s="171"/>
      <c r="NKK23" s="171"/>
      <c r="NKL23" s="171"/>
      <c r="NKM23" s="171"/>
      <c r="NKN23" s="171"/>
      <c r="NKO23" s="171"/>
      <c r="NKP23" s="171"/>
      <c r="NKQ23" s="171"/>
      <c r="NKR23" s="171"/>
      <c r="NKS23" s="171"/>
      <c r="NKT23" s="171"/>
      <c r="NKU23" s="171"/>
      <c r="NKV23" s="171"/>
      <c r="NKW23" s="171"/>
      <c r="NKX23" s="171"/>
      <c r="NKY23" s="171"/>
      <c r="NKZ23" s="171"/>
      <c r="NLA23" s="171"/>
      <c r="NLB23" s="171"/>
      <c r="NLC23" s="171"/>
      <c r="NLD23" s="171"/>
      <c r="NLE23" s="171"/>
      <c r="NLF23" s="171"/>
      <c r="NLG23" s="171"/>
      <c r="NLH23" s="171"/>
      <c r="NLI23" s="171"/>
      <c r="NLJ23" s="171"/>
      <c r="NLK23" s="171"/>
      <c r="NLL23" s="171"/>
      <c r="NLM23" s="171"/>
      <c r="NLN23" s="171"/>
      <c r="NLO23" s="171"/>
      <c r="NLP23" s="171"/>
      <c r="NLQ23" s="171"/>
      <c r="NLR23" s="171"/>
      <c r="NLS23" s="171"/>
      <c r="NLT23" s="171"/>
      <c r="NLU23" s="171"/>
      <c r="NLV23" s="171"/>
      <c r="NLW23" s="171"/>
      <c r="NLX23" s="171"/>
      <c r="NLY23" s="171"/>
      <c r="NLZ23" s="171"/>
      <c r="NMA23" s="171"/>
      <c r="NMB23" s="171"/>
      <c r="NMC23" s="171"/>
      <c r="NMD23" s="171"/>
      <c r="NME23" s="171"/>
      <c r="NMF23" s="171"/>
      <c r="NMG23" s="171"/>
      <c r="NMH23" s="171"/>
      <c r="NMI23" s="171"/>
      <c r="NMJ23" s="171"/>
      <c r="NMK23" s="171"/>
      <c r="NML23" s="171"/>
      <c r="NMM23" s="171"/>
      <c r="NMN23" s="171"/>
      <c r="NMO23" s="171"/>
      <c r="NMP23" s="171"/>
      <c r="NMQ23" s="171"/>
      <c r="NMR23" s="171"/>
      <c r="NMS23" s="171"/>
      <c r="NMT23" s="171"/>
      <c r="NMU23" s="171"/>
      <c r="NMV23" s="171"/>
      <c r="NMW23" s="171"/>
      <c r="NMX23" s="171"/>
      <c r="NMY23" s="171"/>
      <c r="NMZ23" s="171"/>
      <c r="NNA23" s="171"/>
      <c r="NNB23" s="171"/>
      <c r="NNC23" s="171"/>
      <c r="NND23" s="171"/>
      <c r="NNE23" s="171"/>
      <c r="NNF23" s="171"/>
      <c r="NNG23" s="171"/>
      <c r="NNH23" s="171"/>
      <c r="NNI23" s="171"/>
      <c r="NNJ23" s="171"/>
      <c r="NNK23" s="171"/>
      <c r="NNL23" s="171"/>
      <c r="NNM23" s="171"/>
      <c r="NNN23" s="171"/>
      <c r="NNO23" s="171"/>
      <c r="NNP23" s="171"/>
      <c r="NNQ23" s="171"/>
      <c r="NNR23" s="171"/>
      <c r="NNS23" s="171"/>
      <c r="NNT23" s="171"/>
      <c r="NNU23" s="171"/>
      <c r="NNV23" s="171"/>
      <c r="NNW23" s="171"/>
      <c r="NNX23" s="171"/>
      <c r="NNY23" s="171"/>
      <c r="NNZ23" s="171"/>
      <c r="NOA23" s="171"/>
      <c r="NOB23" s="171"/>
      <c r="NOC23" s="171"/>
      <c r="NOD23" s="171"/>
      <c r="NOE23" s="171"/>
      <c r="NOF23" s="171"/>
      <c r="NOG23" s="171"/>
      <c r="NOH23" s="171"/>
      <c r="NOI23" s="171"/>
      <c r="NOJ23" s="171"/>
      <c r="NOK23" s="171"/>
      <c r="NOL23" s="171"/>
      <c r="NOM23" s="171"/>
      <c r="NON23" s="171"/>
      <c r="NOO23" s="171"/>
      <c r="NOP23" s="171"/>
      <c r="NOQ23" s="171"/>
      <c r="NOR23" s="171"/>
      <c r="NOS23" s="171"/>
      <c r="NOT23" s="171"/>
      <c r="NOU23" s="171"/>
      <c r="NOV23" s="171"/>
      <c r="NOW23" s="171"/>
      <c r="NOX23" s="171"/>
      <c r="NOY23" s="171"/>
      <c r="NOZ23" s="171"/>
      <c r="NPA23" s="171"/>
      <c r="NPB23" s="171"/>
      <c r="NPC23" s="171"/>
      <c r="NPD23" s="171"/>
      <c r="NPE23" s="171"/>
      <c r="NPF23" s="171"/>
      <c r="NPG23" s="171"/>
      <c r="NPH23" s="171"/>
      <c r="NPI23" s="171"/>
      <c r="NPJ23" s="171"/>
      <c r="NPK23" s="171"/>
      <c r="NPL23" s="171"/>
      <c r="NPM23" s="171"/>
      <c r="NPN23" s="171"/>
      <c r="NPO23" s="171"/>
      <c r="NPP23" s="171"/>
      <c r="NPQ23" s="171"/>
      <c r="NPR23" s="171"/>
      <c r="NPS23" s="171"/>
      <c r="NPT23" s="171"/>
      <c r="NPU23" s="171"/>
      <c r="NPV23" s="171"/>
      <c r="NPW23" s="171"/>
      <c r="NPX23" s="171"/>
      <c r="NPY23" s="171"/>
      <c r="NPZ23" s="171"/>
      <c r="NQA23" s="171"/>
      <c r="NQB23" s="171"/>
      <c r="NQC23" s="171"/>
      <c r="NQD23" s="171"/>
      <c r="NQE23" s="171"/>
      <c r="NQF23" s="171"/>
      <c r="NQG23" s="171"/>
      <c r="NQH23" s="171"/>
      <c r="NQI23" s="171"/>
      <c r="NQJ23" s="171"/>
      <c r="NQK23" s="171"/>
      <c r="NQL23" s="171"/>
      <c r="NQM23" s="171"/>
      <c r="NQN23" s="171"/>
      <c r="NQO23" s="171"/>
      <c r="NQP23" s="171"/>
      <c r="NQQ23" s="171"/>
      <c r="NQR23" s="171"/>
      <c r="NQS23" s="171"/>
      <c r="NQT23" s="171"/>
      <c r="NQU23" s="171"/>
      <c r="NQV23" s="171"/>
      <c r="NQW23" s="171"/>
      <c r="NQX23" s="171"/>
      <c r="NQY23" s="171"/>
      <c r="NQZ23" s="171"/>
      <c r="NRA23" s="171"/>
      <c r="NRB23" s="171"/>
      <c r="NRC23" s="171"/>
      <c r="NRD23" s="171"/>
      <c r="NRE23" s="171"/>
      <c r="NRF23" s="171"/>
      <c r="NRG23" s="171"/>
      <c r="NRH23" s="171"/>
      <c r="NRI23" s="171"/>
      <c r="NRJ23" s="171"/>
      <c r="NRK23" s="171"/>
      <c r="NRL23" s="171"/>
      <c r="NRM23" s="171"/>
      <c r="NRN23" s="171"/>
      <c r="NRO23" s="171"/>
      <c r="NRP23" s="171"/>
      <c r="NRQ23" s="171"/>
      <c r="NRR23" s="171"/>
      <c r="NRS23" s="171"/>
      <c r="NRT23" s="171"/>
      <c r="NRU23" s="171"/>
      <c r="NRV23" s="171"/>
      <c r="NRW23" s="171"/>
      <c r="NRX23" s="171"/>
      <c r="NRY23" s="171"/>
      <c r="NRZ23" s="171"/>
      <c r="NSA23" s="171"/>
      <c r="NSB23" s="171"/>
      <c r="NSC23" s="171"/>
      <c r="NSD23" s="171"/>
      <c r="NSE23" s="171"/>
      <c r="NSF23" s="171"/>
      <c r="NSG23" s="171"/>
      <c r="NSH23" s="171"/>
      <c r="NSI23" s="171"/>
      <c r="NSJ23" s="171"/>
      <c r="NSK23" s="171"/>
      <c r="NSL23" s="171"/>
      <c r="NSM23" s="171"/>
      <c r="NSN23" s="171"/>
      <c r="NSO23" s="171"/>
      <c r="NSP23" s="171"/>
      <c r="NSQ23" s="171"/>
      <c r="NSR23" s="171"/>
      <c r="NSS23" s="171"/>
      <c r="NST23" s="171"/>
      <c r="NSU23" s="171"/>
      <c r="NSV23" s="171"/>
      <c r="NSW23" s="171"/>
      <c r="NSX23" s="171"/>
      <c r="NSY23" s="171"/>
      <c r="NSZ23" s="171"/>
      <c r="NTA23" s="171"/>
      <c r="NTB23" s="171"/>
      <c r="NTC23" s="171"/>
      <c r="NTD23" s="171"/>
      <c r="NTE23" s="171"/>
      <c r="NTF23" s="171"/>
      <c r="NTG23" s="171"/>
      <c r="NTH23" s="171"/>
      <c r="NTI23" s="171"/>
      <c r="NTJ23" s="171"/>
      <c r="NTK23" s="171"/>
      <c r="NTL23" s="171"/>
      <c r="NTM23" s="171"/>
      <c r="NTN23" s="171"/>
      <c r="NTO23" s="171"/>
      <c r="NTP23" s="171"/>
      <c r="NTQ23" s="171"/>
      <c r="NTR23" s="171"/>
      <c r="NTS23" s="171"/>
      <c r="NTT23" s="171"/>
      <c r="NTU23" s="171"/>
      <c r="NTV23" s="171"/>
      <c r="NTW23" s="171"/>
      <c r="NTX23" s="171"/>
      <c r="NTY23" s="171"/>
      <c r="NTZ23" s="171"/>
      <c r="NUA23" s="171"/>
      <c r="NUB23" s="171"/>
      <c r="NUC23" s="171"/>
      <c r="NUD23" s="171"/>
      <c r="NUE23" s="171"/>
      <c r="NUF23" s="171"/>
      <c r="NUG23" s="171"/>
      <c r="NUH23" s="171"/>
      <c r="NUI23" s="171"/>
      <c r="NUJ23" s="171"/>
      <c r="NUK23" s="171"/>
      <c r="NUL23" s="171"/>
      <c r="NUM23" s="171"/>
      <c r="NUN23" s="171"/>
      <c r="NUO23" s="171"/>
      <c r="NUP23" s="171"/>
      <c r="NUQ23" s="171"/>
      <c r="NUR23" s="171"/>
      <c r="NUS23" s="171"/>
      <c r="NUT23" s="171"/>
      <c r="NUU23" s="171"/>
      <c r="NUV23" s="171"/>
      <c r="NUW23" s="171"/>
      <c r="NUX23" s="171"/>
      <c r="NUY23" s="171"/>
      <c r="NUZ23" s="171"/>
      <c r="NVA23" s="171"/>
      <c r="NVB23" s="171"/>
      <c r="NVC23" s="171"/>
      <c r="NVD23" s="171"/>
      <c r="NVE23" s="171"/>
      <c r="NVF23" s="171"/>
      <c r="NVG23" s="171"/>
      <c r="NVH23" s="171"/>
      <c r="NVI23" s="171"/>
      <c r="NVJ23" s="171"/>
      <c r="NVK23" s="171"/>
      <c r="NVL23" s="171"/>
      <c r="NVM23" s="171"/>
      <c r="NVN23" s="171"/>
      <c r="NVO23" s="171"/>
      <c r="NVP23" s="171"/>
      <c r="NVQ23" s="171"/>
      <c r="NVR23" s="171"/>
      <c r="NVS23" s="171"/>
      <c r="NVT23" s="171"/>
      <c r="NVU23" s="171"/>
      <c r="NVV23" s="171"/>
      <c r="NVW23" s="171"/>
      <c r="NVX23" s="171"/>
      <c r="NVY23" s="171"/>
      <c r="NVZ23" s="171"/>
      <c r="NWA23" s="171"/>
      <c r="NWB23" s="171"/>
      <c r="NWC23" s="171"/>
      <c r="NWD23" s="171"/>
      <c r="NWE23" s="171"/>
      <c r="NWF23" s="171"/>
      <c r="NWG23" s="171"/>
      <c r="NWH23" s="171"/>
      <c r="NWI23" s="171"/>
      <c r="NWJ23" s="171"/>
      <c r="NWK23" s="171"/>
      <c r="NWL23" s="171"/>
      <c r="NWM23" s="171"/>
      <c r="NWN23" s="171"/>
      <c r="NWO23" s="171"/>
      <c r="NWP23" s="171"/>
      <c r="NWQ23" s="171"/>
      <c r="NWR23" s="171"/>
      <c r="NWS23" s="171"/>
      <c r="NWT23" s="171"/>
      <c r="NWU23" s="171"/>
      <c r="NWV23" s="171"/>
      <c r="NWW23" s="171"/>
      <c r="NWX23" s="171"/>
      <c r="NWY23" s="171"/>
      <c r="NWZ23" s="171"/>
      <c r="NXA23" s="171"/>
      <c r="NXB23" s="171"/>
      <c r="NXC23" s="171"/>
      <c r="NXD23" s="171"/>
      <c r="NXE23" s="171"/>
      <c r="NXF23" s="171"/>
      <c r="NXG23" s="171"/>
      <c r="NXH23" s="171"/>
      <c r="NXI23" s="171"/>
      <c r="NXJ23" s="171"/>
      <c r="NXK23" s="171"/>
      <c r="NXL23" s="171"/>
      <c r="NXM23" s="171"/>
      <c r="NXN23" s="171"/>
      <c r="NXO23" s="171"/>
      <c r="NXP23" s="171"/>
      <c r="NXQ23" s="171"/>
      <c r="NXR23" s="171"/>
      <c r="NXS23" s="171"/>
      <c r="NXT23" s="171"/>
      <c r="NXU23" s="171"/>
      <c r="NXV23" s="171"/>
      <c r="NXW23" s="171"/>
      <c r="NXX23" s="171"/>
      <c r="NXY23" s="171"/>
      <c r="NXZ23" s="171"/>
      <c r="NYA23" s="171"/>
      <c r="NYB23" s="171"/>
      <c r="NYC23" s="171"/>
      <c r="NYD23" s="171"/>
      <c r="NYE23" s="171"/>
      <c r="NYF23" s="171"/>
      <c r="NYG23" s="171"/>
      <c r="NYH23" s="171"/>
      <c r="NYI23" s="171"/>
      <c r="NYJ23" s="171"/>
      <c r="NYK23" s="171"/>
      <c r="NYL23" s="171"/>
      <c r="NYM23" s="171"/>
      <c r="NYN23" s="171"/>
      <c r="NYO23" s="171"/>
      <c r="NYP23" s="171"/>
      <c r="NYQ23" s="171"/>
      <c r="NYR23" s="171"/>
      <c r="NYS23" s="171"/>
      <c r="NYT23" s="171"/>
      <c r="NYU23" s="171"/>
      <c r="NYV23" s="171"/>
      <c r="NYW23" s="171"/>
      <c r="NYX23" s="171"/>
      <c r="NYY23" s="171"/>
      <c r="NYZ23" s="171"/>
      <c r="NZA23" s="171"/>
      <c r="NZB23" s="171"/>
      <c r="NZC23" s="171"/>
      <c r="NZD23" s="171"/>
      <c r="NZE23" s="171"/>
      <c r="NZF23" s="171"/>
      <c r="NZG23" s="171"/>
      <c r="NZH23" s="171"/>
      <c r="NZI23" s="171"/>
      <c r="NZJ23" s="171"/>
      <c r="NZK23" s="171"/>
      <c r="NZL23" s="171"/>
      <c r="NZM23" s="171"/>
      <c r="NZN23" s="171"/>
      <c r="NZO23" s="171"/>
      <c r="NZP23" s="171"/>
      <c r="NZQ23" s="171"/>
      <c r="NZR23" s="171"/>
      <c r="NZS23" s="171"/>
      <c r="NZT23" s="171"/>
      <c r="NZU23" s="171"/>
      <c r="NZV23" s="171"/>
      <c r="NZW23" s="171"/>
      <c r="NZX23" s="171"/>
      <c r="NZY23" s="171"/>
      <c r="NZZ23" s="171"/>
      <c r="OAA23" s="171"/>
      <c r="OAB23" s="171"/>
      <c r="OAC23" s="171"/>
      <c r="OAD23" s="171"/>
      <c r="OAE23" s="171"/>
      <c r="OAF23" s="171"/>
      <c r="OAG23" s="171"/>
      <c r="OAH23" s="171"/>
      <c r="OAI23" s="171"/>
      <c r="OAJ23" s="171"/>
      <c r="OAK23" s="171"/>
      <c r="OAL23" s="171"/>
      <c r="OAM23" s="171"/>
      <c r="OAN23" s="171"/>
      <c r="OAO23" s="171"/>
      <c r="OAP23" s="171"/>
      <c r="OAQ23" s="171"/>
      <c r="OAR23" s="171"/>
      <c r="OAS23" s="171"/>
      <c r="OAT23" s="171"/>
      <c r="OAU23" s="171"/>
      <c r="OAV23" s="171"/>
      <c r="OAW23" s="171"/>
      <c r="OAX23" s="171"/>
      <c r="OAY23" s="171"/>
      <c r="OAZ23" s="171"/>
      <c r="OBA23" s="171"/>
      <c r="OBB23" s="171"/>
      <c r="OBC23" s="171"/>
      <c r="OBD23" s="171"/>
      <c r="OBE23" s="171"/>
      <c r="OBF23" s="171"/>
      <c r="OBG23" s="171"/>
      <c r="OBH23" s="171"/>
      <c r="OBI23" s="171"/>
      <c r="OBJ23" s="171"/>
      <c r="OBK23" s="171"/>
      <c r="OBL23" s="171"/>
      <c r="OBM23" s="171"/>
      <c r="OBN23" s="171"/>
      <c r="OBO23" s="171"/>
      <c r="OBP23" s="171"/>
      <c r="OBQ23" s="171"/>
      <c r="OBR23" s="171"/>
      <c r="OBS23" s="171"/>
      <c r="OBT23" s="171"/>
      <c r="OBU23" s="171"/>
      <c r="OBV23" s="171"/>
      <c r="OBW23" s="171"/>
      <c r="OBX23" s="171"/>
      <c r="OBY23" s="171"/>
      <c r="OBZ23" s="171"/>
      <c r="OCA23" s="171"/>
      <c r="OCB23" s="171"/>
      <c r="OCC23" s="171"/>
      <c r="OCD23" s="171"/>
      <c r="OCE23" s="171"/>
      <c r="OCF23" s="171"/>
      <c r="OCG23" s="171"/>
      <c r="OCH23" s="171"/>
      <c r="OCI23" s="171"/>
      <c r="OCJ23" s="171"/>
      <c r="OCK23" s="171"/>
      <c r="OCL23" s="171"/>
      <c r="OCM23" s="171"/>
      <c r="OCN23" s="171"/>
      <c r="OCO23" s="171"/>
      <c r="OCP23" s="171"/>
      <c r="OCQ23" s="171"/>
      <c r="OCR23" s="171"/>
      <c r="OCS23" s="171"/>
      <c r="OCT23" s="171"/>
      <c r="OCU23" s="171"/>
      <c r="OCV23" s="171"/>
      <c r="OCW23" s="171"/>
      <c r="OCX23" s="171"/>
      <c r="OCY23" s="171"/>
      <c r="OCZ23" s="171"/>
      <c r="ODA23" s="171"/>
      <c r="ODB23" s="171"/>
      <c r="ODC23" s="171"/>
      <c r="ODD23" s="171"/>
      <c r="ODE23" s="171"/>
      <c r="ODF23" s="171"/>
      <c r="ODG23" s="171"/>
      <c r="ODH23" s="171"/>
      <c r="ODI23" s="171"/>
      <c r="ODJ23" s="171"/>
      <c r="ODK23" s="171"/>
      <c r="ODL23" s="171"/>
      <c r="ODM23" s="171"/>
      <c r="ODN23" s="171"/>
      <c r="ODO23" s="171"/>
      <c r="ODP23" s="171"/>
      <c r="ODQ23" s="171"/>
      <c r="ODR23" s="171"/>
      <c r="ODS23" s="171"/>
      <c r="ODT23" s="171"/>
      <c r="ODU23" s="171"/>
      <c r="ODV23" s="171"/>
      <c r="ODW23" s="171"/>
      <c r="ODX23" s="171"/>
      <c r="ODY23" s="171"/>
      <c r="ODZ23" s="171"/>
      <c r="OEA23" s="171"/>
      <c r="OEB23" s="171"/>
      <c r="OEC23" s="171"/>
      <c r="OED23" s="171"/>
      <c r="OEE23" s="171"/>
      <c r="OEF23" s="171"/>
      <c r="OEG23" s="171"/>
      <c r="OEH23" s="171"/>
      <c r="OEI23" s="171"/>
      <c r="OEJ23" s="171"/>
      <c r="OEK23" s="171"/>
      <c r="OEL23" s="171"/>
      <c r="OEM23" s="171"/>
      <c r="OEN23" s="171"/>
      <c r="OEO23" s="171"/>
      <c r="OEP23" s="171"/>
      <c r="OEQ23" s="171"/>
      <c r="OER23" s="171"/>
      <c r="OES23" s="171"/>
      <c r="OET23" s="171"/>
      <c r="OEU23" s="171"/>
      <c r="OEV23" s="171"/>
      <c r="OEW23" s="171"/>
      <c r="OEX23" s="171"/>
      <c r="OEY23" s="171"/>
      <c r="OEZ23" s="171"/>
      <c r="OFA23" s="171"/>
      <c r="OFB23" s="171"/>
      <c r="OFC23" s="171"/>
      <c r="OFD23" s="171"/>
      <c r="OFE23" s="171"/>
      <c r="OFF23" s="171"/>
      <c r="OFG23" s="171"/>
      <c r="OFH23" s="171"/>
      <c r="OFI23" s="171"/>
      <c r="OFJ23" s="171"/>
      <c r="OFK23" s="171"/>
      <c r="OFL23" s="171"/>
      <c r="OFM23" s="171"/>
      <c r="OFN23" s="171"/>
      <c r="OFO23" s="171"/>
      <c r="OFP23" s="171"/>
      <c r="OFQ23" s="171"/>
      <c r="OFR23" s="171"/>
      <c r="OFS23" s="171"/>
      <c r="OFT23" s="171"/>
      <c r="OFU23" s="171"/>
      <c r="OFV23" s="171"/>
      <c r="OFW23" s="171"/>
      <c r="OFX23" s="171"/>
      <c r="OFY23" s="171"/>
      <c r="OFZ23" s="171"/>
      <c r="OGA23" s="171"/>
      <c r="OGB23" s="171"/>
      <c r="OGC23" s="171"/>
      <c r="OGD23" s="171"/>
      <c r="OGE23" s="171"/>
      <c r="OGF23" s="171"/>
      <c r="OGG23" s="171"/>
      <c r="OGH23" s="171"/>
      <c r="OGI23" s="171"/>
      <c r="OGJ23" s="171"/>
      <c r="OGK23" s="171"/>
      <c r="OGL23" s="171"/>
      <c r="OGM23" s="171"/>
      <c r="OGN23" s="171"/>
      <c r="OGO23" s="171"/>
      <c r="OGP23" s="171"/>
      <c r="OGQ23" s="171"/>
      <c r="OGR23" s="171"/>
      <c r="OGS23" s="171"/>
      <c r="OGT23" s="171"/>
      <c r="OGU23" s="171"/>
      <c r="OGV23" s="171"/>
      <c r="OGW23" s="171"/>
      <c r="OGX23" s="171"/>
      <c r="OGY23" s="171"/>
      <c r="OGZ23" s="171"/>
      <c r="OHA23" s="171"/>
      <c r="OHB23" s="171"/>
      <c r="OHC23" s="171"/>
      <c r="OHD23" s="171"/>
      <c r="OHE23" s="171"/>
      <c r="OHF23" s="171"/>
      <c r="OHG23" s="171"/>
      <c r="OHH23" s="171"/>
      <c r="OHI23" s="171"/>
      <c r="OHJ23" s="171"/>
      <c r="OHK23" s="171"/>
      <c r="OHL23" s="171"/>
      <c r="OHM23" s="171"/>
      <c r="OHN23" s="171"/>
      <c r="OHO23" s="171"/>
      <c r="OHP23" s="171"/>
      <c r="OHQ23" s="171"/>
      <c r="OHR23" s="171"/>
      <c r="OHS23" s="171"/>
      <c r="OHT23" s="171"/>
      <c r="OHU23" s="171"/>
      <c r="OHV23" s="171"/>
      <c r="OHW23" s="171"/>
      <c r="OHX23" s="171"/>
      <c r="OHY23" s="171"/>
      <c r="OHZ23" s="171"/>
      <c r="OIA23" s="171"/>
      <c r="OIB23" s="171"/>
      <c r="OIC23" s="171"/>
      <c r="OID23" s="171"/>
      <c r="OIE23" s="171"/>
      <c r="OIF23" s="171"/>
      <c r="OIG23" s="171"/>
      <c r="OIH23" s="171"/>
      <c r="OII23" s="171"/>
      <c r="OIJ23" s="171"/>
      <c r="OIK23" s="171"/>
      <c r="OIL23" s="171"/>
      <c r="OIM23" s="171"/>
      <c r="OIN23" s="171"/>
      <c r="OIO23" s="171"/>
      <c r="OIP23" s="171"/>
      <c r="OIQ23" s="171"/>
      <c r="OIR23" s="171"/>
      <c r="OIS23" s="171"/>
      <c r="OIT23" s="171"/>
      <c r="OIU23" s="171"/>
      <c r="OIV23" s="171"/>
      <c r="OIW23" s="171"/>
      <c r="OIX23" s="171"/>
      <c r="OIY23" s="171"/>
      <c r="OIZ23" s="171"/>
      <c r="OJA23" s="171"/>
      <c r="OJB23" s="171"/>
      <c r="OJC23" s="171"/>
      <c r="OJD23" s="171"/>
      <c r="OJE23" s="171"/>
      <c r="OJF23" s="171"/>
      <c r="OJG23" s="171"/>
      <c r="OJH23" s="171"/>
      <c r="OJI23" s="171"/>
      <c r="OJJ23" s="171"/>
      <c r="OJK23" s="171"/>
      <c r="OJL23" s="171"/>
      <c r="OJM23" s="171"/>
      <c r="OJN23" s="171"/>
      <c r="OJO23" s="171"/>
      <c r="OJP23" s="171"/>
      <c r="OJQ23" s="171"/>
      <c r="OJR23" s="171"/>
      <c r="OJS23" s="171"/>
      <c r="OJT23" s="171"/>
      <c r="OJU23" s="171"/>
      <c r="OJV23" s="171"/>
      <c r="OJW23" s="171"/>
      <c r="OJX23" s="171"/>
      <c r="OJY23" s="171"/>
      <c r="OJZ23" s="171"/>
      <c r="OKA23" s="171"/>
      <c r="OKB23" s="171"/>
      <c r="OKC23" s="171"/>
      <c r="OKD23" s="171"/>
      <c r="OKE23" s="171"/>
      <c r="OKF23" s="171"/>
      <c r="OKG23" s="171"/>
      <c r="OKH23" s="171"/>
      <c r="OKI23" s="171"/>
      <c r="OKJ23" s="171"/>
      <c r="OKK23" s="171"/>
      <c r="OKL23" s="171"/>
      <c r="OKM23" s="171"/>
      <c r="OKN23" s="171"/>
      <c r="OKO23" s="171"/>
      <c r="OKP23" s="171"/>
      <c r="OKQ23" s="171"/>
      <c r="OKR23" s="171"/>
      <c r="OKS23" s="171"/>
      <c r="OKT23" s="171"/>
      <c r="OKU23" s="171"/>
      <c r="OKV23" s="171"/>
      <c r="OKW23" s="171"/>
      <c r="OKX23" s="171"/>
      <c r="OKY23" s="171"/>
      <c r="OKZ23" s="171"/>
      <c r="OLA23" s="171"/>
      <c r="OLB23" s="171"/>
      <c r="OLC23" s="171"/>
      <c r="OLD23" s="171"/>
      <c r="OLE23" s="171"/>
      <c r="OLF23" s="171"/>
      <c r="OLG23" s="171"/>
      <c r="OLH23" s="171"/>
      <c r="OLI23" s="171"/>
      <c r="OLJ23" s="171"/>
      <c r="OLK23" s="171"/>
      <c r="OLL23" s="171"/>
      <c r="OLM23" s="171"/>
      <c r="OLN23" s="171"/>
      <c r="OLO23" s="171"/>
      <c r="OLP23" s="171"/>
      <c r="OLQ23" s="171"/>
      <c r="OLR23" s="171"/>
      <c r="OLS23" s="171"/>
      <c r="OLT23" s="171"/>
      <c r="OLU23" s="171"/>
      <c r="OLV23" s="171"/>
      <c r="OLW23" s="171"/>
      <c r="OLX23" s="171"/>
      <c r="OLY23" s="171"/>
      <c r="OLZ23" s="171"/>
      <c r="OMA23" s="171"/>
      <c r="OMB23" s="171"/>
      <c r="OMC23" s="171"/>
      <c r="OMD23" s="171"/>
      <c r="OME23" s="171"/>
      <c r="OMF23" s="171"/>
      <c r="OMG23" s="171"/>
      <c r="OMH23" s="171"/>
      <c r="OMI23" s="171"/>
      <c r="OMJ23" s="171"/>
      <c r="OMK23" s="171"/>
      <c r="OML23" s="171"/>
      <c r="OMM23" s="171"/>
      <c r="OMN23" s="171"/>
      <c r="OMO23" s="171"/>
      <c r="OMP23" s="171"/>
      <c r="OMQ23" s="171"/>
      <c r="OMR23" s="171"/>
      <c r="OMS23" s="171"/>
      <c r="OMT23" s="171"/>
      <c r="OMU23" s="171"/>
      <c r="OMV23" s="171"/>
      <c r="OMW23" s="171"/>
      <c r="OMX23" s="171"/>
      <c r="OMY23" s="171"/>
      <c r="OMZ23" s="171"/>
      <c r="ONA23" s="171"/>
      <c r="ONB23" s="171"/>
      <c r="ONC23" s="171"/>
      <c r="OND23" s="171"/>
      <c r="ONE23" s="171"/>
      <c r="ONF23" s="171"/>
      <c r="ONG23" s="171"/>
      <c r="ONH23" s="171"/>
      <c r="ONI23" s="171"/>
      <c r="ONJ23" s="171"/>
      <c r="ONK23" s="171"/>
      <c r="ONL23" s="171"/>
      <c r="ONM23" s="171"/>
      <c r="ONN23" s="171"/>
      <c r="ONO23" s="171"/>
      <c r="ONP23" s="171"/>
      <c r="ONQ23" s="171"/>
      <c r="ONR23" s="171"/>
      <c r="ONS23" s="171"/>
      <c r="ONT23" s="171"/>
      <c r="ONU23" s="171"/>
      <c r="ONV23" s="171"/>
      <c r="ONW23" s="171"/>
      <c r="ONX23" s="171"/>
      <c r="ONY23" s="171"/>
      <c r="ONZ23" s="171"/>
      <c r="OOA23" s="171"/>
      <c r="OOB23" s="171"/>
      <c r="OOC23" s="171"/>
      <c r="OOD23" s="171"/>
      <c r="OOE23" s="171"/>
      <c r="OOF23" s="171"/>
      <c r="OOG23" s="171"/>
      <c r="OOH23" s="171"/>
      <c r="OOI23" s="171"/>
      <c r="OOJ23" s="171"/>
      <c r="OOK23" s="171"/>
      <c r="OOL23" s="171"/>
      <c r="OOM23" s="171"/>
      <c r="OON23" s="171"/>
      <c r="OOO23" s="171"/>
      <c r="OOP23" s="171"/>
      <c r="OOQ23" s="171"/>
      <c r="OOR23" s="171"/>
      <c r="OOS23" s="171"/>
      <c r="OOT23" s="171"/>
      <c r="OOU23" s="171"/>
      <c r="OOV23" s="171"/>
      <c r="OOW23" s="171"/>
      <c r="OOX23" s="171"/>
      <c r="OOY23" s="171"/>
      <c r="OOZ23" s="171"/>
      <c r="OPA23" s="171"/>
      <c r="OPB23" s="171"/>
      <c r="OPC23" s="171"/>
      <c r="OPD23" s="171"/>
      <c r="OPE23" s="171"/>
      <c r="OPF23" s="171"/>
      <c r="OPG23" s="171"/>
      <c r="OPH23" s="171"/>
      <c r="OPI23" s="171"/>
      <c r="OPJ23" s="171"/>
      <c r="OPK23" s="171"/>
      <c r="OPL23" s="171"/>
      <c r="OPM23" s="171"/>
      <c r="OPN23" s="171"/>
      <c r="OPO23" s="171"/>
      <c r="OPP23" s="171"/>
      <c r="OPQ23" s="171"/>
      <c r="OPR23" s="171"/>
      <c r="OPS23" s="171"/>
      <c r="OPT23" s="171"/>
      <c r="OPU23" s="171"/>
      <c r="OPV23" s="171"/>
      <c r="OPW23" s="171"/>
      <c r="OPX23" s="171"/>
      <c r="OPY23" s="171"/>
      <c r="OPZ23" s="171"/>
      <c r="OQA23" s="171"/>
      <c r="OQB23" s="171"/>
      <c r="OQC23" s="171"/>
      <c r="OQD23" s="171"/>
      <c r="OQE23" s="171"/>
      <c r="OQF23" s="171"/>
      <c r="OQG23" s="171"/>
      <c r="OQH23" s="171"/>
      <c r="OQI23" s="171"/>
      <c r="OQJ23" s="171"/>
      <c r="OQK23" s="171"/>
      <c r="OQL23" s="171"/>
      <c r="OQM23" s="171"/>
      <c r="OQN23" s="171"/>
      <c r="OQO23" s="171"/>
      <c r="OQP23" s="171"/>
      <c r="OQQ23" s="171"/>
      <c r="OQR23" s="171"/>
      <c r="OQS23" s="171"/>
      <c r="OQT23" s="171"/>
      <c r="OQU23" s="171"/>
      <c r="OQV23" s="171"/>
      <c r="OQW23" s="171"/>
      <c r="OQX23" s="171"/>
      <c r="OQY23" s="171"/>
      <c r="OQZ23" s="171"/>
      <c r="ORA23" s="171"/>
      <c r="ORB23" s="171"/>
      <c r="ORC23" s="171"/>
      <c r="ORD23" s="171"/>
      <c r="ORE23" s="171"/>
      <c r="ORF23" s="171"/>
      <c r="ORG23" s="171"/>
      <c r="ORH23" s="171"/>
      <c r="ORI23" s="171"/>
      <c r="ORJ23" s="171"/>
      <c r="ORK23" s="171"/>
      <c r="ORL23" s="171"/>
      <c r="ORM23" s="171"/>
      <c r="ORN23" s="171"/>
      <c r="ORO23" s="171"/>
      <c r="ORP23" s="171"/>
      <c r="ORQ23" s="171"/>
      <c r="ORR23" s="171"/>
      <c r="ORS23" s="171"/>
      <c r="ORT23" s="171"/>
      <c r="ORU23" s="171"/>
      <c r="ORV23" s="171"/>
      <c r="ORW23" s="171"/>
      <c r="ORX23" s="171"/>
      <c r="ORY23" s="171"/>
      <c r="ORZ23" s="171"/>
      <c r="OSA23" s="171"/>
      <c r="OSB23" s="171"/>
      <c r="OSC23" s="171"/>
      <c r="OSD23" s="171"/>
      <c r="OSE23" s="171"/>
      <c r="OSF23" s="171"/>
      <c r="OSG23" s="171"/>
      <c r="OSH23" s="171"/>
      <c r="OSI23" s="171"/>
      <c r="OSJ23" s="171"/>
      <c r="OSK23" s="171"/>
      <c r="OSL23" s="171"/>
      <c r="OSM23" s="171"/>
      <c r="OSN23" s="171"/>
      <c r="OSO23" s="171"/>
      <c r="OSP23" s="171"/>
      <c r="OSQ23" s="171"/>
      <c r="OSR23" s="171"/>
      <c r="OSS23" s="171"/>
      <c r="OST23" s="171"/>
      <c r="OSU23" s="171"/>
      <c r="OSV23" s="171"/>
      <c r="OSW23" s="171"/>
      <c r="OSX23" s="171"/>
      <c r="OSY23" s="171"/>
      <c r="OSZ23" s="171"/>
      <c r="OTA23" s="171"/>
      <c r="OTB23" s="171"/>
      <c r="OTC23" s="171"/>
      <c r="OTD23" s="171"/>
      <c r="OTE23" s="171"/>
      <c r="OTF23" s="171"/>
      <c r="OTG23" s="171"/>
      <c r="OTH23" s="171"/>
      <c r="OTI23" s="171"/>
      <c r="OTJ23" s="171"/>
      <c r="OTK23" s="171"/>
      <c r="OTL23" s="171"/>
      <c r="OTM23" s="171"/>
      <c r="OTN23" s="171"/>
      <c r="OTO23" s="171"/>
      <c r="OTP23" s="171"/>
      <c r="OTQ23" s="171"/>
      <c r="OTR23" s="171"/>
      <c r="OTS23" s="171"/>
      <c r="OTT23" s="171"/>
      <c r="OTU23" s="171"/>
      <c r="OTV23" s="171"/>
      <c r="OTW23" s="171"/>
      <c r="OTX23" s="171"/>
      <c r="OTY23" s="171"/>
      <c r="OTZ23" s="171"/>
      <c r="OUA23" s="171"/>
      <c r="OUB23" s="171"/>
      <c r="OUC23" s="171"/>
      <c r="OUD23" s="171"/>
      <c r="OUE23" s="171"/>
      <c r="OUF23" s="171"/>
      <c r="OUG23" s="171"/>
      <c r="OUH23" s="171"/>
      <c r="OUI23" s="171"/>
      <c r="OUJ23" s="171"/>
      <c r="OUK23" s="171"/>
      <c r="OUL23" s="171"/>
      <c r="OUM23" s="171"/>
      <c r="OUN23" s="171"/>
      <c r="OUO23" s="171"/>
      <c r="OUP23" s="171"/>
      <c r="OUQ23" s="171"/>
      <c r="OUR23" s="171"/>
      <c r="OUS23" s="171"/>
      <c r="OUT23" s="171"/>
      <c r="OUU23" s="171"/>
      <c r="OUV23" s="171"/>
      <c r="OUW23" s="171"/>
      <c r="OUX23" s="171"/>
      <c r="OUY23" s="171"/>
      <c r="OUZ23" s="171"/>
      <c r="OVA23" s="171"/>
      <c r="OVB23" s="171"/>
      <c r="OVC23" s="171"/>
      <c r="OVD23" s="171"/>
      <c r="OVE23" s="171"/>
      <c r="OVF23" s="171"/>
      <c r="OVG23" s="171"/>
      <c r="OVH23" s="171"/>
      <c r="OVI23" s="171"/>
      <c r="OVJ23" s="171"/>
      <c r="OVK23" s="171"/>
      <c r="OVL23" s="171"/>
      <c r="OVM23" s="171"/>
      <c r="OVN23" s="171"/>
      <c r="OVO23" s="171"/>
      <c r="OVP23" s="171"/>
      <c r="OVQ23" s="171"/>
      <c r="OVR23" s="171"/>
      <c r="OVS23" s="171"/>
      <c r="OVT23" s="171"/>
      <c r="OVU23" s="171"/>
      <c r="OVV23" s="171"/>
      <c r="OVW23" s="171"/>
      <c r="OVX23" s="171"/>
      <c r="OVY23" s="171"/>
      <c r="OVZ23" s="171"/>
      <c r="OWA23" s="171"/>
      <c r="OWB23" s="171"/>
      <c r="OWC23" s="171"/>
      <c r="OWD23" s="171"/>
      <c r="OWE23" s="171"/>
      <c r="OWF23" s="171"/>
      <c r="OWG23" s="171"/>
      <c r="OWH23" s="171"/>
      <c r="OWI23" s="171"/>
      <c r="OWJ23" s="171"/>
      <c r="OWK23" s="171"/>
      <c r="OWL23" s="171"/>
      <c r="OWM23" s="171"/>
      <c r="OWN23" s="171"/>
      <c r="OWO23" s="171"/>
      <c r="OWP23" s="171"/>
      <c r="OWQ23" s="171"/>
      <c r="OWR23" s="171"/>
      <c r="OWS23" s="171"/>
      <c r="OWT23" s="171"/>
      <c r="OWU23" s="171"/>
      <c r="OWV23" s="171"/>
      <c r="OWW23" s="171"/>
      <c r="OWX23" s="171"/>
      <c r="OWY23" s="171"/>
      <c r="OWZ23" s="171"/>
      <c r="OXA23" s="171"/>
      <c r="OXB23" s="171"/>
      <c r="OXC23" s="171"/>
      <c r="OXD23" s="171"/>
      <c r="OXE23" s="171"/>
      <c r="OXF23" s="171"/>
      <c r="OXG23" s="171"/>
      <c r="OXH23" s="171"/>
      <c r="OXI23" s="171"/>
      <c r="OXJ23" s="171"/>
      <c r="OXK23" s="171"/>
      <c r="OXL23" s="171"/>
      <c r="OXM23" s="171"/>
      <c r="OXN23" s="171"/>
      <c r="OXO23" s="171"/>
      <c r="OXP23" s="171"/>
      <c r="OXQ23" s="171"/>
      <c r="OXR23" s="171"/>
      <c r="OXS23" s="171"/>
      <c r="OXT23" s="171"/>
      <c r="OXU23" s="171"/>
      <c r="OXV23" s="171"/>
      <c r="OXW23" s="171"/>
      <c r="OXX23" s="171"/>
      <c r="OXY23" s="171"/>
      <c r="OXZ23" s="171"/>
      <c r="OYA23" s="171"/>
      <c r="OYB23" s="171"/>
      <c r="OYC23" s="171"/>
      <c r="OYD23" s="171"/>
      <c r="OYE23" s="171"/>
      <c r="OYF23" s="171"/>
      <c r="OYG23" s="171"/>
      <c r="OYH23" s="171"/>
      <c r="OYI23" s="171"/>
      <c r="OYJ23" s="171"/>
      <c r="OYK23" s="171"/>
      <c r="OYL23" s="171"/>
      <c r="OYM23" s="171"/>
      <c r="OYN23" s="171"/>
      <c r="OYO23" s="171"/>
      <c r="OYP23" s="171"/>
      <c r="OYQ23" s="171"/>
      <c r="OYR23" s="171"/>
      <c r="OYS23" s="171"/>
      <c r="OYT23" s="171"/>
      <c r="OYU23" s="171"/>
      <c r="OYV23" s="171"/>
      <c r="OYW23" s="171"/>
      <c r="OYX23" s="171"/>
      <c r="OYY23" s="171"/>
      <c r="OYZ23" s="171"/>
      <c r="OZA23" s="171"/>
      <c r="OZB23" s="171"/>
      <c r="OZC23" s="171"/>
      <c r="OZD23" s="171"/>
      <c r="OZE23" s="171"/>
      <c r="OZF23" s="171"/>
      <c r="OZG23" s="171"/>
      <c r="OZH23" s="171"/>
      <c r="OZI23" s="171"/>
      <c r="OZJ23" s="171"/>
      <c r="OZK23" s="171"/>
      <c r="OZL23" s="171"/>
      <c r="OZM23" s="171"/>
      <c r="OZN23" s="171"/>
      <c r="OZO23" s="171"/>
      <c r="OZP23" s="171"/>
      <c r="OZQ23" s="171"/>
      <c r="OZR23" s="171"/>
      <c r="OZS23" s="171"/>
      <c r="OZT23" s="171"/>
      <c r="OZU23" s="171"/>
      <c r="OZV23" s="171"/>
      <c r="OZW23" s="171"/>
      <c r="OZX23" s="171"/>
      <c r="OZY23" s="171"/>
      <c r="OZZ23" s="171"/>
      <c r="PAA23" s="171"/>
      <c r="PAB23" s="171"/>
      <c r="PAC23" s="171"/>
      <c r="PAD23" s="171"/>
      <c r="PAE23" s="171"/>
      <c r="PAF23" s="171"/>
      <c r="PAG23" s="171"/>
      <c r="PAH23" s="171"/>
      <c r="PAI23" s="171"/>
      <c r="PAJ23" s="171"/>
      <c r="PAK23" s="171"/>
      <c r="PAL23" s="171"/>
      <c r="PAM23" s="171"/>
      <c r="PAN23" s="171"/>
      <c r="PAO23" s="171"/>
      <c r="PAP23" s="171"/>
      <c r="PAQ23" s="171"/>
      <c r="PAR23" s="171"/>
      <c r="PAS23" s="171"/>
      <c r="PAT23" s="171"/>
      <c r="PAU23" s="171"/>
      <c r="PAV23" s="171"/>
      <c r="PAW23" s="171"/>
      <c r="PAX23" s="171"/>
      <c r="PAY23" s="171"/>
      <c r="PAZ23" s="171"/>
      <c r="PBA23" s="171"/>
      <c r="PBB23" s="171"/>
      <c r="PBC23" s="171"/>
      <c r="PBD23" s="171"/>
      <c r="PBE23" s="171"/>
      <c r="PBF23" s="171"/>
      <c r="PBG23" s="171"/>
      <c r="PBH23" s="171"/>
      <c r="PBI23" s="171"/>
      <c r="PBJ23" s="171"/>
      <c r="PBK23" s="171"/>
      <c r="PBL23" s="171"/>
      <c r="PBM23" s="171"/>
      <c r="PBN23" s="171"/>
      <c r="PBO23" s="171"/>
      <c r="PBP23" s="171"/>
      <c r="PBQ23" s="171"/>
      <c r="PBR23" s="171"/>
      <c r="PBS23" s="171"/>
      <c r="PBT23" s="171"/>
      <c r="PBU23" s="171"/>
      <c r="PBV23" s="171"/>
      <c r="PBW23" s="171"/>
      <c r="PBX23" s="171"/>
      <c r="PBY23" s="171"/>
      <c r="PBZ23" s="171"/>
      <c r="PCA23" s="171"/>
      <c r="PCB23" s="171"/>
      <c r="PCC23" s="171"/>
      <c r="PCD23" s="171"/>
      <c r="PCE23" s="171"/>
      <c r="PCF23" s="171"/>
      <c r="PCG23" s="171"/>
      <c r="PCH23" s="171"/>
      <c r="PCI23" s="171"/>
      <c r="PCJ23" s="171"/>
      <c r="PCK23" s="171"/>
      <c r="PCL23" s="171"/>
      <c r="PCM23" s="171"/>
      <c r="PCN23" s="171"/>
      <c r="PCO23" s="171"/>
      <c r="PCP23" s="171"/>
      <c r="PCQ23" s="171"/>
      <c r="PCR23" s="171"/>
      <c r="PCS23" s="171"/>
      <c r="PCT23" s="171"/>
      <c r="PCU23" s="171"/>
      <c r="PCV23" s="171"/>
      <c r="PCW23" s="171"/>
      <c r="PCX23" s="171"/>
      <c r="PCY23" s="171"/>
      <c r="PCZ23" s="171"/>
      <c r="PDA23" s="171"/>
      <c r="PDB23" s="171"/>
      <c r="PDC23" s="171"/>
      <c r="PDD23" s="171"/>
      <c r="PDE23" s="171"/>
      <c r="PDF23" s="171"/>
      <c r="PDG23" s="171"/>
      <c r="PDH23" s="171"/>
      <c r="PDI23" s="171"/>
      <c r="PDJ23" s="171"/>
      <c r="PDK23" s="171"/>
      <c r="PDL23" s="171"/>
      <c r="PDM23" s="171"/>
      <c r="PDN23" s="171"/>
      <c r="PDO23" s="171"/>
      <c r="PDP23" s="171"/>
      <c r="PDQ23" s="171"/>
      <c r="PDR23" s="171"/>
      <c r="PDS23" s="171"/>
      <c r="PDT23" s="171"/>
      <c r="PDU23" s="171"/>
      <c r="PDV23" s="171"/>
      <c r="PDW23" s="171"/>
      <c r="PDX23" s="171"/>
      <c r="PDY23" s="171"/>
      <c r="PDZ23" s="171"/>
      <c r="PEA23" s="171"/>
      <c r="PEB23" s="171"/>
      <c r="PEC23" s="171"/>
      <c r="PED23" s="171"/>
      <c r="PEE23" s="171"/>
      <c r="PEF23" s="171"/>
      <c r="PEG23" s="171"/>
      <c r="PEH23" s="171"/>
      <c r="PEI23" s="171"/>
      <c r="PEJ23" s="171"/>
      <c r="PEK23" s="171"/>
      <c r="PEL23" s="171"/>
      <c r="PEM23" s="171"/>
      <c r="PEN23" s="171"/>
      <c r="PEO23" s="171"/>
      <c r="PEP23" s="171"/>
      <c r="PEQ23" s="171"/>
      <c r="PER23" s="171"/>
      <c r="PES23" s="171"/>
      <c r="PET23" s="171"/>
      <c r="PEU23" s="171"/>
      <c r="PEV23" s="171"/>
      <c r="PEW23" s="171"/>
      <c r="PEX23" s="171"/>
      <c r="PEY23" s="171"/>
      <c r="PEZ23" s="171"/>
      <c r="PFA23" s="171"/>
      <c r="PFB23" s="171"/>
      <c r="PFC23" s="171"/>
      <c r="PFD23" s="171"/>
      <c r="PFE23" s="171"/>
      <c r="PFF23" s="171"/>
      <c r="PFG23" s="171"/>
      <c r="PFH23" s="171"/>
      <c r="PFI23" s="171"/>
      <c r="PFJ23" s="171"/>
      <c r="PFK23" s="171"/>
      <c r="PFL23" s="171"/>
      <c r="PFM23" s="171"/>
      <c r="PFN23" s="171"/>
      <c r="PFO23" s="171"/>
      <c r="PFP23" s="171"/>
      <c r="PFQ23" s="171"/>
      <c r="PFR23" s="171"/>
      <c r="PFS23" s="171"/>
      <c r="PFT23" s="171"/>
      <c r="PFU23" s="171"/>
      <c r="PFV23" s="171"/>
      <c r="PFW23" s="171"/>
      <c r="PFX23" s="171"/>
      <c r="PFY23" s="171"/>
      <c r="PFZ23" s="171"/>
      <c r="PGA23" s="171"/>
      <c r="PGB23" s="171"/>
      <c r="PGC23" s="171"/>
      <c r="PGD23" s="171"/>
      <c r="PGE23" s="171"/>
      <c r="PGF23" s="171"/>
      <c r="PGG23" s="171"/>
      <c r="PGH23" s="171"/>
      <c r="PGI23" s="171"/>
      <c r="PGJ23" s="171"/>
      <c r="PGK23" s="171"/>
      <c r="PGL23" s="171"/>
      <c r="PGM23" s="171"/>
      <c r="PGN23" s="171"/>
      <c r="PGO23" s="171"/>
      <c r="PGP23" s="171"/>
      <c r="PGQ23" s="171"/>
      <c r="PGR23" s="171"/>
      <c r="PGS23" s="171"/>
      <c r="PGT23" s="171"/>
      <c r="PGU23" s="171"/>
      <c r="PGV23" s="171"/>
      <c r="PGW23" s="171"/>
      <c r="PGX23" s="171"/>
      <c r="PGY23" s="171"/>
      <c r="PGZ23" s="171"/>
      <c r="PHA23" s="171"/>
      <c r="PHB23" s="171"/>
      <c r="PHC23" s="171"/>
      <c r="PHD23" s="171"/>
      <c r="PHE23" s="171"/>
      <c r="PHF23" s="171"/>
      <c r="PHG23" s="171"/>
      <c r="PHH23" s="171"/>
      <c r="PHI23" s="171"/>
      <c r="PHJ23" s="171"/>
      <c r="PHK23" s="171"/>
      <c r="PHL23" s="171"/>
      <c r="PHM23" s="171"/>
      <c r="PHN23" s="171"/>
      <c r="PHO23" s="171"/>
      <c r="PHP23" s="171"/>
      <c r="PHQ23" s="171"/>
      <c r="PHR23" s="171"/>
      <c r="PHS23" s="171"/>
      <c r="PHT23" s="171"/>
      <c r="PHU23" s="171"/>
      <c r="PHV23" s="171"/>
      <c r="PHW23" s="171"/>
      <c r="PHX23" s="171"/>
      <c r="PHY23" s="171"/>
      <c r="PHZ23" s="171"/>
      <c r="PIA23" s="171"/>
      <c r="PIB23" s="171"/>
      <c r="PIC23" s="171"/>
      <c r="PID23" s="171"/>
      <c r="PIE23" s="171"/>
      <c r="PIF23" s="171"/>
      <c r="PIG23" s="171"/>
      <c r="PIH23" s="171"/>
      <c r="PII23" s="171"/>
      <c r="PIJ23" s="171"/>
      <c r="PIK23" s="171"/>
      <c r="PIL23" s="171"/>
      <c r="PIM23" s="171"/>
      <c r="PIN23" s="171"/>
      <c r="PIO23" s="171"/>
      <c r="PIP23" s="171"/>
      <c r="PIQ23" s="171"/>
      <c r="PIR23" s="171"/>
      <c r="PIS23" s="171"/>
      <c r="PIT23" s="171"/>
      <c r="PIU23" s="171"/>
      <c r="PIV23" s="171"/>
      <c r="PIW23" s="171"/>
      <c r="PIX23" s="171"/>
      <c r="PIY23" s="171"/>
      <c r="PIZ23" s="171"/>
      <c r="PJA23" s="171"/>
      <c r="PJB23" s="171"/>
      <c r="PJC23" s="171"/>
      <c r="PJD23" s="171"/>
      <c r="PJE23" s="171"/>
      <c r="PJF23" s="171"/>
      <c r="PJG23" s="171"/>
      <c r="PJH23" s="171"/>
      <c r="PJI23" s="171"/>
      <c r="PJJ23" s="171"/>
      <c r="PJK23" s="171"/>
      <c r="PJL23" s="171"/>
      <c r="PJM23" s="171"/>
      <c r="PJN23" s="171"/>
      <c r="PJO23" s="171"/>
      <c r="PJP23" s="171"/>
      <c r="PJQ23" s="171"/>
      <c r="PJR23" s="171"/>
      <c r="PJS23" s="171"/>
      <c r="PJT23" s="171"/>
      <c r="PJU23" s="171"/>
      <c r="PJV23" s="171"/>
      <c r="PJW23" s="171"/>
      <c r="PJX23" s="171"/>
      <c r="PJY23" s="171"/>
      <c r="PJZ23" s="171"/>
      <c r="PKA23" s="171"/>
      <c r="PKB23" s="171"/>
      <c r="PKC23" s="171"/>
      <c r="PKD23" s="171"/>
      <c r="PKE23" s="171"/>
      <c r="PKF23" s="171"/>
      <c r="PKG23" s="171"/>
      <c r="PKH23" s="171"/>
      <c r="PKI23" s="171"/>
      <c r="PKJ23" s="171"/>
      <c r="PKK23" s="171"/>
      <c r="PKL23" s="171"/>
      <c r="PKM23" s="171"/>
      <c r="PKN23" s="171"/>
      <c r="PKO23" s="171"/>
      <c r="PKP23" s="171"/>
      <c r="PKQ23" s="171"/>
      <c r="PKR23" s="171"/>
      <c r="PKS23" s="171"/>
      <c r="PKT23" s="171"/>
      <c r="PKU23" s="171"/>
      <c r="PKV23" s="171"/>
      <c r="PKW23" s="171"/>
      <c r="PKX23" s="171"/>
      <c r="PKY23" s="171"/>
      <c r="PKZ23" s="171"/>
      <c r="PLA23" s="171"/>
      <c r="PLB23" s="171"/>
      <c r="PLC23" s="171"/>
      <c r="PLD23" s="171"/>
      <c r="PLE23" s="171"/>
      <c r="PLF23" s="171"/>
      <c r="PLG23" s="171"/>
      <c r="PLH23" s="171"/>
      <c r="PLI23" s="171"/>
      <c r="PLJ23" s="171"/>
      <c r="PLK23" s="171"/>
      <c r="PLL23" s="171"/>
      <c r="PLM23" s="171"/>
      <c r="PLN23" s="171"/>
      <c r="PLO23" s="171"/>
      <c r="PLP23" s="171"/>
      <c r="PLQ23" s="171"/>
      <c r="PLR23" s="171"/>
      <c r="PLS23" s="171"/>
      <c r="PLT23" s="171"/>
      <c r="PLU23" s="171"/>
      <c r="PLV23" s="171"/>
      <c r="PLW23" s="171"/>
      <c r="PLX23" s="171"/>
      <c r="PLY23" s="171"/>
      <c r="PLZ23" s="171"/>
      <c r="PMA23" s="171"/>
      <c r="PMB23" s="171"/>
      <c r="PMC23" s="171"/>
      <c r="PMD23" s="171"/>
      <c r="PME23" s="171"/>
      <c r="PMF23" s="171"/>
      <c r="PMG23" s="171"/>
      <c r="PMH23" s="171"/>
      <c r="PMI23" s="171"/>
      <c r="PMJ23" s="171"/>
      <c r="PMK23" s="171"/>
      <c r="PML23" s="171"/>
      <c r="PMM23" s="171"/>
      <c r="PMN23" s="171"/>
      <c r="PMO23" s="171"/>
      <c r="PMP23" s="171"/>
      <c r="PMQ23" s="171"/>
      <c r="PMR23" s="171"/>
      <c r="PMS23" s="171"/>
      <c r="PMT23" s="171"/>
      <c r="PMU23" s="171"/>
      <c r="PMV23" s="171"/>
      <c r="PMW23" s="171"/>
      <c r="PMX23" s="171"/>
      <c r="PMY23" s="171"/>
      <c r="PMZ23" s="171"/>
      <c r="PNA23" s="171"/>
      <c r="PNB23" s="171"/>
      <c r="PNC23" s="171"/>
      <c r="PND23" s="171"/>
      <c r="PNE23" s="171"/>
      <c r="PNF23" s="171"/>
      <c r="PNG23" s="171"/>
      <c r="PNH23" s="171"/>
      <c r="PNI23" s="171"/>
      <c r="PNJ23" s="171"/>
      <c r="PNK23" s="171"/>
      <c r="PNL23" s="171"/>
      <c r="PNM23" s="171"/>
      <c r="PNN23" s="171"/>
      <c r="PNO23" s="171"/>
      <c r="PNP23" s="171"/>
      <c r="PNQ23" s="171"/>
      <c r="PNR23" s="171"/>
      <c r="PNS23" s="171"/>
      <c r="PNT23" s="171"/>
      <c r="PNU23" s="171"/>
      <c r="PNV23" s="171"/>
      <c r="PNW23" s="171"/>
      <c r="PNX23" s="171"/>
      <c r="PNY23" s="171"/>
      <c r="PNZ23" s="171"/>
      <c r="POA23" s="171"/>
      <c r="POB23" s="171"/>
      <c r="POC23" s="171"/>
      <c r="POD23" s="171"/>
      <c r="POE23" s="171"/>
      <c r="POF23" s="171"/>
      <c r="POG23" s="171"/>
      <c r="POH23" s="171"/>
      <c r="POI23" s="171"/>
      <c r="POJ23" s="171"/>
      <c r="POK23" s="171"/>
      <c r="POL23" s="171"/>
      <c r="POM23" s="171"/>
      <c r="PON23" s="171"/>
      <c r="POO23" s="171"/>
      <c r="POP23" s="171"/>
      <c r="POQ23" s="171"/>
      <c r="POR23" s="171"/>
      <c r="POS23" s="171"/>
      <c r="POT23" s="171"/>
      <c r="POU23" s="171"/>
      <c r="POV23" s="171"/>
      <c r="POW23" s="171"/>
      <c r="POX23" s="171"/>
      <c r="POY23" s="171"/>
      <c r="POZ23" s="171"/>
      <c r="PPA23" s="171"/>
      <c r="PPB23" s="171"/>
      <c r="PPC23" s="171"/>
      <c r="PPD23" s="171"/>
      <c r="PPE23" s="171"/>
      <c r="PPF23" s="171"/>
      <c r="PPG23" s="171"/>
      <c r="PPH23" s="171"/>
      <c r="PPI23" s="171"/>
      <c r="PPJ23" s="171"/>
      <c r="PPK23" s="171"/>
      <c r="PPL23" s="171"/>
      <c r="PPM23" s="171"/>
      <c r="PPN23" s="171"/>
      <c r="PPO23" s="171"/>
      <c r="PPP23" s="171"/>
      <c r="PPQ23" s="171"/>
      <c r="PPR23" s="171"/>
      <c r="PPS23" s="171"/>
      <c r="PPT23" s="171"/>
      <c r="PPU23" s="171"/>
      <c r="PPV23" s="171"/>
      <c r="PPW23" s="171"/>
      <c r="PPX23" s="171"/>
      <c r="PPY23" s="171"/>
      <c r="PPZ23" s="171"/>
      <c r="PQA23" s="171"/>
      <c r="PQB23" s="171"/>
      <c r="PQC23" s="171"/>
      <c r="PQD23" s="171"/>
      <c r="PQE23" s="171"/>
      <c r="PQF23" s="171"/>
      <c r="PQG23" s="171"/>
      <c r="PQH23" s="171"/>
      <c r="PQI23" s="171"/>
      <c r="PQJ23" s="171"/>
      <c r="PQK23" s="171"/>
      <c r="PQL23" s="171"/>
      <c r="PQM23" s="171"/>
      <c r="PQN23" s="171"/>
      <c r="PQO23" s="171"/>
      <c r="PQP23" s="171"/>
      <c r="PQQ23" s="171"/>
      <c r="PQR23" s="171"/>
      <c r="PQS23" s="171"/>
      <c r="PQT23" s="171"/>
      <c r="PQU23" s="171"/>
      <c r="PQV23" s="171"/>
      <c r="PQW23" s="171"/>
      <c r="PQX23" s="171"/>
      <c r="PQY23" s="171"/>
      <c r="PQZ23" s="171"/>
      <c r="PRA23" s="171"/>
      <c r="PRB23" s="171"/>
      <c r="PRC23" s="171"/>
      <c r="PRD23" s="171"/>
      <c r="PRE23" s="171"/>
      <c r="PRF23" s="171"/>
      <c r="PRG23" s="171"/>
      <c r="PRH23" s="171"/>
      <c r="PRI23" s="171"/>
      <c r="PRJ23" s="171"/>
      <c r="PRK23" s="171"/>
      <c r="PRL23" s="171"/>
      <c r="PRM23" s="171"/>
      <c r="PRN23" s="171"/>
      <c r="PRO23" s="171"/>
      <c r="PRP23" s="171"/>
      <c r="PRQ23" s="171"/>
      <c r="PRR23" s="171"/>
      <c r="PRS23" s="171"/>
      <c r="PRT23" s="171"/>
      <c r="PRU23" s="171"/>
      <c r="PRV23" s="171"/>
      <c r="PRW23" s="171"/>
      <c r="PRX23" s="171"/>
      <c r="PRY23" s="171"/>
      <c r="PRZ23" s="171"/>
      <c r="PSA23" s="171"/>
      <c r="PSB23" s="171"/>
      <c r="PSC23" s="171"/>
      <c r="PSD23" s="171"/>
      <c r="PSE23" s="171"/>
      <c r="PSF23" s="171"/>
      <c r="PSG23" s="171"/>
      <c r="PSH23" s="171"/>
      <c r="PSI23" s="171"/>
      <c r="PSJ23" s="171"/>
      <c r="PSK23" s="171"/>
      <c r="PSL23" s="171"/>
      <c r="PSM23" s="171"/>
      <c r="PSN23" s="171"/>
      <c r="PSO23" s="171"/>
      <c r="PSP23" s="171"/>
      <c r="PSQ23" s="171"/>
      <c r="PSR23" s="171"/>
      <c r="PSS23" s="171"/>
      <c r="PST23" s="171"/>
      <c r="PSU23" s="171"/>
      <c r="PSV23" s="171"/>
      <c r="PSW23" s="171"/>
      <c r="PSX23" s="171"/>
      <c r="PSY23" s="171"/>
      <c r="PSZ23" s="171"/>
      <c r="PTA23" s="171"/>
      <c r="PTB23" s="171"/>
      <c r="PTC23" s="171"/>
      <c r="PTD23" s="171"/>
      <c r="PTE23" s="171"/>
      <c r="PTF23" s="171"/>
      <c r="PTG23" s="171"/>
      <c r="PTH23" s="171"/>
      <c r="PTI23" s="171"/>
      <c r="PTJ23" s="171"/>
      <c r="PTK23" s="171"/>
      <c r="PTL23" s="171"/>
      <c r="PTM23" s="171"/>
      <c r="PTN23" s="171"/>
      <c r="PTO23" s="171"/>
      <c r="PTP23" s="171"/>
      <c r="PTQ23" s="171"/>
      <c r="PTR23" s="171"/>
      <c r="PTS23" s="171"/>
      <c r="PTT23" s="171"/>
      <c r="PTU23" s="171"/>
      <c r="PTV23" s="171"/>
      <c r="PTW23" s="171"/>
      <c r="PTX23" s="171"/>
      <c r="PTY23" s="171"/>
      <c r="PTZ23" s="171"/>
      <c r="PUA23" s="171"/>
      <c r="PUB23" s="171"/>
      <c r="PUC23" s="171"/>
      <c r="PUD23" s="171"/>
      <c r="PUE23" s="171"/>
      <c r="PUF23" s="171"/>
      <c r="PUG23" s="171"/>
      <c r="PUH23" s="171"/>
      <c r="PUI23" s="171"/>
      <c r="PUJ23" s="171"/>
      <c r="PUK23" s="171"/>
      <c r="PUL23" s="171"/>
      <c r="PUM23" s="171"/>
      <c r="PUN23" s="171"/>
      <c r="PUO23" s="171"/>
      <c r="PUP23" s="171"/>
      <c r="PUQ23" s="171"/>
      <c r="PUR23" s="171"/>
      <c r="PUS23" s="171"/>
      <c r="PUT23" s="171"/>
      <c r="PUU23" s="171"/>
      <c r="PUV23" s="171"/>
      <c r="PUW23" s="171"/>
      <c r="PUX23" s="171"/>
      <c r="PUY23" s="171"/>
      <c r="PUZ23" s="171"/>
      <c r="PVA23" s="171"/>
      <c r="PVB23" s="171"/>
      <c r="PVC23" s="171"/>
      <c r="PVD23" s="171"/>
      <c r="PVE23" s="171"/>
      <c r="PVF23" s="171"/>
      <c r="PVG23" s="171"/>
      <c r="PVH23" s="171"/>
      <c r="PVI23" s="171"/>
      <c r="PVJ23" s="171"/>
      <c r="PVK23" s="171"/>
      <c r="PVL23" s="171"/>
      <c r="PVM23" s="171"/>
      <c r="PVN23" s="171"/>
      <c r="PVO23" s="171"/>
      <c r="PVP23" s="171"/>
      <c r="PVQ23" s="171"/>
      <c r="PVR23" s="171"/>
      <c r="PVS23" s="171"/>
      <c r="PVT23" s="171"/>
      <c r="PVU23" s="171"/>
      <c r="PVV23" s="171"/>
      <c r="PVW23" s="171"/>
      <c r="PVX23" s="171"/>
      <c r="PVY23" s="171"/>
      <c r="PVZ23" s="171"/>
      <c r="PWA23" s="171"/>
      <c r="PWB23" s="171"/>
      <c r="PWC23" s="171"/>
      <c r="PWD23" s="171"/>
      <c r="PWE23" s="171"/>
      <c r="PWF23" s="171"/>
      <c r="PWG23" s="171"/>
      <c r="PWH23" s="171"/>
      <c r="PWI23" s="171"/>
      <c r="PWJ23" s="171"/>
      <c r="PWK23" s="171"/>
      <c r="PWL23" s="171"/>
      <c r="PWM23" s="171"/>
      <c r="PWN23" s="171"/>
      <c r="PWO23" s="171"/>
      <c r="PWP23" s="171"/>
      <c r="PWQ23" s="171"/>
      <c r="PWR23" s="171"/>
      <c r="PWS23" s="171"/>
      <c r="PWT23" s="171"/>
      <c r="PWU23" s="171"/>
      <c r="PWV23" s="171"/>
      <c r="PWW23" s="171"/>
      <c r="PWX23" s="171"/>
      <c r="PWY23" s="171"/>
      <c r="PWZ23" s="171"/>
      <c r="PXA23" s="171"/>
      <c r="PXB23" s="171"/>
      <c r="PXC23" s="171"/>
      <c r="PXD23" s="171"/>
      <c r="PXE23" s="171"/>
      <c r="PXF23" s="171"/>
      <c r="PXG23" s="171"/>
      <c r="PXH23" s="171"/>
      <c r="PXI23" s="171"/>
      <c r="PXJ23" s="171"/>
      <c r="PXK23" s="171"/>
      <c r="PXL23" s="171"/>
      <c r="PXM23" s="171"/>
      <c r="PXN23" s="171"/>
      <c r="PXO23" s="171"/>
      <c r="PXP23" s="171"/>
      <c r="PXQ23" s="171"/>
      <c r="PXR23" s="171"/>
      <c r="PXS23" s="171"/>
      <c r="PXT23" s="171"/>
      <c r="PXU23" s="171"/>
      <c r="PXV23" s="171"/>
      <c r="PXW23" s="171"/>
      <c r="PXX23" s="171"/>
      <c r="PXY23" s="171"/>
      <c r="PXZ23" s="171"/>
      <c r="PYA23" s="171"/>
      <c r="PYB23" s="171"/>
      <c r="PYC23" s="171"/>
      <c r="PYD23" s="171"/>
      <c r="PYE23" s="171"/>
      <c r="PYF23" s="171"/>
      <c r="PYG23" s="171"/>
      <c r="PYH23" s="171"/>
      <c r="PYI23" s="171"/>
      <c r="PYJ23" s="171"/>
      <c r="PYK23" s="171"/>
      <c r="PYL23" s="171"/>
      <c r="PYM23" s="171"/>
      <c r="PYN23" s="171"/>
      <c r="PYO23" s="171"/>
      <c r="PYP23" s="171"/>
      <c r="PYQ23" s="171"/>
      <c r="PYR23" s="171"/>
      <c r="PYS23" s="171"/>
      <c r="PYT23" s="171"/>
      <c r="PYU23" s="171"/>
      <c r="PYV23" s="171"/>
      <c r="PYW23" s="171"/>
      <c r="PYX23" s="171"/>
      <c r="PYY23" s="171"/>
      <c r="PYZ23" s="171"/>
      <c r="PZA23" s="171"/>
      <c r="PZB23" s="171"/>
      <c r="PZC23" s="171"/>
      <c r="PZD23" s="171"/>
      <c r="PZE23" s="171"/>
      <c r="PZF23" s="171"/>
      <c r="PZG23" s="171"/>
      <c r="PZH23" s="171"/>
      <c r="PZI23" s="171"/>
      <c r="PZJ23" s="171"/>
      <c r="PZK23" s="171"/>
      <c r="PZL23" s="171"/>
      <c r="PZM23" s="171"/>
      <c r="PZN23" s="171"/>
      <c r="PZO23" s="171"/>
      <c r="PZP23" s="171"/>
      <c r="PZQ23" s="171"/>
      <c r="PZR23" s="171"/>
      <c r="PZS23" s="171"/>
      <c r="PZT23" s="171"/>
      <c r="PZU23" s="171"/>
      <c r="PZV23" s="171"/>
      <c r="PZW23" s="171"/>
      <c r="PZX23" s="171"/>
      <c r="PZY23" s="171"/>
      <c r="PZZ23" s="171"/>
      <c r="QAA23" s="171"/>
      <c r="QAB23" s="171"/>
      <c r="QAC23" s="171"/>
      <c r="QAD23" s="171"/>
      <c r="QAE23" s="171"/>
      <c r="QAF23" s="171"/>
      <c r="QAG23" s="171"/>
      <c r="QAH23" s="171"/>
      <c r="QAI23" s="171"/>
      <c r="QAJ23" s="171"/>
      <c r="QAK23" s="171"/>
      <c r="QAL23" s="171"/>
      <c r="QAM23" s="171"/>
      <c r="QAN23" s="171"/>
      <c r="QAO23" s="171"/>
      <c r="QAP23" s="171"/>
      <c r="QAQ23" s="171"/>
      <c r="QAR23" s="171"/>
      <c r="QAS23" s="171"/>
      <c r="QAT23" s="171"/>
      <c r="QAU23" s="171"/>
      <c r="QAV23" s="171"/>
      <c r="QAW23" s="171"/>
      <c r="QAX23" s="171"/>
      <c r="QAY23" s="171"/>
      <c r="QAZ23" s="171"/>
      <c r="QBA23" s="171"/>
      <c r="QBB23" s="171"/>
      <c r="QBC23" s="171"/>
      <c r="QBD23" s="171"/>
      <c r="QBE23" s="171"/>
      <c r="QBF23" s="171"/>
      <c r="QBG23" s="171"/>
      <c r="QBH23" s="171"/>
      <c r="QBI23" s="171"/>
      <c r="QBJ23" s="171"/>
      <c r="QBK23" s="171"/>
      <c r="QBL23" s="171"/>
      <c r="QBM23" s="171"/>
      <c r="QBN23" s="171"/>
      <c r="QBO23" s="171"/>
      <c r="QBP23" s="171"/>
      <c r="QBQ23" s="171"/>
      <c r="QBR23" s="171"/>
      <c r="QBS23" s="171"/>
      <c r="QBT23" s="171"/>
      <c r="QBU23" s="171"/>
      <c r="QBV23" s="171"/>
      <c r="QBW23" s="171"/>
      <c r="QBX23" s="171"/>
      <c r="QBY23" s="171"/>
      <c r="QBZ23" s="171"/>
      <c r="QCA23" s="171"/>
      <c r="QCB23" s="171"/>
      <c r="QCC23" s="171"/>
      <c r="QCD23" s="171"/>
      <c r="QCE23" s="171"/>
      <c r="QCF23" s="171"/>
      <c r="QCG23" s="171"/>
      <c r="QCH23" s="171"/>
      <c r="QCI23" s="171"/>
      <c r="QCJ23" s="171"/>
      <c r="QCK23" s="171"/>
      <c r="QCL23" s="171"/>
      <c r="QCM23" s="171"/>
      <c r="QCN23" s="171"/>
      <c r="QCO23" s="171"/>
      <c r="QCP23" s="171"/>
      <c r="QCQ23" s="171"/>
      <c r="QCR23" s="171"/>
      <c r="QCS23" s="171"/>
      <c r="QCT23" s="171"/>
      <c r="QCU23" s="171"/>
      <c r="QCV23" s="171"/>
      <c r="QCW23" s="171"/>
      <c r="QCX23" s="171"/>
      <c r="QCY23" s="171"/>
      <c r="QCZ23" s="171"/>
      <c r="QDA23" s="171"/>
      <c r="QDB23" s="171"/>
      <c r="QDC23" s="171"/>
      <c r="QDD23" s="171"/>
      <c r="QDE23" s="171"/>
      <c r="QDF23" s="171"/>
      <c r="QDG23" s="171"/>
      <c r="QDH23" s="171"/>
      <c r="QDI23" s="171"/>
      <c r="QDJ23" s="171"/>
      <c r="QDK23" s="171"/>
      <c r="QDL23" s="171"/>
      <c r="QDM23" s="171"/>
      <c r="QDN23" s="171"/>
      <c r="QDO23" s="171"/>
      <c r="QDP23" s="171"/>
      <c r="QDQ23" s="171"/>
      <c r="QDR23" s="171"/>
      <c r="QDS23" s="171"/>
      <c r="QDT23" s="171"/>
      <c r="QDU23" s="171"/>
      <c r="QDV23" s="171"/>
      <c r="QDW23" s="171"/>
      <c r="QDX23" s="171"/>
      <c r="QDY23" s="171"/>
      <c r="QDZ23" s="171"/>
      <c r="QEA23" s="171"/>
      <c r="QEB23" s="171"/>
      <c r="QEC23" s="171"/>
      <c r="QED23" s="171"/>
      <c r="QEE23" s="171"/>
      <c r="QEF23" s="171"/>
      <c r="QEG23" s="171"/>
      <c r="QEH23" s="171"/>
      <c r="QEI23" s="171"/>
      <c r="QEJ23" s="171"/>
      <c r="QEK23" s="171"/>
      <c r="QEL23" s="171"/>
      <c r="QEM23" s="171"/>
      <c r="QEN23" s="171"/>
      <c r="QEO23" s="171"/>
      <c r="QEP23" s="171"/>
      <c r="QEQ23" s="171"/>
      <c r="QER23" s="171"/>
      <c r="QES23" s="171"/>
      <c r="QET23" s="171"/>
      <c r="QEU23" s="171"/>
      <c r="QEV23" s="171"/>
      <c r="QEW23" s="171"/>
      <c r="QEX23" s="171"/>
      <c r="QEY23" s="171"/>
      <c r="QEZ23" s="171"/>
      <c r="QFA23" s="171"/>
      <c r="QFB23" s="171"/>
      <c r="QFC23" s="171"/>
      <c r="QFD23" s="171"/>
      <c r="QFE23" s="171"/>
      <c r="QFF23" s="171"/>
      <c r="QFG23" s="171"/>
      <c r="QFH23" s="171"/>
      <c r="QFI23" s="171"/>
      <c r="QFJ23" s="171"/>
      <c r="QFK23" s="171"/>
      <c r="QFL23" s="171"/>
      <c r="QFM23" s="171"/>
      <c r="QFN23" s="171"/>
      <c r="QFO23" s="171"/>
      <c r="QFP23" s="171"/>
      <c r="QFQ23" s="171"/>
      <c r="QFR23" s="171"/>
      <c r="QFS23" s="171"/>
      <c r="QFT23" s="171"/>
      <c r="QFU23" s="171"/>
      <c r="QFV23" s="171"/>
      <c r="QFW23" s="171"/>
      <c r="QFX23" s="171"/>
      <c r="QFY23" s="171"/>
      <c r="QFZ23" s="171"/>
      <c r="QGA23" s="171"/>
      <c r="QGB23" s="171"/>
      <c r="QGC23" s="171"/>
      <c r="QGD23" s="171"/>
      <c r="QGE23" s="171"/>
      <c r="QGF23" s="171"/>
      <c r="QGG23" s="171"/>
      <c r="QGH23" s="171"/>
      <c r="QGI23" s="171"/>
      <c r="QGJ23" s="171"/>
      <c r="QGK23" s="171"/>
      <c r="QGL23" s="171"/>
      <c r="QGM23" s="171"/>
      <c r="QGN23" s="171"/>
      <c r="QGO23" s="171"/>
      <c r="QGP23" s="171"/>
      <c r="QGQ23" s="171"/>
      <c r="QGR23" s="171"/>
      <c r="QGS23" s="171"/>
      <c r="QGT23" s="171"/>
      <c r="QGU23" s="171"/>
      <c r="QGV23" s="171"/>
      <c r="QGW23" s="171"/>
      <c r="QGX23" s="171"/>
      <c r="QGY23" s="171"/>
      <c r="QGZ23" s="171"/>
      <c r="QHA23" s="171"/>
      <c r="QHB23" s="171"/>
      <c r="QHC23" s="171"/>
      <c r="QHD23" s="171"/>
      <c r="QHE23" s="171"/>
      <c r="QHF23" s="171"/>
      <c r="QHG23" s="171"/>
      <c r="QHH23" s="171"/>
      <c r="QHI23" s="171"/>
      <c r="QHJ23" s="171"/>
      <c r="QHK23" s="171"/>
      <c r="QHL23" s="171"/>
      <c r="QHM23" s="171"/>
      <c r="QHN23" s="171"/>
      <c r="QHO23" s="171"/>
      <c r="QHP23" s="171"/>
      <c r="QHQ23" s="171"/>
      <c r="QHR23" s="171"/>
      <c r="QHS23" s="171"/>
      <c r="QHT23" s="171"/>
      <c r="QHU23" s="171"/>
      <c r="QHV23" s="171"/>
      <c r="QHW23" s="171"/>
      <c r="QHX23" s="171"/>
      <c r="QHY23" s="171"/>
      <c r="QHZ23" s="171"/>
      <c r="QIA23" s="171"/>
      <c r="QIB23" s="171"/>
      <c r="QIC23" s="171"/>
      <c r="QID23" s="171"/>
      <c r="QIE23" s="171"/>
      <c r="QIF23" s="171"/>
      <c r="QIG23" s="171"/>
      <c r="QIH23" s="171"/>
      <c r="QII23" s="171"/>
      <c r="QIJ23" s="171"/>
      <c r="QIK23" s="171"/>
      <c r="QIL23" s="171"/>
      <c r="QIM23" s="171"/>
      <c r="QIN23" s="171"/>
      <c r="QIO23" s="171"/>
      <c r="QIP23" s="171"/>
      <c r="QIQ23" s="171"/>
      <c r="QIR23" s="171"/>
      <c r="QIS23" s="171"/>
      <c r="QIT23" s="171"/>
      <c r="QIU23" s="171"/>
      <c r="QIV23" s="171"/>
      <c r="QIW23" s="171"/>
      <c r="QIX23" s="171"/>
      <c r="QIY23" s="171"/>
      <c r="QIZ23" s="171"/>
      <c r="QJA23" s="171"/>
      <c r="QJB23" s="171"/>
      <c r="QJC23" s="171"/>
      <c r="QJD23" s="171"/>
      <c r="QJE23" s="171"/>
      <c r="QJF23" s="171"/>
      <c r="QJG23" s="171"/>
      <c r="QJH23" s="171"/>
      <c r="QJI23" s="171"/>
      <c r="QJJ23" s="171"/>
      <c r="QJK23" s="171"/>
      <c r="QJL23" s="171"/>
      <c r="QJM23" s="171"/>
      <c r="QJN23" s="171"/>
      <c r="QJO23" s="171"/>
      <c r="QJP23" s="171"/>
      <c r="QJQ23" s="171"/>
      <c r="QJR23" s="171"/>
      <c r="QJS23" s="171"/>
      <c r="QJT23" s="171"/>
      <c r="QJU23" s="171"/>
      <c r="QJV23" s="171"/>
      <c r="QJW23" s="171"/>
      <c r="QJX23" s="171"/>
      <c r="QJY23" s="171"/>
      <c r="QJZ23" s="171"/>
      <c r="QKA23" s="171"/>
      <c r="QKB23" s="171"/>
      <c r="QKC23" s="171"/>
      <c r="QKD23" s="171"/>
      <c r="QKE23" s="171"/>
      <c r="QKF23" s="171"/>
      <c r="QKG23" s="171"/>
      <c r="QKH23" s="171"/>
      <c r="QKI23" s="171"/>
      <c r="QKJ23" s="171"/>
      <c r="QKK23" s="171"/>
      <c r="QKL23" s="171"/>
      <c r="QKM23" s="171"/>
      <c r="QKN23" s="171"/>
      <c r="QKO23" s="171"/>
      <c r="QKP23" s="171"/>
      <c r="QKQ23" s="171"/>
      <c r="QKR23" s="171"/>
      <c r="QKS23" s="171"/>
      <c r="QKT23" s="171"/>
      <c r="QKU23" s="171"/>
      <c r="QKV23" s="171"/>
      <c r="QKW23" s="171"/>
      <c r="QKX23" s="171"/>
      <c r="QKY23" s="171"/>
      <c r="QKZ23" s="171"/>
      <c r="QLA23" s="171"/>
      <c r="QLB23" s="171"/>
      <c r="QLC23" s="171"/>
      <c r="QLD23" s="171"/>
      <c r="QLE23" s="171"/>
      <c r="QLF23" s="171"/>
      <c r="QLG23" s="171"/>
      <c r="QLH23" s="171"/>
      <c r="QLI23" s="171"/>
      <c r="QLJ23" s="171"/>
      <c r="QLK23" s="171"/>
      <c r="QLL23" s="171"/>
      <c r="QLM23" s="171"/>
      <c r="QLN23" s="171"/>
      <c r="QLO23" s="171"/>
      <c r="QLP23" s="171"/>
      <c r="QLQ23" s="171"/>
      <c r="QLR23" s="171"/>
      <c r="QLS23" s="171"/>
      <c r="QLT23" s="171"/>
      <c r="QLU23" s="171"/>
      <c r="QLV23" s="171"/>
      <c r="QLW23" s="171"/>
      <c r="QLX23" s="171"/>
      <c r="QLY23" s="171"/>
      <c r="QLZ23" s="171"/>
      <c r="QMA23" s="171"/>
      <c r="QMB23" s="171"/>
      <c r="QMC23" s="171"/>
      <c r="QMD23" s="171"/>
      <c r="QME23" s="171"/>
      <c r="QMF23" s="171"/>
      <c r="QMG23" s="171"/>
      <c r="QMH23" s="171"/>
      <c r="QMI23" s="171"/>
      <c r="QMJ23" s="171"/>
      <c r="QMK23" s="171"/>
      <c r="QML23" s="171"/>
      <c r="QMM23" s="171"/>
      <c r="QMN23" s="171"/>
      <c r="QMO23" s="171"/>
      <c r="QMP23" s="171"/>
      <c r="QMQ23" s="171"/>
      <c r="QMR23" s="171"/>
      <c r="QMS23" s="171"/>
      <c r="QMT23" s="171"/>
      <c r="QMU23" s="171"/>
      <c r="QMV23" s="171"/>
      <c r="QMW23" s="171"/>
      <c r="QMX23" s="171"/>
      <c r="QMY23" s="171"/>
      <c r="QMZ23" s="171"/>
      <c r="QNA23" s="171"/>
      <c r="QNB23" s="171"/>
      <c r="QNC23" s="171"/>
      <c r="QND23" s="171"/>
      <c r="QNE23" s="171"/>
      <c r="QNF23" s="171"/>
      <c r="QNG23" s="171"/>
      <c r="QNH23" s="171"/>
      <c r="QNI23" s="171"/>
      <c r="QNJ23" s="171"/>
      <c r="QNK23" s="171"/>
      <c r="QNL23" s="171"/>
      <c r="QNM23" s="171"/>
      <c r="QNN23" s="171"/>
      <c r="QNO23" s="171"/>
      <c r="QNP23" s="171"/>
      <c r="QNQ23" s="171"/>
      <c r="QNR23" s="171"/>
      <c r="QNS23" s="171"/>
      <c r="QNT23" s="171"/>
      <c r="QNU23" s="171"/>
      <c r="QNV23" s="171"/>
      <c r="QNW23" s="171"/>
      <c r="QNX23" s="171"/>
      <c r="QNY23" s="171"/>
      <c r="QNZ23" s="171"/>
      <c r="QOA23" s="171"/>
      <c r="QOB23" s="171"/>
      <c r="QOC23" s="171"/>
      <c r="QOD23" s="171"/>
      <c r="QOE23" s="171"/>
      <c r="QOF23" s="171"/>
      <c r="QOG23" s="171"/>
      <c r="QOH23" s="171"/>
      <c r="QOI23" s="171"/>
      <c r="QOJ23" s="171"/>
      <c r="QOK23" s="171"/>
      <c r="QOL23" s="171"/>
      <c r="QOM23" s="171"/>
      <c r="QON23" s="171"/>
      <c r="QOO23" s="171"/>
      <c r="QOP23" s="171"/>
      <c r="QOQ23" s="171"/>
      <c r="QOR23" s="171"/>
      <c r="QOS23" s="171"/>
      <c r="QOT23" s="171"/>
      <c r="QOU23" s="171"/>
      <c r="QOV23" s="171"/>
      <c r="QOW23" s="171"/>
      <c r="QOX23" s="171"/>
      <c r="QOY23" s="171"/>
      <c r="QOZ23" s="171"/>
      <c r="QPA23" s="171"/>
      <c r="QPB23" s="171"/>
      <c r="QPC23" s="171"/>
      <c r="QPD23" s="171"/>
      <c r="QPE23" s="171"/>
      <c r="QPF23" s="171"/>
      <c r="QPG23" s="171"/>
      <c r="QPH23" s="171"/>
      <c r="QPI23" s="171"/>
      <c r="QPJ23" s="171"/>
      <c r="QPK23" s="171"/>
      <c r="QPL23" s="171"/>
      <c r="QPM23" s="171"/>
      <c r="QPN23" s="171"/>
      <c r="QPO23" s="171"/>
      <c r="QPP23" s="171"/>
      <c r="QPQ23" s="171"/>
      <c r="QPR23" s="171"/>
      <c r="QPS23" s="171"/>
      <c r="QPT23" s="171"/>
      <c r="QPU23" s="171"/>
      <c r="QPV23" s="171"/>
      <c r="QPW23" s="171"/>
      <c r="QPX23" s="171"/>
      <c r="QPY23" s="171"/>
      <c r="QPZ23" s="171"/>
      <c r="QQA23" s="171"/>
      <c r="QQB23" s="171"/>
      <c r="QQC23" s="171"/>
      <c r="QQD23" s="171"/>
      <c r="QQE23" s="171"/>
      <c r="QQF23" s="171"/>
      <c r="QQG23" s="171"/>
      <c r="QQH23" s="171"/>
      <c r="QQI23" s="171"/>
      <c r="QQJ23" s="171"/>
      <c r="QQK23" s="171"/>
      <c r="QQL23" s="171"/>
      <c r="QQM23" s="171"/>
      <c r="QQN23" s="171"/>
      <c r="QQO23" s="171"/>
      <c r="QQP23" s="171"/>
      <c r="QQQ23" s="171"/>
      <c r="QQR23" s="171"/>
      <c r="QQS23" s="171"/>
      <c r="QQT23" s="171"/>
      <c r="QQU23" s="171"/>
      <c r="QQV23" s="171"/>
      <c r="QQW23" s="171"/>
      <c r="QQX23" s="171"/>
      <c r="QQY23" s="171"/>
      <c r="QQZ23" s="171"/>
      <c r="QRA23" s="171"/>
      <c r="QRB23" s="171"/>
      <c r="QRC23" s="171"/>
      <c r="QRD23" s="171"/>
      <c r="QRE23" s="171"/>
      <c r="QRF23" s="171"/>
      <c r="QRG23" s="171"/>
      <c r="QRH23" s="171"/>
      <c r="QRI23" s="171"/>
      <c r="QRJ23" s="171"/>
      <c r="QRK23" s="171"/>
      <c r="QRL23" s="171"/>
      <c r="QRM23" s="171"/>
      <c r="QRN23" s="171"/>
      <c r="QRO23" s="171"/>
      <c r="QRP23" s="171"/>
      <c r="QRQ23" s="171"/>
      <c r="QRR23" s="171"/>
      <c r="QRS23" s="171"/>
      <c r="QRT23" s="171"/>
      <c r="QRU23" s="171"/>
      <c r="QRV23" s="171"/>
      <c r="QRW23" s="171"/>
      <c r="QRX23" s="171"/>
      <c r="QRY23" s="171"/>
      <c r="QRZ23" s="171"/>
      <c r="QSA23" s="171"/>
      <c r="QSB23" s="171"/>
      <c r="QSC23" s="171"/>
      <c r="QSD23" s="171"/>
      <c r="QSE23" s="171"/>
      <c r="QSF23" s="171"/>
      <c r="QSG23" s="171"/>
      <c r="QSH23" s="171"/>
      <c r="QSI23" s="171"/>
      <c r="QSJ23" s="171"/>
      <c r="QSK23" s="171"/>
      <c r="QSL23" s="171"/>
      <c r="QSM23" s="171"/>
      <c r="QSN23" s="171"/>
      <c r="QSO23" s="171"/>
      <c r="QSP23" s="171"/>
      <c r="QSQ23" s="171"/>
      <c r="QSR23" s="171"/>
      <c r="QSS23" s="171"/>
      <c r="QST23" s="171"/>
      <c r="QSU23" s="171"/>
      <c r="QSV23" s="171"/>
      <c r="QSW23" s="171"/>
      <c r="QSX23" s="171"/>
      <c r="QSY23" s="171"/>
      <c r="QSZ23" s="171"/>
      <c r="QTA23" s="171"/>
      <c r="QTB23" s="171"/>
      <c r="QTC23" s="171"/>
      <c r="QTD23" s="171"/>
      <c r="QTE23" s="171"/>
      <c r="QTF23" s="171"/>
      <c r="QTG23" s="171"/>
      <c r="QTH23" s="171"/>
      <c r="QTI23" s="171"/>
      <c r="QTJ23" s="171"/>
      <c r="QTK23" s="171"/>
      <c r="QTL23" s="171"/>
      <c r="QTM23" s="171"/>
      <c r="QTN23" s="171"/>
      <c r="QTO23" s="171"/>
      <c r="QTP23" s="171"/>
      <c r="QTQ23" s="171"/>
      <c r="QTR23" s="171"/>
      <c r="QTS23" s="171"/>
      <c r="QTT23" s="171"/>
      <c r="QTU23" s="171"/>
      <c r="QTV23" s="171"/>
      <c r="QTW23" s="171"/>
      <c r="QTX23" s="171"/>
      <c r="QTY23" s="171"/>
      <c r="QTZ23" s="171"/>
      <c r="QUA23" s="171"/>
      <c r="QUB23" s="171"/>
      <c r="QUC23" s="171"/>
      <c r="QUD23" s="171"/>
      <c r="QUE23" s="171"/>
      <c r="QUF23" s="171"/>
      <c r="QUG23" s="171"/>
      <c r="QUH23" s="171"/>
      <c r="QUI23" s="171"/>
      <c r="QUJ23" s="171"/>
      <c r="QUK23" s="171"/>
      <c r="QUL23" s="171"/>
      <c r="QUM23" s="171"/>
      <c r="QUN23" s="171"/>
      <c r="QUO23" s="171"/>
      <c r="QUP23" s="171"/>
      <c r="QUQ23" s="171"/>
      <c r="QUR23" s="171"/>
      <c r="QUS23" s="171"/>
      <c r="QUT23" s="171"/>
      <c r="QUU23" s="171"/>
      <c r="QUV23" s="171"/>
      <c r="QUW23" s="171"/>
      <c r="QUX23" s="171"/>
      <c r="QUY23" s="171"/>
      <c r="QUZ23" s="171"/>
      <c r="QVA23" s="171"/>
      <c r="QVB23" s="171"/>
      <c r="QVC23" s="171"/>
      <c r="QVD23" s="171"/>
      <c r="QVE23" s="171"/>
      <c r="QVF23" s="171"/>
      <c r="QVG23" s="171"/>
      <c r="QVH23" s="171"/>
      <c r="QVI23" s="171"/>
      <c r="QVJ23" s="171"/>
      <c r="QVK23" s="171"/>
      <c r="QVL23" s="171"/>
      <c r="QVM23" s="171"/>
      <c r="QVN23" s="171"/>
      <c r="QVO23" s="171"/>
      <c r="QVP23" s="171"/>
      <c r="QVQ23" s="171"/>
      <c r="QVR23" s="171"/>
      <c r="QVS23" s="171"/>
      <c r="QVT23" s="171"/>
      <c r="QVU23" s="171"/>
      <c r="QVV23" s="171"/>
      <c r="QVW23" s="171"/>
      <c r="QVX23" s="171"/>
      <c r="QVY23" s="171"/>
      <c r="QVZ23" s="171"/>
      <c r="QWA23" s="171"/>
      <c r="QWB23" s="171"/>
      <c r="QWC23" s="171"/>
      <c r="QWD23" s="171"/>
      <c r="QWE23" s="171"/>
      <c r="QWF23" s="171"/>
      <c r="QWG23" s="171"/>
      <c r="QWH23" s="171"/>
      <c r="QWI23" s="171"/>
      <c r="QWJ23" s="171"/>
      <c r="QWK23" s="171"/>
      <c r="QWL23" s="171"/>
      <c r="QWM23" s="171"/>
      <c r="QWN23" s="171"/>
      <c r="QWO23" s="171"/>
      <c r="QWP23" s="171"/>
      <c r="QWQ23" s="171"/>
      <c r="QWR23" s="171"/>
      <c r="QWS23" s="171"/>
      <c r="QWT23" s="171"/>
      <c r="QWU23" s="171"/>
      <c r="QWV23" s="171"/>
      <c r="QWW23" s="171"/>
      <c r="QWX23" s="171"/>
      <c r="QWY23" s="171"/>
      <c r="QWZ23" s="171"/>
      <c r="QXA23" s="171"/>
      <c r="QXB23" s="171"/>
      <c r="QXC23" s="171"/>
      <c r="QXD23" s="171"/>
      <c r="QXE23" s="171"/>
      <c r="QXF23" s="171"/>
      <c r="QXG23" s="171"/>
      <c r="QXH23" s="171"/>
      <c r="QXI23" s="171"/>
      <c r="QXJ23" s="171"/>
      <c r="QXK23" s="171"/>
      <c r="QXL23" s="171"/>
      <c r="QXM23" s="171"/>
      <c r="QXN23" s="171"/>
      <c r="QXO23" s="171"/>
      <c r="QXP23" s="171"/>
      <c r="QXQ23" s="171"/>
      <c r="QXR23" s="171"/>
      <c r="QXS23" s="171"/>
      <c r="QXT23" s="171"/>
      <c r="QXU23" s="171"/>
      <c r="QXV23" s="171"/>
      <c r="QXW23" s="171"/>
      <c r="QXX23" s="171"/>
      <c r="QXY23" s="171"/>
      <c r="QXZ23" s="171"/>
      <c r="QYA23" s="171"/>
      <c r="QYB23" s="171"/>
      <c r="QYC23" s="171"/>
      <c r="QYD23" s="171"/>
      <c r="QYE23" s="171"/>
      <c r="QYF23" s="171"/>
      <c r="QYG23" s="171"/>
      <c r="QYH23" s="171"/>
      <c r="QYI23" s="171"/>
      <c r="QYJ23" s="171"/>
      <c r="QYK23" s="171"/>
      <c r="QYL23" s="171"/>
      <c r="QYM23" s="171"/>
      <c r="QYN23" s="171"/>
      <c r="QYO23" s="171"/>
      <c r="QYP23" s="171"/>
      <c r="QYQ23" s="171"/>
      <c r="QYR23" s="171"/>
      <c r="QYS23" s="171"/>
      <c r="QYT23" s="171"/>
      <c r="QYU23" s="171"/>
      <c r="QYV23" s="171"/>
      <c r="QYW23" s="171"/>
      <c r="QYX23" s="171"/>
      <c r="QYY23" s="171"/>
      <c r="QYZ23" s="171"/>
      <c r="QZA23" s="171"/>
      <c r="QZB23" s="171"/>
      <c r="QZC23" s="171"/>
      <c r="QZD23" s="171"/>
      <c r="QZE23" s="171"/>
      <c r="QZF23" s="171"/>
      <c r="QZG23" s="171"/>
      <c r="QZH23" s="171"/>
      <c r="QZI23" s="171"/>
      <c r="QZJ23" s="171"/>
      <c r="QZK23" s="171"/>
      <c r="QZL23" s="171"/>
      <c r="QZM23" s="171"/>
      <c r="QZN23" s="171"/>
      <c r="QZO23" s="171"/>
      <c r="QZP23" s="171"/>
      <c r="QZQ23" s="171"/>
      <c r="QZR23" s="171"/>
      <c r="QZS23" s="171"/>
      <c r="QZT23" s="171"/>
      <c r="QZU23" s="171"/>
      <c r="QZV23" s="171"/>
      <c r="QZW23" s="171"/>
      <c r="QZX23" s="171"/>
      <c r="QZY23" s="171"/>
      <c r="QZZ23" s="171"/>
      <c r="RAA23" s="171"/>
      <c r="RAB23" s="171"/>
      <c r="RAC23" s="171"/>
      <c r="RAD23" s="171"/>
      <c r="RAE23" s="171"/>
      <c r="RAF23" s="171"/>
      <c r="RAG23" s="171"/>
      <c r="RAH23" s="171"/>
      <c r="RAI23" s="171"/>
      <c r="RAJ23" s="171"/>
      <c r="RAK23" s="171"/>
      <c r="RAL23" s="171"/>
      <c r="RAM23" s="171"/>
      <c r="RAN23" s="171"/>
      <c r="RAO23" s="171"/>
      <c r="RAP23" s="171"/>
      <c r="RAQ23" s="171"/>
      <c r="RAR23" s="171"/>
      <c r="RAS23" s="171"/>
      <c r="RAT23" s="171"/>
      <c r="RAU23" s="171"/>
      <c r="RAV23" s="171"/>
      <c r="RAW23" s="171"/>
      <c r="RAX23" s="171"/>
      <c r="RAY23" s="171"/>
      <c r="RAZ23" s="171"/>
      <c r="RBA23" s="171"/>
      <c r="RBB23" s="171"/>
      <c r="RBC23" s="171"/>
      <c r="RBD23" s="171"/>
      <c r="RBE23" s="171"/>
      <c r="RBF23" s="171"/>
      <c r="RBG23" s="171"/>
      <c r="RBH23" s="171"/>
      <c r="RBI23" s="171"/>
      <c r="RBJ23" s="171"/>
      <c r="RBK23" s="171"/>
      <c r="RBL23" s="171"/>
      <c r="RBM23" s="171"/>
      <c r="RBN23" s="171"/>
      <c r="RBO23" s="171"/>
      <c r="RBP23" s="171"/>
      <c r="RBQ23" s="171"/>
      <c r="RBR23" s="171"/>
      <c r="RBS23" s="171"/>
      <c r="RBT23" s="171"/>
      <c r="RBU23" s="171"/>
      <c r="RBV23" s="171"/>
      <c r="RBW23" s="171"/>
      <c r="RBX23" s="171"/>
      <c r="RBY23" s="171"/>
      <c r="RBZ23" s="171"/>
      <c r="RCA23" s="171"/>
      <c r="RCB23" s="171"/>
      <c r="RCC23" s="171"/>
      <c r="RCD23" s="171"/>
      <c r="RCE23" s="171"/>
      <c r="RCF23" s="171"/>
      <c r="RCG23" s="171"/>
      <c r="RCH23" s="171"/>
      <c r="RCI23" s="171"/>
      <c r="RCJ23" s="171"/>
      <c r="RCK23" s="171"/>
      <c r="RCL23" s="171"/>
      <c r="RCM23" s="171"/>
      <c r="RCN23" s="171"/>
      <c r="RCO23" s="171"/>
      <c r="RCP23" s="171"/>
      <c r="RCQ23" s="171"/>
      <c r="RCR23" s="171"/>
      <c r="RCS23" s="171"/>
      <c r="RCT23" s="171"/>
      <c r="RCU23" s="171"/>
      <c r="RCV23" s="171"/>
      <c r="RCW23" s="171"/>
      <c r="RCX23" s="171"/>
      <c r="RCY23" s="171"/>
      <c r="RCZ23" s="171"/>
      <c r="RDA23" s="171"/>
      <c r="RDB23" s="171"/>
      <c r="RDC23" s="171"/>
      <c r="RDD23" s="171"/>
      <c r="RDE23" s="171"/>
      <c r="RDF23" s="171"/>
      <c r="RDG23" s="171"/>
      <c r="RDH23" s="171"/>
      <c r="RDI23" s="171"/>
      <c r="RDJ23" s="171"/>
      <c r="RDK23" s="171"/>
      <c r="RDL23" s="171"/>
      <c r="RDM23" s="171"/>
      <c r="RDN23" s="171"/>
      <c r="RDO23" s="171"/>
      <c r="RDP23" s="171"/>
      <c r="RDQ23" s="171"/>
      <c r="RDR23" s="171"/>
      <c r="RDS23" s="171"/>
      <c r="RDT23" s="171"/>
      <c r="RDU23" s="171"/>
      <c r="RDV23" s="171"/>
      <c r="RDW23" s="171"/>
      <c r="RDX23" s="171"/>
      <c r="RDY23" s="171"/>
      <c r="RDZ23" s="171"/>
      <c r="REA23" s="171"/>
      <c r="REB23" s="171"/>
      <c r="REC23" s="171"/>
      <c r="RED23" s="171"/>
      <c r="REE23" s="171"/>
      <c r="REF23" s="171"/>
      <c r="REG23" s="171"/>
      <c r="REH23" s="171"/>
      <c r="REI23" s="171"/>
      <c r="REJ23" s="171"/>
      <c r="REK23" s="171"/>
      <c r="REL23" s="171"/>
      <c r="REM23" s="171"/>
      <c r="REN23" s="171"/>
      <c r="REO23" s="171"/>
      <c r="REP23" s="171"/>
      <c r="REQ23" s="171"/>
      <c r="RER23" s="171"/>
      <c r="RES23" s="171"/>
      <c r="RET23" s="171"/>
      <c r="REU23" s="171"/>
      <c r="REV23" s="171"/>
      <c r="REW23" s="171"/>
      <c r="REX23" s="171"/>
      <c r="REY23" s="171"/>
      <c r="REZ23" s="171"/>
      <c r="RFA23" s="171"/>
      <c r="RFB23" s="171"/>
      <c r="RFC23" s="171"/>
      <c r="RFD23" s="171"/>
      <c r="RFE23" s="171"/>
      <c r="RFF23" s="171"/>
      <c r="RFG23" s="171"/>
      <c r="RFH23" s="171"/>
      <c r="RFI23" s="171"/>
      <c r="RFJ23" s="171"/>
      <c r="RFK23" s="171"/>
      <c r="RFL23" s="171"/>
      <c r="RFM23" s="171"/>
      <c r="RFN23" s="171"/>
      <c r="RFO23" s="171"/>
      <c r="RFP23" s="171"/>
      <c r="RFQ23" s="171"/>
      <c r="RFR23" s="171"/>
      <c r="RFS23" s="171"/>
      <c r="RFT23" s="171"/>
      <c r="RFU23" s="171"/>
      <c r="RFV23" s="171"/>
      <c r="RFW23" s="171"/>
      <c r="RFX23" s="171"/>
      <c r="RFY23" s="171"/>
      <c r="RFZ23" s="171"/>
      <c r="RGA23" s="171"/>
      <c r="RGB23" s="171"/>
      <c r="RGC23" s="171"/>
      <c r="RGD23" s="171"/>
      <c r="RGE23" s="171"/>
      <c r="RGF23" s="171"/>
      <c r="RGG23" s="171"/>
      <c r="RGH23" s="171"/>
      <c r="RGI23" s="171"/>
      <c r="RGJ23" s="171"/>
      <c r="RGK23" s="171"/>
      <c r="RGL23" s="171"/>
      <c r="RGM23" s="171"/>
      <c r="RGN23" s="171"/>
      <c r="RGO23" s="171"/>
      <c r="RGP23" s="171"/>
      <c r="RGQ23" s="171"/>
      <c r="RGR23" s="171"/>
      <c r="RGS23" s="171"/>
      <c r="RGT23" s="171"/>
      <c r="RGU23" s="171"/>
      <c r="RGV23" s="171"/>
      <c r="RGW23" s="171"/>
      <c r="RGX23" s="171"/>
      <c r="RGY23" s="171"/>
      <c r="RGZ23" s="171"/>
      <c r="RHA23" s="171"/>
      <c r="RHB23" s="171"/>
      <c r="RHC23" s="171"/>
      <c r="RHD23" s="171"/>
      <c r="RHE23" s="171"/>
      <c r="RHF23" s="171"/>
      <c r="RHG23" s="171"/>
      <c r="RHH23" s="171"/>
      <c r="RHI23" s="171"/>
      <c r="RHJ23" s="171"/>
      <c r="RHK23" s="171"/>
      <c r="RHL23" s="171"/>
      <c r="RHM23" s="171"/>
      <c r="RHN23" s="171"/>
      <c r="RHO23" s="171"/>
      <c r="RHP23" s="171"/>
      <c r="RHQ23" s="171"/>
      <c r="RHR23" s="171"/>
      <c r="RHS23" s="171"/>
      <c r="RHT23" s="171"/>
      <c r="RHU23" s="171"/>
      <c r="RHV23" s="171"/>
      <c r="RHW23" s="171"/>
      <c r="RHX23" s="171"/>
      <c r="RHY23" s="171"/>
      <c r="RHZ23" s="171"/>
      <c r="RIA23" s="171"/>
      <c r="RIB23" s="171"/>
      <c r="RIC23" s="171"/>
      <c r="RID23" s="171"/>
      <c r="RIE23" s="171"/>
      <c r="RIF23" s="171"/>
      <c r="RIG23" s="171"/>
      <c r="RIH23" s="171"/>
      <c r="RII23" s="171"/>
      <c r="RIJ23" s="171"/>
      <c r="RIK23" s="171"/>
      <c r="RIL23" s="171"/>
      <c r="RIM23" s="171"/>
      <c r="RIN23" s="171"/>
      <c r="RIO23" s="171"/>
      <c r="RIP23" s="171"/>
      <c r="RIQ23" s="171"/>
      <c r="RIR23" s="171"/>
      <c r="RIS23" s="171"/>
      <c r="RIT23" s="171"/>
      <c r="RIU23" s="171"/>
      <c r="RIV23" s="171"/>
      <c r="RIW23" s="171"/>
      <c r="RIX23" s="171"/>
      <c r="RIY23" s="171"/>
      <c r="RIZ23" s="171"/>
      <c r="RJA23" s="171"/>
      <c r="RJB23" s="171"/>
      <c r="RJC23" s="171"/>
      <c r="RJD23" s="171"/>
      <c r="RJE23" s="171"/>
      <c r="RJF23" s="171"/>
      <c r="RJG23" s="171"/>
      <c r="RJH23" s="171"/>
      <c r="RJI23" s="171"/>
      <c r="RJJ23" s="171"/>
      <c r="RJK23" s="171"/>
      <c r="RJL23" s="171"/>
      <c r="RJM23" s="171"/>
      <c r="RJN23" s="171"/>
      <c r="RJO23" s="171"/>
      <c r="RJP23" s="171"/>
      <c r="RJQ23" s="171"/>
      <c r="RJR23" s="171"/>
      <c r="RJS23" s="171"/>
      <c r="RJT23" s="171"/>
      <c r="RJU23" s="171"/>
      <c r="RJV23" s="171"/>
      <c r="RJW23" s="171"/>
      <c r="RJX23" s="171"/>
      <c r="RJY23" s="171"/>
      <c r="RJZ23" s="171"/>
      <c r="RKA23" s="171"/>
      <c r="RKB23" s="171"/>
      <c r="RKC23" s="171"/>
      <c r="RKD23" s="171"/>
      <c r="RKE23" s="171"/>
      <c r="RKF23" s="171"/>
      <c r="RKG23" s="171"/>
      <c r="RKH23" s="171"/>
      <c r="RKI23" s="171"/>
      <c r="RKJ23" s="171"/>
      <c r="RKK23" s="171"/>
      <c r="RKL23" s="171"/>
      <c r="RKM23" s="171"/>
      <c r="RKN23" s="171"/>
      <c r="RKO23" s="171"/>
      <c r="RKP23" s="171"/>
      <c r="RKQ23" s="171"/>
      <c r="RKR23" s="171"/>
      <c r="RKS23" s="171"/>
      <c r="RKT23" s="171"/>
      <c r="RKU23" s="171"/>
      <c r="RKV23" s="171"/>
      <c r="RKW23" s="171"/>
      <c r="RKX23" s="171"/>
      <c r="RKY23" s="171"/>
      <c r="RKZ23" s="171"/>
      <c r="RLA23" s="171"/>
      <c r="RLB23" s="171"/>
      <c r="RLC23" s="171"/>
      <c r="RLD23" s="171"/>
      <c r="RLE23" s="171"/>
      <c r="RLF23" s="171"/>
      <c r="RLG23" s="171"/>
      <c r="RLH23" s="171"/>
      <c r="RLI23" s="171"/>
      <c r="RLJ23" s="171"/>
      <c r="RLK23" s="171"/>
      <c r="RLL23" s="171"/>
      <c r="RLM23" s="171"/>
      <c r="RLN23" s="171"/>
      <c r="RLO23" s="171"/>
      <c r="RLP23" s="171"/>
      <c r="RLQ23" s="171"/>
      <c r="RLR23" s="171"/>
      <c r="RLS23" s="171"/>
      <c r="RLT23" s="171"/>
      <c r="RLU23" s="171"/>
      <c r="RLV23" s="171"/>
      <c r="RLW23" s="171"/>
      <c r="RLX23" s="171"/>
      <c r="RLY23" s="171"/>
      <c r="RLZ23" s="171"/>
      <c r="RMA23" s="171"/>
      <c r="RMB23" s="171"/>
      <c r="RMC23" s="171"/>
      <c r="RMD23" s="171"/>
      <c r="RME23" s="171"/>
      <c r="RMF23" s="171"/>
      <c r="RMG23" s="171"/>
      <c r="RMH23" s="171"/>
      <c r="RMI23" s="171"/>
      <c r="RMJ23" s="171"/>
      <c r="RMK23" s="171"/>
      <c r="RML23" s="171"/>
      <c r="RMM23" s="171"/>
      <c r="RMN23" s="171"/>
      <c r="RMO23" s="171"/>
      <c r="RMP23" s="171"/>
      <c r="RMQ23" s="171"/>
      <c r="RMR23" s="171"/>
      <c r="RMS23" s="171"/>
      <c r="RMT23" s="171"/>
      <c r="RMU23" s="171"/>
      <c r="RMV23" s="171"/>
      <c r="RMW23" s="171"/>
      <c r="RMX23" s="171"/>
      <c r="RMY23" s="171"/>
      <c r="RMZ23" s="171"/>
      <c r="RNA23" s="171"/>
      <c r="RNB23" s="171"/>
      <c r="RNC23" s="171"/>
      <c r="RND23" s="171"/>
      <c r="RNE23" s="171"/>
      <c r="RNF23" s="171"/>
      <c r="RNG23" s="171"/>
      <c r="RNH23" s="171"/>
      <c r="RNI23" s="171"/>
      <c r="RNJ23" s="171"/>
      <c r="RNK23" s="171"/>
      <c r="RNL23" s="171"/>
      <c r="RNM23" s="171"/>
      <c r="RNN23" s="171"/>
      <c r="RNO23" s="171"/>
      <c r="RNP23" s="171"/>
      <c r="RNQ23" s="171"/>
      <c r="RNR23" s="171"/>
      <c r="RNS23" s="171"/>
      <c r="RNT23" s="171"/>
      <c r="RNU23" s="171"/>
      <c r="RNV23" s="171"/>
      <c r="RNW23" s="171"/>
      <c r="RNX23" s="171"/>
      <c r="RNY23" s="171"/>
      <c r="RNZ23" s="171"/>
      <c r="ROA23" s="171"/>
      <c r="ROB23" s="171"/>
      <c r="ROC23" s="171"/>
      <c r="ROD23" s="171"/>
      <c r="ROE23" s="171"/>
      <c r="ROF23" s="171"/>
      <c r="ROG23" s="171"/>
      <c r="ROH23" s="171"/>
      <c r="ROI23" s="171"/>
      <c r="ROJ23" s="171"/>
      <c r="ROK23" s="171"/>
      <c r="ROL23" s="171"/>
      <c r="ROM23" s="171"/>
      <c r="RON23" s="171"/>
      <c r="ROO23" s="171"/>
      <c r="ROP23" s="171"/>
      <c r="ROQ23" s="171"/>
      <c r="ROR23" s="171"/>
      <c r="ROS23" s="171"/>
      <c r="ROT23" s="171"/>
      <c r="ROU23" s="171"/>
      <c r="ROV23" s="171"/>
      <c r="ROW23" s="171"/>
      <c r="ROX23" s="171"/>
      <c r="ROY23" s="171"/>
      <c r="ROZ23" s="171"/>
      <c r="RPA23" s="171"/>
      <c r="RPB23" s="171"/>
      <c r="RPC23" s="171"/>
      <c r="RPD23" s="171"/>
      <c r="RPE23" s="171"/>
      <c r="RPF23" s="171"/>
      <c r="RPG23" s="171"/>
      <c r="RPH23" s="171"/>
      <c r="RPI23" s="171"/>
      <c r="RPJ23" s="171"/>
      <c r="RPK23" s="171"/>
      <c r="RPL23" s="171"/>
      <c r="RPM23" s="171"/>
      <c r="RPN23" s="171"/>
      <c r="RPO23" s="171"/>
      <c r="RPP23" s="171"/>
      <c r="RPQ23" s="171"/>
      <c r="RPR23" s="171"/>
      <c r="RPS23" s="171"/>
      <c r="RPT23" s="171"/>
      <c r="RPU23" s="171"/>
      <c r="RPV23" s="171"/>
      <c r="RPW23" s="171"/>
      <c r="RPX23" s="171"/>
      <c r="RPY23" s="171"/>
      <c r="RPZ23" s="171"/>
      <c r="RQA23" s="171"/>
      <c r="RQB23" s="171"/>
      <c r="RQC23" s="171"/>
      <c r="RQD23" s="171"/>
      <c r="RQE23" s="171"/>
      <c r="RQF23" s="171"/>
      <c r="RQG23" s="171"/>
      <c r="RQH23" s="171"/>
      <c r="RQI23" s="171"/>
      <c r="RQJ23" s="171"/>
      <c r="RQK23" s="171"/>
      <c r="RQL23" s="171"/>
      <c r="RQM23" s="171"/>
      <c r="RQN23" s="171"/>
      <c r="RQO23" s="171"/>
      <c r="RQP23" s="171"/>
      <c r="RQQ23" s="171"/>
      <c r="RQR23" s="171"/>
      <c r="RQS23" s="171"/>
      <c r="RQT23" s="171"/>
      <c r="RQU23" s="171"/>
      <c r="RQV23" s="171"/>
      <c r="RQW23" s="171"/>
      <c r="RQX23" s="171"/>
      <c r="RQY23" s="171"/>
      <c r="RQZ23" s="171"/>
      <c r="RRA23" s="171"/>
      <c r="RRB23" s="171"/>
      <c r="RRC23" s="171"/>
      <c r="RRD23" s="171"/>
      <c r="RRE23" s="171"/>
      <c r="RRF23" s="171"/>
      <c r="RRG23" s="171"/>
      <c r="RRH23" s="171"/>
      <c r="RRI23" s="171"/>
      <c r="RRJ23" s="171"/>
      <c r="RRK23" s="171"/>
      <c r="RRL23" s="171"/>
      <c r="RRM23" s="171"/>
      <c r="RRN23" s="171"/>
      <c r="RRO23" s="171"/>
      <c r="RRP23" s="171"/>
      <c r="RRQ23" s="171"/>
      <c r="RRR23" s="171"/>
      <c r="RRS23" s="171"/>
      <c r="RRT23" s="171"/>
      <c r="RRU23" s="171"/>
      <c r="RRV23" s="171"/>
      <c r="RRW23" s="171"/>
      <c r="RRX23" s="171"/>
      <c r="RRY23" s="171"/>
      <c r="RRZ23" s="171"/>
      <c r="RSA23" s="171"/>
      <c r="RSB23" s="171"/>
      <c r="RSC23" s="171"/>
      <c r="RSD23" s="171"/>
      <c r="RSE23" s="171"/>
      <c r="RSF23" s="171"/>
      <c r="RSG23" s="171"/>
      <c r="RSH23" s="171"/>
      <c r="RSI23" s="171"/>
      <c r="RSJ23" s="171"/>
      <c r="RSK23" s="171"/>
      <c r="RSL23" s="171"/>
      <c r="RSM23" s="171"/>
      <c r="RSN23" s="171"/>
      <c r="RSO23" s="171"/>
      <c r="RSP23" s="171"/>
      <c r="RSQ23" s="171"/>
      <c r="RSR23" s="171"/>
      <c r="RSS23" s="171"/>
      <c r="RST23" s="171"/>
      <c r="RSU23" s="171"/>
      <c r="RSV23" s="171"/>
      <c r="RSW23" s="171"/>
      <c r="RSX23" s="171"/>
      <c r="RSY23" s="171"/>
      <c r="RSZ23" s="171"/>
      <c r="RTA23" s="171"/>
      <c r="RTB23" s="171"/>
      <c r="RTC23" s="171"/>
      <c r="RTD23" s="171"/>
      <c r="RTE23" s="171"/>
      <c r="RTF23" s="171"/>
      <c r="RTG23" s="171"/>
      <c r="RTH23" s="171"/>
      <c r="RTI23" s="171"/>
      <c r="RTJ23" s="171"/>
      <c r="RTK23" s="171"/>
      <c r="RTL23" s="171"/>
      <c r="RTM23" s="171"/>
      <c r="RTN23" s="171"/>
      <c r="RTO23" s="171"/>
      <c r="RTP23" s="171"/>
      <c r="RTQ23" s="171"/>
      <c r="RTR23" s="171"/>
      <c r="RTS23" s="171"/>
      <c r="RTT23" s="171"/>
      <c r="RTU23" s="171"/>
      <c r="RTV23" s="171"/>
      <c r="RTW23" s="171"/>
      <c r="RTX23" s="171"/>
      <c r="RTY23" s="171"/>
      <c r="RTZ23" s="171"/>
      <c r="RUA23" s="171"/>
      <c r="RUB23" s="171"/>
      <c r="RUC23" s="171"/>
      <c r="RUD23" s="171"/>
      <c r="RUE23" s="171"/>
      <c r="RUF23" s="171"/>
      <c r="RUG23" s="171"/>
      <c r="RUH23" s="171"/>
      <c r="RUI23" s="171"/>
      <c r="RUJ23" s="171"/>
      <c r="RUK23" s="171"/>
      <c r="RUL23" s="171"/>
      <c r="RUM23" s="171"/>
      <c r="RUN23" s="171"/>
      <c r="RUO23" s="171"/>
      <c r="RUP23" s="171"/>
      <c r="RUQ23" s="171"/>
      <c r="RUR23" s="171"/>
      <c r="RUS23" s="171"/>
      <c r="RUT23" s="171"/>
      <c r="RUU23" s="171"/>
      <c r="RUV23" s="171"/>
      <c r="RUW23" s="171"/>
      <c r="RUX23" s="171"/>
      <c r="RUY23" s="171"/>
      <c r="RUZ23" s="171"/>
      <c r="RVA23" s="171"/>
      <c r="RVB23" s="171"/>
      <c r="RVC23" s="171"/>
      <c r="RVD23" s="171"/>
      <c r="RVE23" s="171"/>
      <c r="RVF23" s="171"/>
      <c r="RVG23" s="171"/>
      <c r="RVH23" s="171"/>
      <c r="RVI23" s="171"/>
      <c r="RVJ23" s="171"/>
      <c r="RVK23" s="171"/>
      <c r="RVL23" s="171"/>
      <c r="RVM23" s="171"/>
      <c r="RVN23" s="171"/>
      <c r="RVO23" s="171"/>
      <c r="RVP23" s="171"/>
      <c r="RVQ23" s="171"/>
      <c r="RVR23" s="171"/>
      <c r="RVS23" s="171"/>
      <c r="RVT23" s="171"/>
      <c r="RVU23" s="171"/>
      <c r="RVV23" s="171"/>
      <c r="RVW23" s="171"/>
      <c r="RVX23" s="171"/>
      <c r="RVY23" s="171"/>
      <c r="RVZ23" s="171"/>
      <c r="RWA23" s="171"/>
      <c r="RWB23" s="171"/>
      <c r="RWC23" s="171"/>
      <c r="RWD23" s="171"/>
      <c r="RWE23" s="171"/>
      <c r="RWF23" s="171"/>
      <c r="RWG23" s="171"/>
      <c r="RWH23" s="171"/>
      <c r="RWI23" s="171"/>
      <c r="RWJ23" s="171"/>
      <c r="RWK23" s="171"/>
      <c r="RWL23" s="171"/>
      <c r="RWM23" s="171"/>
      <c r="RWN23" s="171"/>
      <c r="RWO23" s="171"/>
      <c r="RWP23" s="171"/>
      <c r="RWQ23" s="171"/>
      <c r="RWR23" s="171"/>
      <c r="RWS23" s="171"/>
      <c r="RWT23" s="171"/>
      <c r="RWU23" s="171"/>
      <c r="RWV23" s="171"/>
      <c r="RWW23" s="171"/>
      <c r="RWX23" s="171"/>
      <c r="RWY23" s="171"/>
      <c r="RWZ23" s="171"/>
      <c r="RXA23" s="171"/>
      <c r="RXB23" s="171"/>
      <c r="RXC23" s="171"/>
      <c r="RXD23" s="171"/>
      <c r="RXE23" s="171"/>
      <c r="RXF23" s="171"/>
      <c r="RXG23" s="171"/>
      <c r="RXH23" s="171"/>
      <c r="RXI23" s="171"/>
      <c r="RXJ23" s="171"/>
      <c r="RXK23" s="171"/>
      <c r="RXL23" s="171"/>
      <c r="RXM23" s="171"/>
      <c r="RXN23" s="171"/>
      <c r="RXO23" s="171"/>
      <c r="RXP23" s="171"/>
      <c r="RXQ23" s="171"/>
      <c r="RXR23" s="171"/>
      <c r="RXS23" s="171"/>
      <c r="RXT23" s="171"/>
      <c r="RXU23" s="171"/>
      <c r="RXV23" s="171"/>
      <c r="RXW23" s="171"/>
      <c r="RXX23" s="171"/>
      <c r="RXY23" s="171"/>
      <c r="RXZ23" s="171"/>
      <c r="RYA23" s="171"/>
      <c r="RYB23" s="171"/>
      <c r="RYC23" s="171"/>
      <c r="RYD23" s="171"/>
      <c r="RYE23" s="171"/>
      <c r="RYF23" s="171"/>
      <c r="RYG23" s="171"/>
      <c r="RYH23" s="171"/>
      <c r="RYI23" s="171"/>
      <c r="RYJ23" s="171"/>
      <c r="RYK23" s="171"/>
      <c r="RYL23" s="171"/>
      <c r="RYM23" s="171"/>
      <c r="RYN23" s="171"/>
      <c r="RYO23" s="171"/>
      <c r="RYP23" s="171"/>
      <c r="RYQ23" s="171"/>
      <c r="RYR23" s="171"/>
      <c r="RYS23" s="171"/>
      <c r="RYT23" s="171"/>
      <c r="RYU23" s="171"/>
      <c r="RYV23" s="171"/>
      <c r="RYW23" s="171"/>
      <c r="RYX23" s="171"/>
      <c r="RYY23" s="171"/>
      <c r="RYZ23" s="171"/>
      <c r="RZA23" s="171"/>
      <c r="RZB23" s="171"/>
      <c r="RZC23" s="171"/>
      <c r="RZD23" s="171"/>
      <c r="RZE23" s="171"/>
      <c r="RZF23" s="171"/>
      <c r="RZG23" s="171"/>
      <c r="RZH23" s="171"/>
      <c r="RZI23" s="171"/>
      <c r="RZJ23" s="171"/>
      <c r="RZK23" s="171"/>
      <c r="RZL23" s="171"/>
      <c r="RZM23" s="171"/>
      <c r="RZN23" s="171"/>
      <c r="RZO23" s="171"/>
      <c r="RZP23" s="171"/>
      <c r="RZQ23" s="171"/>
      <c r="RZR23" s="171"/>
      <c r="RZS23" s="171"/>
      <c r="RZT23" s="171"/>
      <c r="RZU23" s="171"/>
      <c r="RZV23" s="171"/>
      <c r="RZW23" s="171"/>
      <c r="RZX23" s="171"/>
      <c r="RZY23" s="171"/>
      <c r="RZZ23" s="171"/>
      <c r="SAA23" s="171"/>
      <c r="SAB23" s="171"/>
      <c r="SAC23" s="171"/>
      <c r="SAD23" s="171"/>
      <c r="SAE23" s="171"/>
      <c r="SAF23" s="171"/>
      <c r="SAG23" s="171"/>
      <c r="SAH23" s="171"/>
      <c r="SAI23" s="171"/>
      <c r="SAJ23" s="171"/>
      <c r="SAK23" s="171"/>
      <c r="SAL23" s="171"/>
      <c r="SAM23" s="171"/>
      <c r="SAN23" s="171"/>
      <c r="SAO23" s="171"/>
      <c r="SAP23" s="171"/>
      <c r="SAQ23" s="171"/>
      <c r="SAR23" s="171"/>
      <c r="SAS23" s="171"/>
      <c r="SAT23" s="171"/>
      <c r="SAU23" s="171"/>
      <c r="SAV23" s="171"/>
      <c r="SAW23" s="171"/>
      <c r="SAX23" s="171"/>
      <c r="SAY23" s="171"/>
      <c r="SAZ23" s="171"/>
      <c r="SBA23" s="171"/>
      <c r="SBB23" s="171"/>
      <c r="SBC23" s="171"/>
      <c r="SBD23" s="171"/>
      <c r="SBE23" s="171"/>
      <c r="SBF23" s="171"/>
      <c r="SBG23" s="171"/>
      <c r="SBH23" s="171"/>
      <c r="SBI23" s="171"/>
      <c r="SBJ23" s="171"/>
      <c r="SBK23" s="171"/>
      <c r="SBL23" s="171"/>
      <c r="SBM23" s="171"/>
      <c r="SBN23" s="171"/>
      <c r="SBO23" s="171"/>
      <c r="SBP23" s="171"/>
      <c r="SBQ23" s="171"/>
      <c r="SBR23" s="171"/>
      <c r="SBS23" s="171"/>
      <c r="SBT23" s="171"/>
      <c r="SBU23" s="171"/>
      <c r="SBV23" s="171"/>
      <c r="SBW23" s="171"/>
      <c r="SBX23" s="171"/>
      <c r="SBY23" s="171"/>
      <c r="SBZ23" s="171"/>
      <c r="SCA23" s="171"/>
      <c r="SCB23" s="171"/>
      <c r="SCC23" s="171"/>
      <c r="SCD23" s="171"/>
      <c r="SCE23" s="171"/>
      <c r="SCF23" s="171"/>
      <c r="SCG23" s="171"/>
      <c r="SCH23" s="171"/>
      <c r="SCI23" s="171"/>
      <c r="SCJ23" s="171"/>
      <c r="SCK23" s="171"/>
      <c r="SCL23" s="171"/>
      <c r="SCM23" s="171"/>
      <c r="SCN23" s="171"/>
      <c r="SCO23" s="171"/>
      <c r="SCP23" s="171"/>
      <c r="SCQ23" s="171"/>
      <c r="SCR23" s="171"/>
      <c r="SCS23" s="171"/>
      <c r="SCT23" s="171"/>
      <c r="SCU23" s="171"/>
      <c r="SCV23" s="171"/>
      <c r="SCW23" s="171"/>
      <c r="SCX23" s="171"/>
      <c r="SCY23" s="171"/>
      <c r="SCZ23" s="171"/>
      <c r="SDA23" s="171"/>
      <c r="SDB23" s="171"/>
      <c r="SDC23" s="171"/>
      <c r="SDD23" s="171"/>
      <c r="SDE23" s="171"/>
      <c r="SDF23" s="171"/>
      <c r="SDG23" s="171"/>
      <c r="SDH23" s="171"/>
      <c r="SDI23" s="171"/>
      <c r="SDJ23" s="171"/>
      <c r="SDK23" s="171"/>
      <c r="SDL23" s="171"/>
      <c r="SDM23" s="171"/>
      <c r="SDN23" s="171"/>
      <c r="SDO23" s="171"/>
      <c r="SDP23" s="171"/>
      <c r="SDQ23" s="171"/>
      <c r="SDR23" s="171"/>
      <c r="SDS23" s="171"/>
      <c r="SDT23" s="171"/>
      <c r="SDU23" s="171"/>
      <c r="SDV23" s="171"/>
      <c r="SDW23" s="171"/>
      <c r="SDX23" s="171"/>
      <c r="SDY23" s="171"/>
      <c r="SDZ23" s="171"/>
      <c r="SEA23" s="171"/>
      <c r="SEB23" s="171"/>
      <c r="SEC23" s="171"/>
      <c r="SED23" s="171"/>
      <c r="SEE23" s="171"/>
      <c r="SEF23" s="171"/>
      <c r="SEG23" s="171"/>
      <c r="SEH23" s="171"/>
      <c r="SEI23" s="171"/>
      <c r="SEJ23" s="171"/>
      <c r="SEK23" s="171"/>
      <c r="SEL23" s="171"/>
      <c r="SEM23" s="171"/>
      <c r="SEN23" s="171"/>
      <c r="SEO23" s="171"/>
      <c r="SEP23" s="171"/>
      <c r="SEQ23" s="171"/>
      <c r="SER23" s="171"/>
      <c r="SES23" s="171"/>
      <c r="SET23" s="171"/>
      <c r="SEU23" s="171"/>
      <c r="SEV23" s="171"/>
      <c r="SEW23" s="171"/>
      <c r="SEX23" s="171"/>
      <c r="SEY23" s="171"/>
      <c r="SEZ23" s="171"/>
      <c r="SFA23" s="171"/>
      <c r="SFB23" s="171"/>
      <c r="SFC23" s="171"/>
      <c r="SFD23" s="171"/>
      <c r="SFE23" s="171"/>
      <c r="SFF23" s="171"/>
      <c r="SFG23" s="171"/>
      <c r="SFH23" s="171"/>
      <c r="SFI23" s="171"/>
      <c r="SFJ23" s="171"/>
      <c r="SFK23" s="171"/>
      <c r="SFL23" s="171"/>
      <c r="SFM23" s="171"/>
      <c r="SFN23" s="171"/>
      <c r="SFO23" s="171"/>
      <c r="SFP23" s="171"/>
      <c r="SFQ23" s="171"/>
      <c r="SFR23" s="171"/>
      <c r="SFS23" s="171"/>
      <c r="SFT23" s="171"/>
      <c r="SFU23" s="171"/>
      <c r="SFV23" s="171"/>
      <c r="SFW23" s="171"/>
      <c r="SFX23" s="171"/>
      <c r="SFY23" s="171"/>
      <c r="SFZ23" s="171"/>
      <c r="SGA23" s="171"/>
      <c r="SGB23" s="171"/>
      <c r="SGC23" s="171"/>
      <c r="SGD23" s="171"/>
      <c r="SGE23" s="171"/>
      <c r="SGF23" s="171"/>
      <c r="SGG23" s="171"/>
      <c r="SGH23" s="171"/>
      <c r="SGI23" s="171"/>
      <c r="SGJ23" s="171"/>
      <c r="SGK23" s="171"/>
      <c r="SGL23" s="171"/>
      <c r="SGM23" s="171"/>
      <c r="SGN23" s="171"/>
      <c r="SGO23" s="171"/>
      <c r="SGP23" s="171"/>
      <c r="SGQ23" s="171"/>
      <c r="SGR23" s="171"/>
      <c r="SGS23" s="171"/>
      <c r="SGT23" s="171"/>
      <c r="SGU23" s="171"/>
      <c r="SGV23" s="171"/>
      <c r="SGW23" s="171"/>
      <c r="SGX23" s="171"/>
      <c r="SGY23" s="171"/>
      <c r="SGZ23" s="171"/>
      <c r="SHA23" s="171"/>
      <c r="SHB23" s="171"/>
      <c r="SHC23" s="171"/>
      <c r="SHD23" s="171"/>
      <c r="SHE23" s="171"/>
      <c r="SHF23" s="171"/>
      <c r="SHG23" s="171"/>
      <c r="SHH23" s="171"/>
      <c r="SHI23" s="171"/>
      <c r="SHJ23" s="171"/>
      <c r="SHK23" s="171"/>
      <c r="SHL23" s="171"/>
      <c r="SHM23" s="171"/>
      <c r="SHN23" s="171"/>
      <c r="SHO23" s="171"/>
      <c r="SHP23" s="171"/>
      <c r="SHQ23" s="171"/>
      <c r="SHR23" s="171"/>
      <c r="SHS23" s="171"/>
      <c r="SHT23" s="171"/>
      <c r="SHU23" s="171"/>
      <c r="SHV23" s="171"/>
      <c r="SHW23" s="171"/>
      <c r="SHX23" s="171"/>
      <c r="SHY23" s="171"/>
      <c r="SHZ23" s="171"/>
      <c r="SIA23" s="171"/>
      <c r="SIB23" s="171"/>
      <c r="SIC23" s="171"/>
      <c r="SID23" s="171"/>
      <c r="SIE23" s="171"/>
      <c r="SIF23" s="171"/>
      <c r="SIG23" s="171"/>
      <c r="SIH23" s="171"/>
      <c r="SII23" s="171"/>
      <c r="SIJ23" s="171"/>
      <c r="SIK23" s="171"/>
      <c r="SIL23" s="171"/>
      <c r="SIM23" s="171"/>
      <c r="SIN23" s="171"/>
      <c r="SIO23" s="171"/>
      <c r="SIP23" s="171"/>
      <c r="SIQ23" s="171"/>
      <c r="SIR23" s="171"/>
      <c r="SIS23" s="171"/>
      <c r="SIT23" s="171"/>
      <c r="SIU23" s="171"/>
      <c r="SIV23" s="171"/>
      <c r="SIW23" s="171"/>
      <c r="SIX23" s="171"/>
      <c r="SIY23" s="171"/>
      <c r="SIZ23" s="171"/>
      <c r="SJA23" s="171"/>
      <c r="SJB23" s="171"/>
      <c r="SJC23" s="171"/>
      <c r="SJD23" s="171"/>
      <c r="SJE23" s="171"/>
      <c r="SJF23" s="171"/>
      <c r="SJG23" s="171"/>
      <c r="SJH23" s="171"/>
      <c r="SJI23" s="171"/>
      <c r="SJJ23" s="171"/>
      <c r="SJK23" s="171"/>
      <c r="SJL23" s="171"/>
      <c r="SJM23" s="171"/>
      <c r="SJN23" s="171"/>
      <c r="SJO23" s="171"/>
      <c r="SJP23" s="171"/>
      <c r="SJQ23" s="171"/>
      <c r="SJR23" s="171"/>
      <c r="SJS23" s="171"/>
      <c r="SJT23" s="171"/>
      <c r="SJU23" s="171"/>
      <c r="SJV23" s="171"/>
      <c r="SJW23" s="171"/>
      <c r="SJX23" s="171"/>
      <c r="SJY23" s="171"/>
      <c r="SJZ23" s="171"/>
      <c r="SKA23" s="171"/>
      <c r="SKB23" s="171"/>
      <c r="SKC23" s="171"/>
      <c r="SKD23" s="171"/>
      <c r="SKE23" s="171"/>
      <c r="SKF23" s="171"/>
      <c r="SKG23" s="171"/>
      <c r="SKH23" s="171"/>
      <c r="SKI23" s="171"/>
      <c r="SKJ23" s="171"/>
      <c r="SKK23" s="171"/>
      <c r="SKL23" s="171"/>
      <c r="SKM23" s="171"/>
      <c r="SKN23" s="171"/>
      <c r="SKO23" s="171"/>
      <c r="SKP23" s="171"/>
      <c r="SKQ23" s="171"/>
      <c r="SKR23" s="171"/>
      <c r="SKS23" s="171"/>
      <c r="SKT23" s="171"/>
      <c r="SKU23" s="171"/>
      <c r="SKV23" s="171"/>
      <c r="SKW23" s="171"/>
      <c r="SKX23" s="171"/>
      <c r="SKY23" s="171"/>
      <c r="SKZ23" s="171"/>
      <c r="SLA23" s="171"/>
      <c r="SLB23" s="171"/>
      <c r="SLC23" s="171"/>
      <c r="SLD23" s="171"/>
      <c r="SLE23" s="171"/>
      <c r="SLF23" s="171"/>
      <c r="SLG23" s="171"/>
      <c r="SLH23" s="171"/>
      <c r="SLI23" s="171"/>
      <c r="SLJ23" s="171"/>
      <c r="SLK23" s="171"/>
      <c r="SLL23" s="171"/>
      <c r="SLM23" s="171"/>
      <c r="SLN23" s="171"/>
      <c r="SLO23" s="171"/>
      <c r="SLP23" s="171"/>
      <c r="SLQ23" s="171"/>
      <c r="SLR23" s="171"/>
      <c r="SLS23" s="171"/>
      <c r="SLT23" s="171"/>
      <c r="SLU23" s="171"/>
      <c r="SLV23" s="171"/>
      <c r="SLW23" s="171"/>
      <c r="SLX23" s="171"/>
      <c r="SLY23" s="171"/>
      <c r="SLZ23" s="171"/>
      <c r="SMA23" s="171"/>
      <c r="SMB23" s="171"/>
      <c r="SMC23" s="171"/>
      <c r="SMD23" s="171"/>
      <c r="SME23" s="171"/>
      <c r="SMF23" s="171"/>
      <c r="SMG23" s="171"/>
      <c r="SMH23" s="171"/>
      <c r="SMI23" s="171"/>
      <c r="SMJ23" s="171"/>
      <c r="SMK23" s="171"/>
      <c r="SML23" s="171"/>
      <c r="SMM23" s="171"/>
      <c r="SMN23" s="171"/>
      <c r="SMO23" s="171"/>
      <c r="SMP23" s="171"/>
      <c r="SMQ23" s="171"/>
      <c r="SMR23" s="171"/>
      <c r="SMS23" s="171"/>
      <c r="SMT23" s="171"/>
      <c r="SMU23" s="171"/>
      <c r="SMV23" s="171"/>
      <c r="SMW23" s="171"/>
      <c r="SMX23" s="171"/>
      <c r="SMY23" s="171"/>
      <c r="SMZ23" s="171"/>
      <c r="SNA23" s="171"/>
      <c r="SNB23" s="171"/>
      <c r="SNC23" s="171"/>
      <c r="SND23" s="171"/>
      <c r="SNE23" s="171"/>
      <c r="SNF23" s="171"/>
      <c r="SNG23" s="171"/>
      <c r="SNH23" s="171"/>
      <c r="SNI23" s="171"/>
      <c r="SNJ23" s="171"/>
      <c r="SNK23" s="171"/>
      <c r="SNL23" s="171"/>
      <c r="SNM23" s="171"/>
      <c r="SNN23" s="171"/>
      <c r="SNO23" s="171"/>
      <c r="SNP23" s="171"/>
      <c r="SNQ23" s="171"/>
      <c r="SNR23" s="171"/>
      <c r="SNS23" s="171"/>
      <c r="SNT23" s="171"/>
      <c r="SNU23" s="171"/>
      <c r="SNV23" s="171"/>
      <c r="SNW23" s="171"/>
      <c r="SNX23" s="171"/>
      <c r="SNY23" s="171"/>
      <c r="SNZ23" s="171"/>
      <c r="SOA23" s="171"/>
      <c r="SOB23" s="171"/>
      <c r="SOC23" s="171"/>
      <c r="SOD23" s="171"/>
      <c r="SOE23" s="171"/>
      <c r="SOF23" s="171"/>
      <c r="SOG23" s="171"/>
      <c r="SOH23" s="171"/>
      <c r="SOI23" s="171"/>
      <c r="SOJ23" s="171"/>
      <c r="SOK23" s="171"/>
      <c r="SOL23" s="171"/>
      <c r="SOM23" s="171"/>
      <c r="SON23" s="171"/>
      <c r="SOO23" s="171"/>
      <c r="SOP23" s="171"/>
      <c r="SOQ23" s="171"/>
      <c r="SOR23" s="171"/>
      <c r="SOS23" s="171"/>
      <c r="SOT23" s="171"/>
      <c r="SOU23" s="171"/>
      <c r="SOV23" s="171"/>
      <c r="SOW23" s="171"/>
      <c r="SOX23" s="171"/>
      <c r="SOY23" s="171"/>
      <c r="SOZ23" s="171"/>
      <c r="SPA23" s="171"/>
      <c r="SPB23" s="171"/>
      <c r="SPC23" s="171"/>
      <c r="SPD23" s="171"/>
      <c r="SPE23" s="171"/>
      <c r="SPF23" s="171"/>
      <c r="SPG23" s="171"/>
      <c r="SPH23" s="171"/>
      <c r="SPI23" s="171"/>
      <c r="SPJ23" s="171"/>
      <c r="SPK23" s="171"/>
      <c r="SPL23" s="171"/>
      <c r="SPM23" s="171"/>
      <c r="SPN23" s="171"/>
      <c r="SPO23" s="171"/>
      <c r="SPP23" s="171"/>
      <c r="SPQ23" s="171"/>
      <c r="SPR23" s="171"/>
      <c r="SPS23" s="171"/>
      <c r="SPT23" s="171"/>
      <c r="SPU23" s="171"/>
      <c r="SPV23" s="171"/>
      <c r="SPW23" s="171"/>
      <c r="SPX23" s="171"/>
      <c r="SPY23" s="171"/>
      <c r="SPZ23" s="171"/>
      <c r="SQA23" s="171"/>
      <c r="SQB23" s="171"/>
      <c r="SQC23" s="171"/>
      <c r="SQD23" s="171"/>
      <c r="SQE23" s="171"/>
      <c r="SQF23" s="171"/>
      <c r="SQG23" s="171"/>
      <c r="SQH23" s="171"/>
      <c r="SQI23" s="171"/>
      <c r="SQJ23" s="171"/>
      <c r="SQK23" s="171"/>
      <c r="SQL23" s="171"/>
      <c r="SQM23" s="171"/>
      <c r="SQN23" s="171"/>
      <c r="SQO23" s="171"/>
      <c r="SQP23" s="171"/>
      <c r="SQQ23" s="171"/>
      <c r="SQR23" s="171"/>
      <c r="SQS23" s="171"/>
      <c r="SQT23" s="171"/>
      <c r="SQU23" s="171"/>
      <c r="SQV23" s="171"/>
      <c r="SQW23" s="171"/>
      <c r="SQX23" s="171"/>
      <c r="SQY23" s="171"/>
      <c r="SQZ23" s="171"/>
      <c r="SRA23" s="171"/>
      <c r="SRB23" s="171"/>
      <c r="SRC23" s="171"/>
      <c r="SRD23" s="171"/>
      <c r="SRE23" s="171"/>
      <c r="SRF23" s="171"/>
      <c r="SRG23" s="171"/>
      <c r="SRH23" s="171"/>
      <c r="SRI23" s="171"/>
      <c r="SRJ23" s="171"/>
      <c r="SRK23" s="171"/>
      <c r="SRL23" s="171"/>
      <c r="SRM23" s="171"/>
      <c r="SRN23" s="171"/>
      <c r="SRO23" s="171"/>
      <c r="SRP23" s="171"/>
      <c r="SRQ23" s="171"/>
      <c r="SRR23" s="171"/>
      <c r="SRS23" s="171"/>
      <c r="SRT23" s="171"/>
      <c r="SRU23" s="171"/>
      <c r="SRV23" s="171"/>
      <c r="SRW23" s="171"/>
      <c r="SRX23" s="171"/>
      <c r="SRY23" s="171"/>
      <c r="SRZ23" s="171"/>
      <c r="SSA23" s="171"/>
      <c r="SSB23" s="171"/>
      <c r="SSC23" s="171"/>
      <c r="SSD23" s="171"/>
      <c r="SSE23" s="171"/>
      <c r="SSF23" s="171"/>
      <c r="SSG23" s="171"/>
      <c r="SSH23" s="171"/>
      <c r="SSI23" s="171"/>
      <c r="SSJ23" s="171"/>
      <c r="SSK23" s="171"/>
      <c r="SSL23" s="171"/>
      <c r="SSM23" s="171"/>
      <c r="SSN23" s="171"/>
      <c r="SSO23" s="171"/>
      <c r="SSP23" s="171"/>
      <c r="SSQ23" s="171"/>
      <c r="SSR23" s="171"/>
      <c r="SSS23" s="171"/>
      <c r="SST23" s="171"/>
      <c r="SSU23" s="171"/>
      <c r="SSV23" s="171"/>
      <c r="SSW23" s="171"/>
      <c r="SSX23" s="171"/>
      <c r="SSY23" s="171"/>
      <c r="SSZ23" s="171"/>
      <c r="STA23" s="171"/>
      <c r="STB23" s="171"/>
      <c r="STC23" s="171"/>
      <c r="STD23" s="171"/>
      <c r="STE23" s="171"/>
      <c r="STF23" s="171"/>
      <c r="STG23" s="171"/>
      <c r="STH23" s="171"/>
      <c r="STI23" s="171"/>
      <c r="STJ23" s="171"/>
      <c r="STK23" s="171"/>
      <c r="STL23" s="171"/>
      <c r="STM23" s="171"/>
      <c r="STN23" s="171"/>
      <c r="STO23" s="171"/>
      <c r="STP23" s="171"/>
      <c r="STQ23" s="171"/>
      <c r="STR23" s="171"/>
      <c r="STS23" s="171"/>
      <c r="STT23" s="171"/>
      <c r="STU23" s="171"/>
      <c r="STV23" s="171"/>
      <c r="STW23" s="171"/>
      <c r="STX23" s="171"/>
      <c r="STY23" s="171"/>
      <c r="STZ23" s="171"/>
      <c r="SUA23" s="171"/>
      <c r="SUB23" s="171"/>
      <c r="SUC23" s="171"/>
      <c r="SUD23" s="171"/>
      <c r="SUE23" s="171"/>
      <c r="SUF23" s="171"/>
      <c r="SUG23" s="171"/>
      <c r="SUH23" s="171"/>
      <c r="SUI23" s="171"/>
      <c r="SUJ23" s="171"/>
      <c r="SUK23" s="171"/>
      <c r="SUL23" s="171"/>
      <c r="SUM23" s="171"/>
      <c r="SUN23" s="171"/>
      <c r="SUO23" s="171"/>
      <c r="SUP23" s="171"/>
      <c r="SUQ23" s="171"/>
      <c r="SUR23" s="171"/>
      <c r="SUS23" s="171"/>
      <c r="SUT23" s="171"/>
      <c r="SUU23" s="171"/>
      <c r="SUV23" s="171"/>
      <c r="SUW23" s="171"/>
      <c r="SUX23" s="171"/>
      <c r="SUY23" s="171"/>
      <c r="SUZ23" s="171"/>
      <c r="SVA23" s="171"/>
      <c r="SVB23" s="171"/>
      <c r="SVC23" s="171"/>
      <c r="SVD23" s="171"/>
      <c r="SVE23" s="171"/>
      <c r="SVF23" s="171"/>
      <c r="SVG23" s="171"/>
      <c r="SVH23" s="171"/>
      <c r="SVI23" s="171"/>
      <c r="SVJ23" s="171"/>
      <c r="SVK23" s="171"/>
      <c r="SVL23" s="171"/>
      <c r="SVM23" s="171"/>
      <c r="SVN23" s="171"/>
      <c r="SVO23" s="171"/>
      <c r="SVP23" s="171"/>
      <c r="SVQ23" s="171"/>
      <c r="SVR23" s="171"/>
      <c r="SVS23" s="171"/>
      <c r="SVT23" s="171"/>
      <c r="SVU23" s="171"/>
      <c r="SVV23" s="171"/>
      <c r="SVW23" s="171"/>
      <c r="SVX23" s="171"/>
      <c r="SVY23" s="171"/>
      <c r="SVZ23" s="171"/>
      <c r="SWA23" s="171"/>
      <c r="SWB23" s="171"/>
      <c r="SWC23" s="171"/>
      <c r="SWD23" s="171"/>
      <c r="SWE23" s="171"/>
      <c r="SWF23" s="171"/>
      <c r="SWG23" s="171"/>
      <c r="SWH23" s="171"/>
      <c r="SWI23" s="171"/>
      <c r="SWJ23" s="171"/>
      <c r="SWK23" s="171"/>
      <c r="SWL23" s="171"/>
      <c r="SWM23" s="171"/>
      <c r="SWN23" s="171"/>
      <c r="SWO23" s="171"/>
      <c r="SWP23" s="171"/>
      <c r="SWQ23" s="171"/>
      <c r="SWR23" s="171"/>
      <c r="SWS23" s="171"/>
      <c r="SWT23" s="171"/>
      <c r="SWU23" s="171"/>
      <c r="SWV23" s="171"/>
      <c r="SWW23" s="171"/>
      <c r="SWX23" s="171"/>
      <c r="SWY23" s="171"/>
      <c r="SWZ23" s="171"/>
      <c r="SXA23" s="171"/>
      <c r="SXB23" s="171"/>
      <c r="SXC23" s="171"/>
      <c r="SXD23" s="171"/>
      <c r="SXE23" s="171"/>
      <c r="SXF23" s="171"/>
      <c r="SXG23" s="171"/>
      <c r="SXH23" s="171"/>
      <c r="SXI23" s="171"/>
      <c r="SXJ23" s="171"/>
      <c r="SXK23" s="171"/>
      <c r="SXL23" s="171"/>
      <c r="SXM23" s="171"/>
      <c r="SXN23" s="171"/>
      <c r="SXO23" s="171"/>
      <c r="SXP23" s="171"/>
      <c r="SXQ23" s="171"/>
      <c r="SXR23" s="171"/>
      <c r="SXS23" s="171"/>
      <c r="SXT23" s="171"/>
      <c r="SXU23" s="171"/>
      <c r="SXV23" s="171"/>
      <c r="SXW23" s="171"/>
      <c r="SXX23" s="171"/>
      <c r="SXY23" s="171"/>
      <c r="SXZ23" s="171"/>
      <c r="SYA23" s="171"/>
      <c r="SYB23" s="171"/>
      <c r="SYC23" s="171"/>
      <c r="SYD23" s="171"/>
      <c r="SYE23" s="171"/>
      <c r="SYF23" s="171"/>
      <c r="SYG23" s="171"/>
      <c r="SYH23" s="171"/>
      <c r="SYI23" s="171"/>
      <c r="SYJ23" s="171"/>
      <c r="SYK23" s="171"/>
      <c r="SYL23" s="171"/>
      <c r="SYM23" s="171"/>
      <c r="SYN23" s="171"/>
      <c r="SYO23" s="171"/>
      <c r="SYP23" s="171"/>
      <c r="SYQ23" s="171"/>
      <c r="SYR23" s="171"/>
      <c r="SYS23" s="171"/>
      <c r="SYT23" s="171"/>
      <c r="SYU23" s="171"/>
      <c r="SYV23" s="171"/>
      <c r="SYW23" s="171"/>
      <c r="SYX23" s="171"/>
      <c r="SYY23" s="171"/>
      <c r="SYZ23" s="171"/>
      <c r="SZA23" s="171"/>
      <c r="SZB23" s="171"/>
      <c r="SZC23" s="171"/>
      <c r="SZD23" s="171"/>
      <c r="SZE23" s="171"/>
      <c r="SZF23" s="171"/>
      <c r="SZG23" s="171"/>
      <c r="SZH23" s="171"/>
      <c r="SZI23" s="171"/>
      <c r="SZJ23" s="171"/>
      <c r="SZK23" s="171"/>
      <c r="SZL23" s="171"/>
      <c r="SZM23" s="171"/>
      <c r="SZN23" s="171"/>
      <c r="SZO23" s="171"/>
      <c r="SZP23" s="171"/>
      <c r="SZQ23" s="171"/>
      <c r="SZR23" s="171"/>
      <c r="SZS23" s="171"/>
      <c r="SZT23" s="171"/>
      <c r="SZU23" s="171"/>
      <c r="SZV23" s="171"/>
      <c r="SZW23" s="171"/>
      <c r="SZX23" s="171"/>
      <c r="SZY23" s="171"/>
      <c r="SZZ23" s="171"/>
      <c r="TAA23" s="171"/>
      <c r="TAB23" s="171"/>
      <c r="TAC23" s="171"/>
      <c r="TAD23" s="171"/>
      <c r="TAE23" s="171"/>
      <c r="TAF23" s="171"/>
      <c r="TAG23" s="171"/>
      <c r="TAH23" s="171"/>
      <c r="TAI23" s="171"/>
      <c r="TAJ23" s="171"/>
      <c r="TAK23" s="171"/>
      <c r="TAL23" s="171"/>
      <c r="TAM23" s="171"/>
      <c r="TAN23" s="171"/>
      <c r="TAO23" s="171"/>
      <c r="TAP23" s="171"/>
      <c r="TAQ23" s="171"/>
      <c r="TAR23" s="171"/>
      <c r="TAS23" s="171"/>
      <c r="TAT23" s="171"/>
      <c r="TAU23" s="171"/>
      <c r="TAV23" s="171"/>
      <c r="TAW23" s="171"/>
      <c r="TAX23" s="171"/>
      <c r="TAY23" s="171"/>
      <c r="TAZ23" s="171"/>
      <c r="TBA23" s="171"/>
      <c r="TBB23" s="171"/>
      <c r="TBC23" s="171"/>
      <c r="TBD23" s="171"/>
      <c r="TBE23" s="171"/>
      <c r="TBF23" s="171"/>
      <c r="TBG23" s="171"/>
      <c r="TBH23" s="171"/>
      <c r="TBI23" s="171"/>
      <c r="TBJ23" s="171"/>
      <c r="TBK23" s="171"/>
      <c r="TBL23" s="171"/>
      <c r="TBM23" s="171"/>
      <c r="TBN23" s="171"/>
      <c r="TBO23" s="171"/>
      <c r="TBP23" s="171"/>
      <c r="TBQ23" s="171"/>
      <c r="TBR23" s="171"/>
      <c r="TBS23" s="171"/>
      <c r="TBT23" s="171"/>
      <c r="TBU23" s="171"/>
      <c r="TBV23" s="171"/>
      <c r="TBW23" s="171"/>
      <c r="TBX23" s="171"/>
      <c r="TBY23" s="171"/>
      <c r="TBZ23" s="171"/>
      <c r="TCA23" s="171"/>
      <c r="TCB23" s="171"/>
      <c r="TCC23" s="171"/>
      <c r="TCD23" s="171"/>
      <c r="TCE23" s="171"/>
      <c r="TCF23" s="171"/>
      <c r="TCG23" s="171"/>
      <c r="TCH23" s="171"/>
      <c r="TCI23" s="171"/>
      <c r="TCJ23" s="171"/>
      <c r="TCK23" s="171"/>
      <c r="TCL23" s="171"/>
      <c r="TCM23" s="171"/>
      <c r="TCN23" s="171"/>
      <c r="TCO23" s="171"/>
      <c r="TCP23" s="171"/>
      <c r="TCQ23" s="171"/>
      <c r="TCR23" s="171"/>
      <c r="TCS23" s="171"/>
      <c r="TCT23" s="171"/>
      <c r="TCU23" s="171"/>
      <c r="TCV23" s="171"/>
      <c r="TCW23" s="171"/>
      <c r="TCX23" s="171"/>
      <c r="TCY23" s="171"/>
      <c r="TCZ23" s="171"/>
      <c r="TDA23" s="171"/>
      <c r="TDB23" s="171"/>
      <c r="TDC23" s="171"/>
      <c r="TDD23" s="171"/>
      <c r="TDE23" s="171"/>
      <c r="TDF23" s="171"/>
      <c r="TDG23" s="171"/>
      <c r="TDH23" s="171"/>
      <c r="TDI23" s="171"/>
      <c r="TDJ23" s="171"/>
      <c r="TDK23" s="171"/>
      <c r="TDL23" s="171"/>
      <c r="TDM23" s="171"/>
      <c r="TDN23" s="171"/>
      <c r="TDO23" s="171"/>
      <c r="TDP23" s="171"/>
      <c r="TDQ23" s="171"/>
      <c r="TDR23" s="171"/>
      <c r="TDS23" s="171"/>
      <c r="TDT23" s="171"/>
      <c r="TDU23" s="171"/>
      <c r="TDV23" s="171"/>
      <c r="TDW23" s="171"/>
      <c r="TDX23" s="171"/>
      <c r="TDY23" s="171"/>
      <c r="TDZ23" s="171"/>
      <c r="TEA23" s="171"/>
      <c r="TEB23" s="171"/>
      <c r="TEC23" s="171"/>
      <c r="TED23" s="171"/>
      <c r="TEE23" s="171"/>
      <c r="TEF23" s="171"/>
      <c r="TEG23" s="171"/>
      <c r="TEH23" s="171"/>
      <c r="TEI23" s="171"/>
      <c r="TEJ23" s="171"/>
      <c r="TEK23" s="171"/>
      <c r="TEL23" s="171"/>
      <c r="TEM23" s="171"/>
      <c r="TEN23" s="171"/>
      <c r="TEO23" s="171"/>
      <c r="TEP23" s="171"/>
      <c r="TEQ23" s="171"/>
      <c r="TER23" s="171"/>
      <c r="TES23" s="171"/>
      <c r="TET23" s="171"/>
      <c r="TEU23" s="171"/>
      <c r="TEV23" s="171"/>
      <c r="TEW23" s="171"/>
      <c r="TEX23" s="171"/>
      <c r="TEY23" s="171"/>
      <c r="TEZ23" s="171"/>
      <c r="TFA23" s="171"/>
      <c r="TFB23" s="171"/>
      <c r="TFC23" s="171"/>
      <c r="TFD23" s="171"/>
      <c r="TFE23" s="171"/>
      <c r="TFF23" s="171"/>
      <c r="TFG23" s="171"/>
      <c r="TFH23" s="171"/>
      <c r="TFI23" s="171"/>
      <c r="TFJ23" s="171"/>
      <c r="TFK23" s="171"/>
      <c r="TFL23" s="171"/>
      <c r="TFM23" s="171"/>
      <c r="TFN23" s="171"/>
      <c r="TFO23" s="171"/>
      <c r="TFP23" s="171"/>
      <c r="TFQ23" s="171"/>
      <c r="TFR23" s="171"/>
      <c r="TFS23" s="171"/>
      <c r="TFT23" s="171"/>
      <c r="TFU23" s="171"/>
      <c r="TFV23" s="171"/>
      <c r="TFW23" s="171"/>
      <c r="TFX23" s="171"/>
      <c r="TFY23" s="171"/>
      <c r="TFZ23" s="171"/>
      <c r="TGA23" s="171"/>
      <c r="TGB23" s="171"/>
      <c r="TGC23" s="171"/>
      <c r="TGD23" s="171"/>
      <c r="TGE23" s="171"/>
      <c r="TGF23" s="171"/>
      <c r="TGG23" s="171"/>
      <c r="TGH23" s="171"/>
      <c r="TGI23" s="171"/>
      <c r="TGJ23" s="171"/>
      <c r="TGK23" s="171"/>
      <c r="TGL23" s="171"/>
      <c r="TGM23" s="171"/>
      <c r="TGN23" s="171"/>
      <c r="TGO23" s="171"/>
      <c r="TGP23" s="171"/>
      <c r="TGQ23" s="171"/>
      <c r="TGR23" s="171"/>
      <c r="TGS23" s="171"/>
      <c r="TGT23" s="171"/>
      <c r="TGU23" s="171"/>
      <c r="TGV23" s="171"/>
      <c r="TGW23" s="171"/>
      <c r="TGX23" s="171"/>
      <c r="TGY23" s="171"/>
      <c r="TGZ23" s="171"/>
      <c r="THA23" s="171"/>
      <c r="THB23" s="171"/>
      <c r="THC23" s="171"/>
      <c r="THD23" s="171"/>
      <c r="THE23" s="171"/>
      <c r="THF23" s="171"/>
      <c r="THG23" s="171"/>
      <c r="THH23" s="171"/>
      <c r="THI23" s="171"/>
      <c r="THJ23" s="171"/>
      <c r="THK23" s="171"/>
      <c r="THL23" s="171"/>
      <c r="THM23" s="171"/>
      <c r="THN23" s="171"/>
      <c r="THO23" s="171"/>
      <c r="THP23" s="171"/>
      <c r="THQ23" s="171"/>
      <c r="THR23" s="171"/>
      <c r="THS23" s="171"/>
      <c r="THT23" s="171"/>
      <c r="THU23" s="171"/>
      <c r="THV23" s="171"/>
      <c r="THW23" s="171"/>
      <c r="THX23" s="171"/>
      <c r="THY23" s="171"/>
      <c r="THZ23" s="171"/>
      <c r="TIA23" s="171"/>
      <c r="TIB23" s="171"/>
      <c r="TIC23" s="171"/>
      <c r="TID23" s="171"/>
      <c r="TIE23" s="171"/>
      <c r="TIF23" s="171"/>
      <c r="TIG23" s="171"/>
      <c r="TIH23" s="171"/>
      <c r="TII23" s="171"/>
      <c r="TIJ23" s="171"/>
      <c r="TIK23" s="171"/>
      <c r="TIL23" s="171"/>
      <c r="TIM23" s="171"/>
      <c r="TIN23" s="171"/>
      <c r="TIO23" s="171"/>
      <c r="TIP23" s="171"/>
      <c r="TIQ23" s="171"/>
      <c r="TIR23" s="171"/>
      <c r="TIS23" s="171"/>
      <c r="TIT23" s="171"/>
      <c r="TIU23" s="171"/>
      <c r="TIV23" s="171"/>
      <c r="TIW23" s="171"/>
      <c r="TIX23" s="171"/>
      <c r="TIY23" s="171"/>
      <c r="TIZ23" s="171"/>
      <c r="TJA23" s="171"/>
      <c r="TJB23" s="171"/>
      <c r="TJC23" s="171"/>
      <c r="TJD23" s="171"/>
      <c r="TJE23" s="171"/>
      <c r="TJF23" s="171"/>
      <c r="TJG23" s="171"/>
      <c r="TJH23" s="171"/>
      <c r="TJI23" s="171"/>
      <c r="TJJ23" s="171"/>
      <c r="TJK23" s="171"/>
      <c r="TJL23" s="171"/>
      <c r="TJM23" s="171"/>
      <c r="TJN23" s="171"/>
      <c r="TJO23" s="171"/>
      <c r="TJP23" s="171"/>
      <c r="TJQ23" s="171"/>
      <c r="TJR23" s="171"/>
      <c r="TJS23" s="171"/>
      <c r="TJT23" s="171"/>
      <c r="TJU23" s="171"/>
      <c r="TJV23" s="171"/>
      <c r="TJW23" s="171"/>
      <c r="TJX23" s="171"/>
      <c r="TJY23" s="171"/>
      <c r="TJZ23" s="171"/>
      <c r="TKA23" s="171"/>
      <c r="TKB23" s="171"/>
      <c r="TKC23" s="171"/>
      <c r="TKD23" s="171"/>
      <c r="TKE23" s="171"/>
      <c r="TKF23" s="171"/>
      <c r="TKG23" s="171"/>
      <c r="TKH23" s="171"/>
      <c r="TKI23" s="171"/>
      <c r="TKJ23" s="171"/>
      <c r="TKK23" s="171"/>
      <c r="TKL23" s="171"/>
      <c r="TKM23" s="171"/>
      <c r="TKN23" s="171"/>
      <c r="TKO23" s="171"/>
      <c r="TKP23" s="171"/>
      <c r="TKQ23" s="171"/>
      <c r="TKR23" s="171"/>
      <c r="TKS23" s="171"/>
      <c r="TKT23" s="171"/>
      <c r="TKU23" s="171"/>
      <c r="TKV23" s="171"/>
      <c r="TKW23" s="171"/>
      <c r="TKX23" s="171"/>
      <c r="TKY23" s="171"/>
      <c r="TKZ23" s="171"/>
      <c r="TLA23" s="171"/>
      <c r="TLB23" s="171"/>
      <c r="TLC23" s="171"/>
      <c r="TLD23" s="171"/>
      <c r="TLE23" s="171"/>
      <c r="TLF23" s="171"/>
      <c r="TLG23" s="171"/>
      <c r="TLH23" s="171"/>
      <c r="TLI23" s="171"/>
      <c r="TLJ23" s="171"/>
      <c r="TLK23" s="171"/>
      <c r="TLL23" s="171"/>
      <c r="TLM23" s="171"/>
      <c r="TLN23" s="171"/>
      <c r="TLO23" s="171"/>
      <c r="TLP23" s="171"/>
      <c r="TLQ23" s="171"/>
      <c r="TLR23" s="171"/>
      <c r="TLS23" s="171"/>
      <c r="TLT23" s="171"/>
      <c r="TLU23" s="171"/>
      <c r="TLV23" s="171"/>
      <c r="TLW23" s="171"/>
      <c r="TLX23" s="171"/>
      <c r="TLY23" s="171"/>
      <c r="TLZ23" s="171"/>
      <c r="TMA23" s="171"/>
      <c r="TMB23" s="171"/>
      <c r="TMC23" s="171"/>
      <c r="TMD23" s="171"/>
      <c r="TME23" s="171"/>
      <c r="TMF23" s="171"/>
      <c r="TMG23" s="171"/>
      <c r="TMH23" s="171"/>
      <c r="TMI23" s="171"/>
      <c r="TMJ23" s="171"/>
      <c r="TMK23" s="171"/>
      <c r="TML23" s="171"/>
      <c r="TMM23" s="171"/>
      <c r="TMN23" s="171"/>
      <c r="TMO23" s="171"/>
      <c r="TMP23" s="171"/>
      <c r="TMQ23" s="171"/>
      <c r="TMR23" s="171"/>
      <c r="TMS23" s="171"/>
      <c r="TMT23" s="171"/>
      <c r="TMU23" s="171"/>
      <c r="TMV23" s="171"/>
      <c r="TMW23" s="171"/>
      <c r="TMX23" s="171"/>
      <c r="TMY23" s="171"/>
      <c r="TMZ23" s="171"/>
      <c r="TNA23" s="171"/>
      <c r="TNB23" s="171"/>
      <c r="TNC23" s="171"/>
      <c r="TND23" s="171"/>
      <c r="TNE23" s="171"/>
      <c r="TNF23" s="171"/>
      <c r="TNG23" s="171"/>
      <c r="TNH23" s="171"/>
      <c r="TNI23" s="171"/>
      <c r="TNJ23" s="171"/>
      <c r="TNK23" s="171"/>
      <c r="TNL23" s="171"/>
      <c r="TNM23" s="171"/>
      <c r="TNN23" s="171"/>
      <c r="TNO23" s="171"/>
      <c r="TNP23" s="171"/>
      <c r="TNQ23" s="171"/>
      <c r="TNR23" s="171"/>
      <c r="TNS23" s="171"/>
      <c r="TNT23" s="171"/>
      <c r="TNU23" s="171"/>
      <c r="TNV23" s="171"/>
      <c r="TNW23" s="171"/>
      <c r="TNX23" s="171"/>
      <c r="TNY23" s="171"/>
      <c r="TNZ23" s="171"/>
      <c r="TOA23" s="171"/>
      <c r="TOB23" s="171"/>
      <c r="TOC23" s="171"/>
      <c r="TOD23" s="171"/>
      <c r="TOE23" s="171"/>
      <c r="TOF23" s="171"/>
      <c r="TOG23" s="171"/>
      <c r="TOH23" s="171"/>
      <c r="TOI23" s="171"/>
      <c r="TOJ23" s="171"/>
      <c r="TOK23" s="171"/>
      <c r="TOL23" s="171"/>
      <c r="TOM23" s="171"/>
      <c r="TON23" s="171"/>
      <c r="TOO23" s="171"/>
      <c r="TOP23" s="171"/>
      <c r="TOQ23" s="171"/>
      <c r="TOR23" s="171"/>
      <c r="TOS23" s="171"/>
      <c r="TOT23" s="171"/>
      <c r="TOU23" s="171"/>
      <c r="TOV23" s="171"/>
      <c r="TOW23" s="171"/>
      <c r="TOX23" s="171"/>
      <c r="TOY23" s="171"/>
      <c r="TOZ23" s="171"/>
      <c r="TPA23" s="171"/>
      <c r="TPB23" s="171"/>
      <c r="TPC23" s="171"/>
      <c r="TPD23" s="171"/>
      <c r="TPE23" s="171"/>
      <c r="TPF23" s="171"/>
      <c r="TPG23" s="171"/>
      <c r="TPH23" s="171"/>
      <c r="TPI23" s="171"/>
      <c r="TPJ23" s="171"/>
      <c r="TPK23" s="171"/>
      <c r="TPL23" s="171"/>
      <c r="TPM23" s="171"/>
      <c r="TPN23" s="171"/>
      <c r="TPO23" s="171"/>
      <c r="TPP23" s="171"/>
      <c r="TPQ23" s="171"/>
      <c r="TPR23" s="171"/>
      <c r="TPS23" s="171"/>
      <c r="TPT23" s="171"/>
      <c r="TPU23" s="171"/>
      <c r="TPV23" s="171"/>
      <c r="TPW23" s="171"/>
      <c r="TPX23" s="171"/>
      <c r="TPY23" s="171"/>
      <c r="TPZ23" s="171"/>
      <c r="TQA23" s="171"/>
      <c r="TQB23" s="171"/>
      <c r="TQC23" s="171"/>
      <c r="TQD23" s="171"/>
      <c r="TQE23" s="171"/>
      <c r="TQF23" s="171"/>
      <c r="TQG23" s="171"/>
      <c r="TQH23" s="171"/>
      <c r="TQI23" s="171"/>
      <c r="TQJ23" s="171"/>
      <c r="TQK23" s="171"/>
      <c r="TQL23" s="171"/>
      <c r="TQM23" s="171"/>
      <c r="TQN23" s="171"/>
      <c r="TQO23" s="171"/>
      <c r="TQP23" s="171"/>
      <c r="TQQ23" s="171"/>
      <c r="TQR23" s="171"/>
      <c r="TQS23" s="171"/>
      <c r="TQT23" s="171"/>
      <c r="TQU23" s="171"/>
      <c r="TQV23" s="171"/>
      <c r="TQW23" s="171"/>
      <c r="TQX23" s="171"/>
      <c r="TQY23" s="171"/>
      <c r="TQZ23" s="171"/>
      <c r="TRA23" s="171"/>
      <c r="TRB23" s="171"/>
      <c r="TRC23" s="171"/>
      <c r="TRD23" s="171"/>
      <c r="TRE23" s="171"/>
      <c r="TRF23" s="171"/>
      <c r="TRG23" s="171"/>
      <c r="TRH23" s="171"/>
      <c r="TRI23" s="171"/>
      <c r="TRJ23" s="171"/>
      <c r="TRK23" s="171"/>
      <c r="TRL23" s="171"/>
      <c r="TRM23" s="171"/>
      <c r="TRN23" s="171"/>
      <c r="TRO23" s="171"/>
      <c r="TRP23" s="171"/>
      <c r="TRQ23" s="171"/>
      <c r="TRR23" s="171"/>
      <c r="TRS23" s="171"/>
      <c r="TRT23" s="171"/>
      <c r="TRU23" s="171"/>
      <c r="TRV23" s="171"/>
      <c r="TRW23" s="171"/>
      <c r="TRX23" s="171"/>
      <c r="TRY23" s="171"/>
      <c r="TRZ23" s="171"/>
      <c r="TSA23" s="171"/>
      <c r="TSB23" s="171"/>
      <c r="TSC23" s="171"/>
      <c r="TSD23" s="171"/>
      <c r="TSE23" s="171"/>
      <c r="TSF23" s="171"/>
      <c r="TSG23" s="171"/>
      <c r="TSH23" s="171"/>
      <c r="TSI23" s="171"/>
      <c r="TSJ23" s="171"/>
      <c r="TSK23" s="171"/>
      <c r="TSL23" s="171"/>
      <c r="TSM23" s="171"/>
      <c r="TSN23" s="171"/>
      <c r="TSO23" s="171"/>
      <c r="TSP23" s="171"/>
      <c r="TSQ23" s="171"/>
      <c r="TSR23" s="171"/>
      <c r="TSS23" s="171"/>
      <c r="TST23" s="171"/>
      <c r="TSU23" s="171"/>
      <c r="TSV23" s="171"/>
      <c r="TSW23" s="171"/>
      <c r="TSX23" s="171"/>
      <c r="TSY23" s="171"/>
      <c r="TSZ23" s="171"/>
      <c r="TTA23" s="171"/>
      <c r="TTB23" s="171"/>
      <c r="TTC23" s="171"/>
      <c r="TTD23" s="171"/>
      <c r="TTE23" s="171"/>
      <c r="TTF23" s="171"/>
      <c r="TTG23" s="171"/>
      <c r="TTH23" s="171"/>
      <c r="TTI23" s="171"/>
      <c r="TTJ23" s="171"/>
      <c r="TTK23" s="171"/>
      <c r="TTL23" s="171"/>
      <c r="TTM23" s="171"/>
      <c r="TTN23" s="171"/>
      <c r="TTO23" s="171"/>
      <c r="TTP23" s="171"/>
      <c r="TTQ23" s="171"/>
      <c r="TTR23" s="171"/>
      <c r="TTS23" s="171"/>
      <c r="TTT23" s="171"/>
      <c r="TTU23" s="171"/>
      <c r="TTV23" s="171"/>
      <c r="TTW23" s="171"/>
      <c r="TTX23" s="171"/>
      <c r="TTY23" s="171"/>
      <c r="TTZ23" s="171"/>
      <c r="TUA23" s="171"/>
      <c r="TUB23" s="171"/>
      <c r="TUC23" s="171"/>
      <c r="TUD23" s="171"/>
      <c r="TUE23" s="171"/>
      <c r="TUF23" s="171"/>
      <c r="TUG23" s="171"/>
      <c r="TUH23" s="171"/>
      <c r="TUI23" s="171"/>
      <c r="TUJ23" s="171"/>
      <c r="TUK23" s="171"/>
      <c r="TUL23" s="171"/>
      <c r="TUM23" s="171"/>
      <c r="TUN23" s="171"/>
      <c r="TUO23" s="171"/>
      <c r="TUP23" s="171"/>
      <c r="TUQ23" s="171"/>
      <c r="TUR23" s="171"/>
      <c r="TUS23" s="171"/>
      <c r="TUT23" s="171"/>
      <c r="TUU23" s="171"/>
      <c r="TUV23" s="171"/>
      <c r="TUW23" s="171"/>
      <c r="TUX23" s="171"/>
      <c r="TUY23" s="171"/>
      <c r="TUZ23" s="171"/>
      <c r="TVA23" s="171"/>
      <c r="TVB23" s="171"/>
      <c r="TVC23" s="171"/>
      <c r="TVD23" s="171"/>
      <c r="TVE23" s="171"/>
      <c r="TVF23" s="171"/>
      <c r="TVG23" s="171"/>
      <c r="TVH23" s="171"/>
      <c r="TVI23" s="171"/>
      <c r="TVJ23" s="171"/>
      <c r="TVK23" s="171"/>
      <c r="TVL23" s="171"/>
      <c r="TVM23" s="171"/>
      <c r="TVN23" s="171"/>
      <c r="TVO23" s="171"/>
      <c r="TVP23" s="171"/>
      <c r="TVQ23" s="171"/>
      <c r="TVR23" s="171"/>
      <c r="TVS23" s="171"/>
      <c r="TVT23" s="171"/>
      <c r="TVU23" s="171"/>
      <c r="TVV23" s="171"/>
      <c r="TVW23" s="171"/>
      <c r="TVX23" s="171"/>
      <c r="TVY23" s="171"/>
      <c r="TVZ23" s="171"/>
      <c r="TWA23" s="171"/>
      <c r="TWB23" s="171"/>
      <c r="TWC23" s="171"/>
      <c r="TWD23" s="171"/>
      <c r="TWE23" s="171"/>
      <c r="TWF23" s="171"/>
      <c r="TWG23" s="171"/>
      <c r="TWH23" s="171"/>
      <c r="TWI23" s="171"/>
      <c r="TWJ23" s="171"/>
      <c r="TWK23" s="171"/>
      <c r="TWL23" s="171"/>
      <c r="TWM23" s="171"/>
      <c r="TWN23" s="171"/>
      <c r="TWO23" s="171"/>
      <c r="TWP23" s="171"/>
      <c r="TWQ23" s="171"/>
      <c r="TWR23" s="171"/>
      <c r="TWS23" s="171"/>
      <c r="TWT23" s="171"/>
      <c r="TWU23" s="171"/>
      <c r="TWV23" s="171"/>
      <c r="TWW23" s="171"/>
      <c r="TWX23" s="171"/>
      <c r="TWY23" s="171"/>
      <c r="TWZ23" s="171"/>
      <c r="TXA23" s="171"/>
      <c r="TXB23" s="171"/>
      <c r="TXC23" s="171"/>
      <c r="TXD23" s="171"/>
      <c r="TXE23" s="171"/>
      <c r="TXF23" s="171"/>
      <c r="TXG23" s="171"/>
      <c r="TXH23" s="171"/>
      <c r="TXI23" s="171"/>
      <c r="TXJ23" s="171"/>
      <c r="TXK23" s="171"/>
      <c r="TXL23" s="171"/>
      <c r="TXM23" s="171"/>
      <c r="TXN23" s="171"/>
      <c r="TXO23" s="171"/>
      <c r="TXP23" s="171"/>
      <c r="TXQ23" s="171"/>
      <c r="TXR23" s="171"/>
      <c r="TXS23" s="171"/>
      <c r="TXT23" s="171"/>
      <c r="TXU23" s="171"/>
      <c r="TXV23" s="171"/>
      <c r="TXW23" s="171"/>
      <c r="TXX23" s="171"/>
      <c r="TXY23" s="171"/>
      <c r="TXZ23" s="171"/>
      <c r="TYA23" s="171"/>
      <c r="TYB23" s="171"/>
      <c r="TYC23" s="171"/>
      <c r="TYD23" s="171"/>
      <c r="TYE23" s="171"/>
      <c r="TYF23" s="171"/>
      <c r="TYG23" s="171"/>
      <c r="TYH23" s="171"/>
      <c r="TYI23" s="171"/>
      <c r="TYJ23" s="171"/>
      <c r="TYK23" s="171"/>
      <c r="TYL23" s="171"/>
      <c r="TYM23" s="171"/>
      <c r="TYN23" s="171"/>
      <c r="TYO23" s="171"/>
      <c r="TYP23" s="171"/>
      <c r="TYQ23" s="171"/>
      <c r="TYR23" s="171"/>
      <c r="TYS23" s="171"/>
      <c r="TYT23" s="171"/>
      <c r="TYU23" s="171"/>
      <c r="TYV23" s="171"/>
      <c r="TYW23" s="171"/>
      <c r="TYX23" s="171"/>
      <c r="TYY23" s="171"/>
      <c r="TYZ23" s="171"/>
      <c r="TZA23" s="171"/>
      <c r="TZB23" s="171"/>
      <c r="TZC23" s="171"/>
      <c r="TZD23" s="171"/>
      <c r="TZE23" s="171"/>
      <c r="TZF23" s="171"/>
      <c r="TZG23" s="171"/>
      <c r="TZH23" s="171"/>
      <c r="TZI23" s="171"/>
      <c r="TZJ23" s="171"/>
      <c r="TZK23" s="171"/>
      <c r="TZL23" s="171"/>
      <c r="TZM23" s="171"/>
      <c r="TZN23" s="171"/>
      <c r="TZO23" s="171"/>
      <c r="TZP23" s="171"/>
      <c r="TZQ23" s="171"/>
      <c r="TZR23" s="171"/>
      <c r="TZS23" s="171"/>
      <c r="TZT23" s="171"/>
      <c r="TZU23" s="171"/>
      <c r="TZV23" s="171"/>
      <c r="TZW23" s="171"/>
      <c r="TZX23" s="171"/>
      <c r="TZY23" s="171"/>
      <c r="TZZ23" s="171"/>
      <c r="UAA23" s="171"/>
      <c r="UAB23" s="171"/>
      <c r="UAC23" s="171"/>
      <c r="UAD23" s="171"/>
      <c r="UAE23" s="171"/>
      <c r="UAF23" s="171"/>
      <c r="UAG23" s="171"/>
      <c r="UAH23" s="171"/>
      <c r="UAI23" s="171"/>
      <c r="UAJ23" s="171"/>
      <c r="UAK23" s="171"/>
      <c r="UAL23" s="171"/>
      <c r="UAM23" s="171"/>
      <c r="UAN23" s="171"/>
      <c r="UAO23" s="171"/>
      <c r="UAP23" s="171"/>
      <c r="UAQ23" s="171"/>
      <c r="UAR23" s="171"/>
      <c r="UAS23" s="171"/>
      <c r="UAT23" s="171"/>
      <c r="UAU23" s="171"/>
      <c r="UAV23" s="171"/>
      <c r="UAW23" s="171"/>
      <c r="UAX23" s="171"/>
      <c r="UAY23" s="171"/>
      <c r="UAZ23" s="171"/>
      <c r="UBA23" s="171"/>
      <c r="UBB23" s="171"/>
      <c r="UBC23" s="171"/>
      <c r="UBD23" s="171"/>
      <c r="UBE23" s="171"/>
      <c r="UBF23" s="171"/>
      <c r="UBG23" s="171"/>
      <c r="UBH23" s="171"/>
      <c r="UBI23" s="171"/>
      <c r="UBJ23" s="171"/>
      <c r="UBK23" s="171"/>
      <c r="UBL23" s="171"/>
      <c r="UBM23" s="171"/>
      <c r="UBN23" s="171"/>
      <c r="UBO23" s="171"/>
      <c r="UBP23" s="171"/>
      <c r="UBQ23" s="171"/>
      <c r="UBR23" s="171"/>
      <c r="UBS23" s="171"/>
      <c r="UBT23" s="171"/>
      <c r="UBU23" s="171"/>
      <c r="UBV23" s="171"/>
      <c r="UBW23" s="171"/>
      <c r="UBX23" s="171"/>
      <c r="UBY23" s="171"/>
      <c r="UBZ23" s="171"/>
      <c r="UCA23" s="171"/>
      <c r="UCB23" s="171"/>
      <c r="UCC23" s="171"/>
      <c r="UCD23" s="171"/>
      <c r="UCE23" s="171"/>
      <c r="UCF23" s="171"/>
      <c r="UCG23" s="171"/>
      <c r="UCH23" s="171"/>
      <c r="UCI23" s="171"/>
      <c r="UCJ23" s="171"/>
      <c r="UCK23" s="171"/>
      <c r="UCL23" s="171"/>
      <c r="UCM23" s="171"/>
      <c r="UCN23" s="171"/>
      <c r="UCO23" s="171"/>
      <c r="UCP23" s="171"/>
      <c r="UCQ23" s="171"/>
      <c r="UCR23" s="171"/>
      <c r="UCS23" s="171"/>
      <c r="UCT23" s="171"/>
      <c r="UCU23" s="171"/>
      <c r="UCV23" s="171"/>
      <c r="UCW23" s="171"/>
      <c r="UCX23" s="171"/>
      <c r="UCY23" s="171"/>
      <c r="UCZ23" s="171"/>
      <c r="UDA23" s="171"/>
      <c r="UDB23" s="171"/>
      <c r="UDC23" s="171"/>
      <c r="UDD23" s="171"/>
      <c r="UDE23" s="171"/>
      <c r="UDF23" s="171"/>
      <c r="UDG23" s="171"/>
      <c r="UDH23" s="171"/>
      <c r="UDI23" s="171"/>
      <c r="UDJ23" s="171"/>
      <c r="UDK23" s="171"/>
      <c r="UDL23" s="171"/>
      <c r="UDM23" s="171"/>
      <c r="UDN23" s="171"/>
      <c r="UDO23" s="171"/>
      <c r="UDP23" s="171"/>
      <c r="UDQ23" s="171"/>
      <c r="UDR23" s="171"/>
      <c r="UDS23" s="171"/>
      <c r="UDT23" s="171"/>
      <c r="UDU23" s="171"/>
      <c r="UDV23" s="171"/>
      <c r="UDW23" s="171"/>
      <c r="UDX23" s="171"/>
      <c r="UDY23" s="171"/>
      <c r="UDZ23" s="171"/>
      <c r="UEA23" s="171"/>
      <c r="UEB23" s="171"/>
      <c r="UEC23" s="171"/>
      <c r="UED23" s="171"/>
      <c r="UEE23" s="171"/>
      <c r="UEF23" s="171"/>
      <c r="UEG23" s="171"/>
      <c r="UEH23" s="171"/>
      <c r="UEI23" s="171"/>
      <c r="UEJ23" s="171"/>
      <c r="UEK23" s="171"/>
      <c r="UEL23" s="171"/>
      <c r="UEM23" s="171"/>
      <c r="UEN23" s="171"/>
      <c r="UEO23" s="171"/>
      <c r="UEP23" s="171"/>
      <c r="UEQ23" s="171"/>
      <c r="UER23" s="171"/>
      <c r="UES23" s="171"/>
      <c r="UET23" s="171"/>
      <c r="UEU23" s="171"/>
      <c r="UEV23" s="171"/>
      <c r="UEW23" s="171"/>
      <c r="UEX23" s="171"/>
      <c r="UEY23" s="171"/>
      <c r="UEZ23" s="171"/>
      <c r="UFA23" s="171"/>
      <c r="UFB23" s="171"/>
      <c r="UFC23" s="171"/>
      <c r="UFD23" s="171"/>
      <c r="UFE23" s="171"/>
      <c r="UFF23" s="171"/>
      <c r="UFG23" s="171"/>
      <c r="UFH23" s="171"/>
      <c r="UFI23" s="171"/>
      <c r="UFJ23" s="171"/>
      <c r="UFK23" s="171"/>
      <c r="UFL23" s="171"/>
      <c r="UFM23" s="171"/>
      <c r="UFN23" s="171"/>
      <c r="UFO23" s="171"/>
      <c r="UFP23" s="171"/>
      <c r="UFQ23" s="171"/>
      <c r="UFR23" s="171"/>
      <c r="UFS23" s="171"/>
      <c r="UFT23" s="171"/>
      <c r="UFU23" s="171"/>
      <c r="UFV23" s="171"/>
      <c r="UFW23" s="171"/>
      <c r="UFX23" s="171"/>
      <c r="UFY23" s="171"/>
      <c r="UFZ23" s="171"/>
      <c r="UGA23" s="171"/>
      <c r="UGB23" s="171"/>
      <c r="UGC23" s="171"/>
      <c r="UGD23" s="171"/>
      <c r="UGE23" s="171"/>
      <c r="UGF23" s="171"/>
      <c r="UGG23" s="171"/>
      <c r="UGH23" s="171"/>
      <c r="UGI23" s="171"/>
      <c r="UGJ23" s="171"/>
      <c r="UGK23" s="171"/>
      <c r="UGL23" s="171"/>
      <c r="UGM23" s="171"/>
      <c r="UGN23" s="171"/>
      <c r="UGO23" s="171"/>
      <c r="UGP23" s="171"/>
      <c r="UGQ23" s="171"/>
      <c r="UGR23" s="171"/>
      <c r="UGS23" s="171"/>
      <c r="UGT23" s="171"/>
      <c r="UGU23" s="171"/>
      <c r="UGV23" s="171"/>
      <c r="UGW23" s="171"/>
      <c r="UGX23" s="171"/>
      <c r="UGY23" s="171"/>
      <c r="UGZ23" s="171"/>
      <c r="UHA23" s="171"/>
      <c r="UHB23" s="171"/>
      <c r="UHC23" s="171"/>
      <c r="UHD23" s="171"/>
      <c r="UHE23" s="171"/>
      <c r="UHF23" s="171"/>
      <c r="UHG23" s="171"/>
      <c r="UHH23" s="171"/>
      <c r="UHI23" s="171"/>
      <c r="UHJ23" s="171"/>
      <c r="UHK23" s="171"/>
      <c r="UHL23" s="171"/>
      <c r="UHM23" s="171"/>
      <c r="UHN23" s="171"/>
      <c r="UHO23" s="171"/>
      <c r="UHP23" s="171"/>
      <c r="UHQ23" s="171"/>
      <c r="UHR23" s="171"/>
      <c r="UHS23" s="171"/>
      <c r="UHT23" s="171"/>
      <c r="UHU23" s="171"/>
      <c r="UHV23" s="171"/>
      <c r="UHW23" s="171"/>
      <c r="UHX23" s="171"/>
      <c r="UHY23" s="171"/>
      <c r="UHZ23" s="171"/>
      <c r="UIA23" s="171"/>
      <c r="UIB23" s="171"/>
      <c r="UIC23" s="171"/>
      <c r="UID23" s="171"/>
      <c r="UIE23" s="171"/>
      <c r="UIF23" s="171"/>
      <c r="UIG23" s="171"/>
      <c r="UIH23" s="171"/>
      <c r="UII23" s="171"/>
      <c r="UIJ23" s="171"/>
      <c r="UIK23" s="171"/>
      <c r="UIL23" s="171"/>
      <c r="UIM23" s="171"/>
      <c r="UIN23" s="171"/>
      <c r="UIO23" s="171"/>
      <c r="UIP23" s="171"/>
      <c r="UIQ23" s="171"/>
      <c r="UIR23" s="171"/>
      <c r="UIS23" s="171"/>
      <c r="UIT23" s="171"/>
      <c r="UIU23" s="171"/>
      <c r="UIV23" s="171"/>
      <c r="UIW23" s="171"/>
      <c r="UIX23" s="171"/>
      <c r="UIY23" s="171"/>
      <c r="UIZ23" s="171"/>
      <c r="UJA23" s="171"/>
      <c r="UJB23" s="171"/>
      <c r="UJC23" s="171"/>
      <c r="UJD23" s="171"/>
      <c r="UJE23" s="171"/>
      <c r="UJF23" s="171"/>
      <c r="UJG23" s="171"/>
      <c r="UJH23" s="171"/>
      <c r="UJI23" s="171"/>
      <c r="UJJ23" s="171"/>
      <c r="UJK23" s="171"/>
      <c r="UJL23" s="171"/>
      <c r="UJM23" s="171"/>
      <c r="UJN23" s="171"/>
      <c r="UJO23" s="171"/>
      <c r="UJP23" s="171"/>
      <c r="UJQ23" s="171"/>
      <c r="UJR23" s="171"/>
      <c r="UJS23" s="171"/>
      <c r="UJT23" s="171"/>
      <c r="UJU23" s="171"/>
      <c r="UJV23" s="171"/>
      <c r="UJW23" s="171"/>
      <c r="UJX23" s="171"/>
      <c r="UJY23" s="171"/>
      <c r="UJZ23" s="171"/>
      <c r="UKA23" s="171"/>
      <c r="UKB23" s="171"/>
      <c r="UKC23" s="171"/>
      <c r="UKD23" s="171"/>
      <c r="UKE23" s="171"/>
      <c r="UKF23" s="171"/>
      <c r="UKG23" s="171"/>
      <c r="UKH23" s="171"/>
      <c r="UKI23" s="171"/>
      <c r="UKJ23" s="171"/>
      <c r="UKK23" s="171"/>
      <c r="UKL23" s="171"/>
      <c r="UKM23" s="171"/>
      <c r="UKN23" s="171"/>
      <c r="UKO23" s="171"/>
      <c r="UKP23" s="171"/>
      <c r="UKQ23" s="171"/>
      <c r="UKR23" s="171"/>
      <c r="UKS23" s="171"/>
      <c r="UKT23" s="171"/>
      <c r="UKU23" s="171"/>
      <c r="UKV23" s="171"/>
      <c r="UKW23" s="171"/>
      <c r="UKX23" s="171"/>
      <c r="UKY23" s="171"/>
      <c r="UKZ23" s="171"/>
      <c r="ULA23" s="171"/>
      <c r="ULB23" s="171"/>
      <c r="ULC23" s="171"/>
      <c r="ULD23" s="171"/>
      <c r="ULE23" s="171"/>
      <c r="ULF23" s="171"/>
      <c r="ULG23" s="171"/>
      <c r="ULH23" s="171"/>
      <c r="ULI23" s="171"/>
      <c r="ULJ23" s="171"/>
      <c r="ULK23" s="171"/>
      <c r="ULL23" s="171"/>
      <c r="ULM23" s="171"/>
      <c r="ULN23" s="171"/>
      <c r="ULO23" s="171"/>
      <c r="ULP23" s="171"/>
      <c r="ULQ23" s="171"/>
      <c r="ULR23" s="171"/>
      <c r="ULS23" s="171"/>
      <c r="ULT23" s="171"/>
      <c r="ULU23" s="171"/>
      <c r="ULV23" s="171"/>
      <c r="ULW23" s="171"/>
      <c r="ULX23" s="171"/>
      <c r="ULY23" s="171"/>
      <c r="ULZ23" s="171"/>
      <c r="UMA23" s="171"/>
      <c r="UMB23" s="171"/>
      <c r="UMC23" s="171"/>
      <c r="UMD23" s="171"/>
      <c r="UME23" s="171"/>
      <c r="UMF23" s="171"/>
      <c r="UMG23" s="171"/>
      <c r="UMH23" s="171"/>
      <c r="UMI23" s="171"/>
      <c r="UMJ23" s="171"/>
      <c r="UMK23" s="171"/>
      <c r="UML23" s="171"/>
      <c r="UMM23" s="171"/>
      <c r="UMN23" s="171"/>
      <c r="UMO23" s="171"/>
      <c r="UMP23" s="171"/>
      <c r="UMQ23" s="171"/>
      <c r="UMR23" s="171"/>
      <c r="UMS23" s="171"/>
      <c r="UMT23" s="171"/>
      <c r="UMU23" s="171"/>
      <c r="UMV23" s="171"/>
      <c r="UMW23" s="171"/>
      <c r="UMX23" s="171"/>
      <c r="UMY23" s="171"/>
      <c r="UMZ23" s="171"/>
      <c r="UNA23" s="171"/>
      <c r="UNB23" s="171"/>
      <c r="UNC23" s="171"/>
      <c r="UND23" s="171"/>
      <c r="UNE23" s="171"/>
      <c r="UNF23" s="171"/>
      <c r="UNG23" s="171"/>
      <c r="UNH23" s="171"/>
      <c r="UNI23" s="171"/>
      <c r="UNJ23" s="171"/>
      <c r="UNK23" s="171"/>
      <c r="UNL23" s="171"/>
      <c r="UNM23" s="171"/>
      <c r="UNN23" s="171"/>
      <c r="UNO23" s="171"/>
      <c r="UNP23" s="171"/>
      <c r="UNQ23" s="171"/>
      <c r="UNR23" s="171"/>
      <c r="UNS23" s="171"/>
      <c r="UNT23" s="171"/>
      <c r="UNU23" s="171"/>
      <c r="UNV23" s="171"/>
      <c r="UNW23" s="171"/>
      <c r="UNX23" s="171"/>
      <c r="UNY23" s="171"/>
      <c r="UNZ23" s="171"/>
      <c r="UOA23" s="171"/>
      <c r="UOB23" s="171"/>
      <c r="UOC23" s="171"/>
      <c r="UOD23" s="171"/>
      <c r="UOE23" s="171"/>
      <c r="UOF23" s="171"/>
      <c r="UOG23" s="171"/>
      <c r="UOH23" s="171"/>
      <c r="UOI23" s="171"/>
      <c r="UOJ23" s="171"/>
      <c r="UOK23" s="171"/>
      <c r="UOL23" s="171"/>
      <c r="UOM23" s="171"/>
      <c r="UON23" s="171"/>
      <c r="UOO23" s="171"/>
      <c r="UOP23" s="171"/>
      <c r="UOQ23" s="171"/>
      <c r="UOR23" s="171"/>
      <c r="UOS23" s="171"/>
      <c r="UOT23" s="171"/>
      <c r="UOU23" s="171"/>
      <c r="UOV23" s="171"/>
      <c r="UOW23" s="171"/>
      <c r="UOX23" s="171"/>
      <c r="UOY23" s="171"/>
      <c r="UOZ23" s="171"/>
      <c r="UPA23" s="171"/>
      <c r="UPB23" s="171"/>
      <c r="UPC23" s="171"/>
      <c r="UPD23" s="171"/>
      <c r="UPE23" s="171"/>
      <c r="UPF23" s="171"/>
      <c r="UPG23" s="171"/>
      <c r="UPH23" s="171"/>
      <c r="UPI23" s="171"/>
      <c r="UPJ23" s="171"/>
      <c r="UPK23" s="171"/>
      <c r="UPL23" s="171"/>
      <c r="UPM23" s="171"/>
      <c r="UPN23" s="171"/>
      <c r="UPO23" s="171"/>
      <c r="UPP23" s="171"/>
      <c r="UPQ23" s="171"/>
      <c r="UPR23" s="171"/>
      <c r="UPS23" s="171"/>
      <c r="UPT23" s="171"/>
      <c r="UPU23" s="171"/>
      <c r="UPV23" s="171"/>
      <c r="UPW23" s="171"/>
      <c r="UPX23" s="171"/>
      <c r="UPY23" s="171"/>
      <c r="UPZ23" s="171"/>
      <c r="UQA23" s="171"/>
      <c r="UQB23" s="171"/>
      <c r="UQC23" s="171"/>
      <c r="UQD23" s="171"/>
      <c r="UQE23" s="171"/>
      <c r="UQF23" s="171"/>
      <c r="UQG23" s="171"/>
      <c r="UQH23" s="171"/>
      <c r="UQI23" s="171"/>
      <c r="UQJ23" s="171"/>
      <c r="UQK23" s="171"/>
      <c r="UQL23" s="171"/>
      <c r="UQM23" s="171"/>
      <c r="UQN23" s="171"/>
      <c r="UQO23" s="171"/>
      <c r="UQP23" s="171"/>
      <c r="UQQ23" s="171"/>
      <c r="UQR23" s="171"/>
      <c r="UQS23" s="171"/>
      <c r="UQT23" s="171"/>
      <c r="UQU23" s="171"/>
      <c r="UQV23" s="171"/>
      <c r="UQW23" s="171"/>
      <c r="UQX23" s="171"/>
      <c r="UQY23" s="171"/>
      <c r="UQZ23" s="171"/>
      <c r="URA23" s="171"/>
      <c r="URB23" s="171"/>
      <c r="URC23" s="171"/>
      <c r="URD23" s="171"/>
      <c r="URE23" s="171"/>
      <c r="URF23" s="171"/>
      <c r="URG23" s="171"/>
      <c r="URH23" s="171"/>
      <c r="URI23" s="171"/>
      <c r="URJ23" s="171"/>
      <c r="URK23" s="171"/>
      <c r="URL23" s="171"/>
      <c r="URM23" s="171"/>
      <c r="URN23" s="171"/>
      <c r="URO23" s="171"/>
      <c r="URP23" s="171"/>
      <c r="URQ23" s="171"/>
      <c r="URR23" s="171"/>
      <c r="URS23" s="171"/>
      <c r="URT23" s="171"/>
      <c r="URU23" s="171"/>
      <c r="URV23" s="171"/>
      <c r="URW23" s="171"/>
      <c r="URX23" s="171"/>
      <c r="URY23" s="171"/>
      <c r="URZ23" s="171"/>
      <c r="USA23" s="171"/>
      <c r="USB23" s="171"/>
      <c r="USC23" s="171"/>
      <c r="USD23" s="171"/>
      <c r="USE23" s="171"/>
      <c r="USF23" s="171"/>
      <c r="USG23" s="171"/>
      <c r="USH23" s="171"/>
      <c r="USI23" s="171"/>
      <c r="USJ23" s="171"/>
      <c r="USK23" s="171"/>
      <c r="USL23" s="171"/>
      <c r="USM23" s="171"/>
      <c r="USN23" s="171"/>
      <c r="USO23" s="171"/>
      <c r="USP23" s="171"/>
      <c r="USQ23" s="171"/>
      <c r="USR23" s="171"/>
      <c r="USS23" s="171"/>
      <c r="UST23" s="171"/>
      <c r="USU23" s="171"/>
      <c r="USV23" s="171"/>
      <c r="USW23" s="171"/>
      <c r="USX23" s="171"/>
      <c r="USY23" s="171"/>
      <c r="USZ23" s="171"/>
      <c r="UTA23" s="171"/>
      <c r="UTB23" s="171"/>
      <c r="UTC23" s="171"/>
      <c r="UTD23" s="171"/>
      <c r="UTE23" s="171"/>
      <c r="UTF23" s="171"/>
      <c r="UTG23" s="171"/>
      <c r="UTH23" s="171"/>
      <c r="UTI23" s="171"/>
      <c r="UTJ23" s="171"/>
      <c r="UTK23" s="171"/>
      <c r="UTL23" s="171"/>
      <c r="UTM23" s="171"/>
      <c r="UTN23" s="171"/>
      <c r="UTO23" s="171"/>
      <c r="UTP23" s="171"/>
      <c r="UTQ23" s="171"/>
      <c r="UTR23" s="171"/>
      <c r="UTS23" s="171"/>
      <c r="UTT23" s="171"/>
      <c r="UTU23" s="171"/>
      <c r="UTV23" s="171"/>
      <c r="UTW23" s="171"/>
      <c r="UTX23" s="171"/>
      <c r="UTY23" s="171"/>
      <c r="UTZ23" s="171"/>
      <c r="UUA23" s="171"/>
      <c r="UUB23" s="171"/>
      <c r="UUC23" s="171"/>
      <c r="UUD23" s="171"/>
      <c r="UUE23" s="171"/>
      <c r="UUF23" s="171"/>
      <c r="UUG23" s="171"/>
      <c r="UUH23" s="171"/>
      <c r="UUI23" s="171"/>
      <c r="UUJ23" s="171"/>
      <c r="UUK23" s="171"/>
      <c r="UUL23" s="171"/>
      <c r="UUM23" s="171"/>
      <c r="UUN23" s="171"/>
      <c r="UUO23" s="171"/>
      <c r="UUP23" s="171"/>
      <c r="UUQ23" s="171"/>
      <c r="UUR23" s="171"/>
      <c r="UUS23" s="171"/>
      <c r="UUT23" s="171"/>
      <c r="UUU23" s="171"/>
      <c r="UUV23" s="171"/>
      <c r="UUW23" s="171"/>
      <c r="UUX23" s="171"/>
      <c r="UUY23" s="171"/>
      <c r="UUZ23" s="171"/>
      <c r="UVA23" s="171"/>
      <c r="UVB23" s="171"/>
      <c r="UVC23" s="171"/>
      <c r="UVD23" s="171"/>
      <c r="UVE23" s="171"/>
      <c r="UVF23" s="171"/>
      <c r="UVG23" s="171"/>
      <c r="UVH23" s="171"/>
      <c r="UVI23" s="171"/>
      <c r="UVJ23" s="171"/>
      <c r="UVK23" s="171"/>
      <c r="UVL23" s="171"/>
      <c r="UVM23" s="171"/>
      <c r="UVN23" s="171"/>
      <c r="UVO23" s="171"/>
      <c r="UVP23" s="171"/>
      <c r="UVQ23" s="171"/>
      <c r="UVR23" s="171"/>
      <c r="UVS23" s="171"/>
      <c r="UVT23" s="171"/>
      <c r="UVU23" s="171"/>
      <c r="UVV23" s="171"/>
      <c r="UVW23" s="171"/>
      <c r="UVX23" s="171"/>
      <c r="UVY23" s="171"/>
      <c r="UVZ23" s="171"/>
      <c r="UWA23" s="171"/>
      <c r="UWB23" s="171"/>
      <c r="UWC23" s="171"/>
      <c r="UWD23" s="171"/>
      <c r="UWE23" s="171"/>
      <c r="UWF23" s="171"/>
      <c r="UWG23" s="171"/>
      <c r="UWH23" s="171"/>
      <c r="UWI23" s="171"/>
      <c r="UWJ23" s="171"/>
      <c r="UWK23" s="171"/>
      <c r="UWL23" s="171"/>
      <c r="UWM23" s="171"/>
      <c r="UWN23" s="171"/>
      <c r="UWO23" s="171"/>
      <c r="UWP23" s="171"/>
      <c r="UWQ23" s="171"/>
      <c r="UWR23" s="171"/>
      <c r="UWS23" s="171"/>
      <c r="UWT23" s="171"/>
      <c r="UWU23" s="171"/>
      <c r="UWV23" s="171"/>
      <c r="UWW23" s="171"/>
      <c r="UWX23" s="171"/>
      <c r="UWY23" s="171"/>
      <c r="UWZ23" s="171"/>
      <c r="UXA23" s="171"/>
      <c r="UXB23" s="171"/>
      <c r="UXC23" s="171"/>
      <c r="UXD23" s="171"/>
      <c r="UXE23" s="171"/>
      <c r="UXF23" s="171"/>
      <c r="UXG23" s="171"/>
      <c r="UXH23" s="171"/>
      <c r="UXI23" s="171"/>
      <c r="UXJ23" s="171"/>
      <c r="UXK23" s="171"/>
      <c r="UXL23" s="171"/>
      <c r="UXM23" s="171"/>
      <c r="UXN23" s="171"/>
      <c r="UXO23" s="171"/>
      <c r="UXP23" s="171"/>
      <c r="UXQ23" s="171"/>
      <c r="UXR23" s="171"/>
      <c r="UXS23" s="171"/>
      <c r="UXT23" s="171"/>
      <c r="UXU23" s="171"/>
      <c r="UXV23" s="171"/>
      <c r="UXW23" s="171"/>
      <c r="UXX23" s="171"/>
      <c r="UXY23" s="171"/>
      <c r="UXZ23" s="171"/>
      <c r="UYA23" s="171"/>
      <c r="UYB23" s="171"/>
      <c r="UYC23" s="171"/>
      <c r="UYD23" s="171"/>
      <c r="UYE23" s="171"/>
      <c r="UYF23" s="171"/>
      <c r="UYG23" s="171"/>
      <c r="UYH23" s="171"/>
      <c r="UYI23" s="171"/>
      <c r="UYJ23" s="171"/>
      <c r="UYK23" s="171"/>
      <c r="UYL23" s="171"/>
      <c r="UYM23" s="171"/>
      <c r="UYN23" s="171"/>
      <c r="UYO23" s="171"/>
      <c r="UYP23" s="171"/>
      <c r="UYQ23" s="171"/>
      <c r="UYR23" s="171"/>
      <c r="UYS23" s="171"/>
      <c r="UYT23" s="171"/>
      <c r="UYU23" s="171"/>
      <c r="UYV23" s="171"/>
      <c r="UYW23" s="171"/>
      <c r="UYX23" s="171"/>
      <c r="UYY23" s="171"/>
      <c r="UYZ23" s="171"/>
      <c r="UZA23" s="171"/>
      <c r="UZB23" s="171"/>
      <c r="UZC23" s="171"/>
      <c r="UZD23" s="171"/>
      <c r="UZE23" s="171"/>
      <c r="UZF23" s="171"/>
      <c r="UZG23" s="171"/>
      <c r="UZH23" s="171"/>
      <c r="UZI23" s="171"/>
      <c r="UZJ23" s="171"/>
      <c r="UZK23" s="171"/>
      <c r="UZL23" s="171"/>
      <c r="UZM23" s="171"/>
      <c r="UZN23" s="171"/>
      <c r="UZO23" s="171"/>
      <c r="UZP23" s="171"/>
      <c r="UZQ23" s="171"/>
      <c r="UZR23" s="171"/>
      <c r="UZS23" s="171"/>
      <c r="UZT23" s="171"/>
      <c r="UZU23" s="171"/>
      <c r="UZV23" s="171"/>
      <c r="UZW23" s="171"/>
      <c r="UZX23" s="171"/>
      <c r="UZY23" s="171"/>
      <c r="UZZ23" s="171"/>
      <c r="VAA23" s="171"/>
      <c r="VAB23" s="171"/>
      <c r="VAC23" s="171"/>
      <c r="VAD23" s="171"/>
      <c r="VAE23" s="171"/>
      <c r="VAF23" s="171"/>
      <c r="VAG23" s="171"/>
      <c r="VAH23" s="171"/>
      <c r="VAI23" s="171"/>
      <c r="VAJ23" s="171"/>
      <c r="VAK23" s="171"/>
      <c r="VAL23" s="171"/>
      <c r="VAM23" s="171"/>
      <c r="VAN23" s="171"/>
      <c r="VAO23" s="171"/>
      <c r="VAP23" s="171"/>
      <c r="VAQ23" s="171"/>
      <c r="VAR23" s="171"/>
      <c r="VAS23" s="171"/>
      <c r="VAT23" s="171"/>
      <c r="VAU23" s="171"/>
      <c r="VAV23" s="171"/>
      <c r="VAW23" s="171"/>
      <c r="VAX23" s="171"/>
      <c r="VAY23" s="171"/>
      <c r="VAZ23" s="171"/>
      <c r="VBA23" s="171"/>
      <c r="VBB23" s="171"/>
      <c r="VBC23" s="171"/>
      <c r="VBD23" s="171"/>
      <c r="VBE23" s="171"/>
      <c r="VBF23" s="171"/>
      <c r="VBG23" s="171"/>
      <c r="VBH23" s="171"/>
      <c r="VBI23" s="171"/>
      <c r="VBJ23" s="171"/>
      <c r="VBK23" s="171"/>
      <c r="VBL23" s="171"/>
      <c r="VBM23" s="171"/>
      <c r="VBN23" s="171"/>
      <c r="VBO23" s="171"/>
      <c r="VBP23" s="171"/>
      <c r="VBQ23" s="171"/>
      <c r="VBR23" s="171"/>
      <c r="VBS23" s="171"/>
      <c r="VBT23" s="171"/>
      <c r="VBU23" s="171"/>
      <c r="VBV23" s="171"/>
      <c r="VBW23" s="171"/>
      <c r="VBX23" s="171"/>
      <c r="VBY23" s="171"/>
      <c r="VBZ23" s="171"/>
      <c r="VCA23" s="171"/>
      <c r="VCB23" s="171"/>
      <c r="VCC23" s="171"/>
      <c r="VCD23" s="171"/>
      <c r="VCE23" s="171"/>
      <c r="VCF23" s="171"/>
      <c r="VCG23" s="171"/>
      <c r="VCH23" s="171"/>
      <c r="VCI23" s="171"/>
      <c r="VCJ23" s="171"/>
      <c r="VCK23" s="171"/>
      <c r="VCL23" s="171"/>
      <c r="VCM23" s="171"/>
      <c r="VCN23" s="171"/>
      <c r="VCO23" s="171"/>
      <c r="VCP23" s="171"/>
      <c r="VCQ23" s="171"/>
      <c r="VCR23" s="171"/>
      <c r="VCS23" s="171"/>
      <c r="VCT23" s="171"/>
      <c r="VCU23" s="171"/>
      <c r="VCV23" s="171"/>
      <c r="VCW23" s="171"/>
      <c r="VCX23" s="171"/>
      <c r="VCY23" s="171"/>
      <c r="VCZ23" s="171"/>
      <c r="VDA23" s="171"/>
      <c r="VDB23" s="171"/>
      <c r="VDC23" s="171"/>
      <c r="VDD23" s="171"/>
      <c r="VDE23" s="171"/>
      <c r="VDF23" s="171"/>
      <c r="VDG23" s="171"/>
      <c r="VDH23" s="171"/>
      <c r="VDI23" s="171"/>
      <c r="VDJ23" s="171"/>
      <c r="VDK23" s="171"/>
      <c r="VDL23" s="171"/>
      <c r="VDM23" s="171"/>
      <c r="VDN23" s="171"/>
      <c r="VDO23" s="171"/>
      <c r="VDP23" s="171"/>
      <c r="VDQ23" s="171"/>
      <c r="VDR23" s="171"/>
      <c r="VDS23" s="171"/>
      <c r="VDT23" s="171"/>
      <c r="VDU23" s="171"/>
      <c r="VDV23" s="171"/>
      <c r="VDW23" s="171"/>
      <c r="VDX23" s="171"/>
      <c r="VDY23" s="171"/>
      <c r="VDZ23" s="171"/>
      <c r="VEA23" s="171"/>
      <c r="VEB23" s="171"/>
      <c r="VEC23" s="171"/>
      <c r="VED23" s="171"/>
      <c r="VEE23" s="171"/>
      <c r="VEF23" s="171"/>
      <c r="VEG23" s="171"/>
      <c r="VEH23" s="171"/>
      <c r="VEI23" s="171"/>
      <c r="VEJ23" s="171"/>
      <c r="VEK23" s="171"/>
      <c r="VEL23" s="171"/>
      <c r="VEM23" s="171"/>
      <c r="VEN23" s="171"/>
      <c r="VEO23" s="171"/>
      <c r="VEP23" s="171"/>
      <c r="VEQ23" s="171"/>
      <c r="VER23" s="171"/>
      <c r="VES23" s="171"/>
      <c r="VET23" s="171"/>
      <c r="VEU23" s="171"/>
      <c r="VEV23" s="171"/>
      <c r="VEW23" s="171"/>
      <c r="VEX23" s="171"/>
      <c r="VEY23" s="171"/>
      <c r="VEZ23" s="171"/>
      <c r="VFA23" s="171"/>
      <c r="VFB23" s="171"/>
      <c r="VFC23" s="171"/>
      <c r="VFD23" s="171"/>
      <c r="VFE23" s="171"/>
      <c r="VFF23" s="171"/>
      <c r="VFG23" s="171"/>
      <c r="VFH23" s="171"/>
      <c r="VFI23" s="171"/>
      <c r="VFJ23" s="171"/>
      <c r="VFK23" s="171"/>
      <c r="VFL23" s="171"/>
      <c r="VFM23" s="171"/>
      <c r="VFN23" s="171"/>
      <c r="VFO23" s="171"/>
      <c r="VFP23" s="171"/>
      <c r="VFQ23" s="171"/>
      <c r="VFR23" s="171"/>
      <c r="VFS23" s="171"/>
      <c r="VFT23" s="171"/>
      <c r="VFU23" s="171"/>
      <c r="VFV23" s="171"/>
      <c r="VFW23" s="171"/>
      <c r="VFX23" s="171"/>
      <c r="VFY23" s="171"/>
      <c r="VFZ23" s="171"/>
      <c r="VGA23" s="171"/>
      <c r="VGB23" s="171"/>
      <c r="VGC23" s="171"/>
      <c r="VGD23" s="171"/>
      <c r="VGE23" s="171"/>
      <c r="VGF23" s="171"/>
      <c r="VGG23" s="171"/>
      <c r="VGH23" s="171"/>
      <c r="VGI23" s="171"/>
      <c r="VGJ23" s="171"/>
      <c r="VGK23" s="171"/>
      <c r="VGL23" s="171"/>
      <c r="VGM23" s="171"/>
      <c r="VGN23" s="171"/>
      <c r="VGO23" s="171"/>
      <c r="VGP23" s="171"/>
      <c r="VGQ23" s="171"/>
      <c r="VGR23" s="171"/>
      <c r="VGS23" s="171"/>
      <c r="VGT23" s="171"/>
      <c r="VGU23" s="171"/>
      <c r="VGV23" s="171"/>
      <c r="VGW23" s="171"/>
      <c r="VGX23" s="171"/>
      <c r="VGY23" s="171"/>
      <c r="VGZ23" s="171"/>
      <c r="VHA23" s="171"/>
      <c r="VHB23" s="171"/>
      <c r="VHC23" s="171"/>
      <c r="VHD23" s="171"/>
      <c r="VHE23" s="171"/>
      <c r="VHF23" s="171"/>
      <c r="VHG23" s="171"/>
      <c r="VHH23" s="171"/>
      <c r="VHI23" s="171"/>
      <c r="VHJ23" s="171"/>
      <c r="VHK23" s="171"/>
      <c r="VHL23" s="171"/>
      <c r="VHM23" s="171"/>
      <c r="VHN23" s="171"/>
      <c r="VHO23" s="171"/>
      <c r="VHP23" s="171"/>
      <c r="VHQ23" s="171"/>
      <c r="VHR23" s="171"/>
      <c r="VHS23" s="171"/>
      <c r="VHT23" s="171"/>
      <c r="VHU23" s="171"/>
      <c r="VHV23" s="171"/>
      <c r="VHW23" s="171"/>
      <c r="VHX23" s="171"/>
      <c r="VHY23" s="171"/>
      <c r="VHZ23" s="171"/>
      <c r="VIA23" s="171"/>
      <c r="VIB23" s="171"/>
      <c r="VIC23" s="171"/>
      <c r="VID23" s="171"/>
      <c r="VIE23" s="171"/>
      <c r="VIF23" s="171"/>
      <c r="VIG23" s="171"/>
      <c r="VIH23" s="171"/>
      <c r="VII23" s="171"/>
      <c r="VIJ23" s="171"/>
      <c r="VIK23" s="171"/>
      <c r="VIL23" s="171"/>
      <c r="VIM23" s="171"/>
      <c r="VIN23" s="171"/>
      <c r="VIO23" s="171"/>
      <c r="VIP23" s="171"/>
      <c r="VIQ23" s="171"/>
      <c r="VIR23" s="171"/>
      <c r="VIS23" s="171"/>
      <c r="VIT23" s="171"/>
      <c r="VIU23" s="171"/>
      <c r="VIV23" s="171"/>
      <c r="VIW23" s="171"/>
      <c r="VIX23" s="171"/>
      <c r="VIY23" s="171"/>
      <c r="VIZ23" s="171"/>
      <c r="VJA23" s="171"/>
      <c r="VJB23" s="171"/>
      <c r="VJC23" s="171"/>
      <c r="VJD23" s="171"/>
      <c r="VJE23" s="171"/>
      <c r="VJF23" s="171"/>
      <c r="VJG23" s="171"/>
      <c r="VJH23" s="171"/>
      <c r="VJI23" s="171"/>
      <c r="VJJ23" s="171"/>
      <c r="VJK23" s="171"/>
      <c r="VJL23" s="171"/>
      <c r="VJM23" s="171"/>
      <c r="VJN23" s="171"/>
      <c r="VJO23" s="171"/>
      <c r="VJP23" s="171"/>
      <c r="VJQ23" s="171"/>
      <c r="VJR23" s="171"/>
      <c r="VJS23" s="171"/>
      <c r="VJT23" s="171"/>
      <c r="VJU23" s="171"/>
      <c r="VJV23" s="171"/>
      <c r="VJW23" s="171"/>
      <c r="VJX23" s="171"/>
      <c r="VJY23" s="171"/>
      <c r="VJZ23" s="171"/>
      <c r="VKA23" s="171"/>
      <c r="VKB23" s="171"/>
      <c r="VKC23" s="171"/>
      <c r="VKD23" s="171"/>
      <c r="VKE23" s="171"/>
      <c r="VKF23" s="171"/>
      <c r="VKG23" s="171"/>
      <c r="VKH23" s="171"/>
      <c r="VKI23" s="171"/>
      <c r="VKJ23" s="171"/>
      <c r="VKK23" s="171"/>
      <c r="VKL23" s="171"/>
      <c r="VKM23" s="171"/>
      <c r="VKN23" s="171"/>
      <c r="VKO23" s="171"/>
      <c r="VKP23" s="171"/>
      <c r="VKQ23" s="171"/>
      <c r="VKR23" s="171"/>
      <c r="VKS23" s="171"/>
      <c r="VKT23" s="171"/>
      <c r="VKU23" s="171"/>
      <c r="VKV23" s="171"/>
      <c r="VKW23" s="171"/>
      <c r="VKX23" s="171"/>
      <c r="VKY23" s="171"/>
      <c r="VKZ23" s="171"/>
      <c r="VLA23" s="171"/>
      <c r="VLB23" s="171"/>
      <c r="VLC23" s="171"/>
      <c r="VLD23" s="171"/>
      <c r="VLE23" s="171"/>
      <c r="VLF23" s="171"/>
      <c r="VLG23" s="171"/>
      <c r="VLH23" s="171"/>
      <c r="VLI23" s="171"/>
      <c r="VLJ23" s="171"/>
      <c r="VLK23" s="171"/>
      <c r="VLL23" s="171"/>
      <c r="VLM23" s="171"/>
      <c r="VLN23" s="171"/>
      <c r="VLO23" s="171"/>
      <c r="VLP23" s="171"/>
      <c r="VLQ23" s="171"/>
      <c r="VLR23" s="171"/>
      <c r="VLS23" s="171"/>
      <c r="VLT23" s="171"/>
      <c r="VLU23" s="171"/>
      <c r="VLV23" s="171"/>
      <c r="VLW23" s="171"/>
      <c r="VLX23" s="171"/>
      <c r="VLY23" s="171"/>
      <c r="VLZ23" s="171"/>
      <c r="VMA23" s="171"/>
      <c r="VMB23" s="171"/>
      <c r="VMC23" s="171"/>
      <c r="VMD23" s="171"/>
      <c r="VME23" s="171"/>
      <c r="VMF23" s="171"/>
      <c r="VMG23" s="171"/>
      <c r="VMH23" s="171"/>
      <c r="VMI23" s="171"/>
      <c r="VMJ23" s="171"/>
      <c r="VMK23" s="171"/>
      <c r="VML23" s="171"/>
      <c r="VMM23" s="171"/>
      <c r="VMN23" s="171"/>
      <c r="VMO23" s="171"/>
      <c r="VMP23" s="171"/>
      <c r="VMQ23" s="171"/>
      <c r="VMR23" s="171"/>
      <c r="VMS23" s="171"/>
      <c r="VMT23" s="171"/>
      <c r="VMU23" s="171"/>
      <c r="VMV23" s="171"/>
      <c r="VMW23" s="171"/>
      <c r="VMX23" s="171"/>
      <c r="VMY23" s="171"/>
      <c r="VMZ23" s="171"/>
      <c r="VNA23" s="171"/>
      <c r="VNB23" s="171"/>
      <c r="VNC23" s="171"/>
      <c r="VND23" s="171"/>
      <c r="VNE23" s="171"/>
      <c r="VNF23" s="171"/>
      <c r="VNG23" s="171"/>
      <c r="VNH23" s="171"/>
      <c r="VNI23" s="171"/>
      <c r="VNJ23" s="171"/>
      <c r="VNK23" s="171"/>
      <c r="VNL23" s="171"/>
      <c r="VNM23" s="171"/>
      <c r="VNN23" s="171"/>
      <c r="VNO23" s="171"/>
      <c r="VNP23" s="171"/>
      <c r="VNQ23" s="171"/>
      <c r="VNR23" s="171"/>
      <c r="VNS23" s="171"/>
      <c r="VNT23" s="171"/>
      <c r="VNU23" s="171"/>
      <c r="VNV23" s="171"/>
      <c r="VNW23" s="171"/>
      <c r="VNX23" s="171"/>
      <c r="VNY23" s="171"/>
      <c r="VNZ23" s="171"/>
      <c r="VOA23" s="171"/>
      <c r="VOB23" s="171"/>
      <c r="VOC23" s="171"/>
      <c r="VOD23" s="171"/>
      <c r="VOE23" s="171"/>
      <c r="VOF23" s="171"/>
      <c r="VOG23" s="171"/>
      <c r="VOH23" s="171"/>
      <c r="VOI23" s="171"/>
      <c r="VOJ23" s="171"/>
      <c r="VOK23" s="171"/>
      <c r="VOL23" s="171"/>
      <c r="VOM23" s="171"/>
      <c r="VON23" s="171"/>
      <c r="VOO23" s="171"/>
      <c r="VOP23" s="171"/>
      <c r="VOQ23" s="171"/>
      <c r="VOR23" s="171"/>
      <c r="VOS23" s="171"/>
      <c r="VOT23" s="171"/>
      <c r="VOU23" s="171"/>
      <c r="VOV23" s="171"/>
      <c r="VOW23" s="171"/>
      <c r="VOX23" s="171"/>
      <c r="VOY23" s="171"/>
      <c r="VOZ23" s="171"/>
      <c r="VPA23" s="171"/>
      <c r="VPB23" s="171"/>
      <c r="VPC23" s="171"/>
      <c r="VPD23" s="171"/>
      <c r="VPE23" s="171"/>
      <c r="VPF23" s="171"/>
      <c r="VPG23" s="171"/>
      <c r="VPH23" s="171"/>
      <c r="VPI23" s="171"/>
      <c r="VPJ23" s="171"/>
      <c r="VPK23" s="171"/>
      <c r="VPL23" s="171"/>
      <c r="VPM23" s="171"/>
      <c r="VPN23" s="171"/>
      <c r="VPO23" s="171"/>
      <c r="VPP23" s="171"/>
      <c r="VPQ23" s="171"/>
      <c r="VPR23" s="171"/>
      <c r="VPS23" s="171"/>
      <c r="VPT23" s="171"/>
      <c r="VPU23" s="171"/>
      <c r="VPV23" s="171"/>
      <c r="VPW23" s="171"/>
      <c r="VPX23" s="171"/>
      <c r="VPY23" s="171"/>
      <c r="VPZ23" s="171"/>
      <c r="VQA23" s="171"/>
      <c r="VQB23" s="171"/>
      <c r="VQC23" s="171"/>
      <c r="VQD23" s="171"/>
      <c r="VQE23" s="171"/>
      <c r="VQF23" s="171"/>
      <c r="VQG23" s="171"/>
      <c r="VQH23" s="171"/>
      <c r="VQI23" s="171"/>
      <c r="VQJ23" s="171"/>
      <c r="VQK23" s="171"/>
      <c r="VQL23" s="171"/>
      <c r="VQM23" s="171"/>
      <c r="VQN23" s="171"/>
      <c r="VQO23" s="171"/>
      <c r="VQP23" s="171"/>
      <c r="VQQ23" s="171"/>
      <c r="VQR23" s="171"/>
      <c r="VQS23" s="171"/>
      <c r="VQT23" s="171"/>
      <c r="VQU23" s="171"/>
      <c r="VQV23" s="171"/>
      <c r="VQW23" s="171"/>
      <c r="VQX23" s="171"/>
      <c r="VQY23" s="171"/>
      <c r="VQZ23" s="171"/>
      <c r="VRA23" s="171"/>
      <c r="VRB23" s="171"/>
      <c r="VRC23" s="171"/>
      <c r="VRD23" s="171"/>
      <c r="VRE23" s="171"/>
      <c r="VRF23" s="171"/>
      <c r="VRG23" s="171"/>
      <c r="VRH23" s="171"/>
      <c r="VRI23" s="171"/>
      <c r="VRJ23" s="171"/>
      <c r="VRK23" s="171"/>
      <c r="VRL23" s="171"/>
      <c r="VRM23" s="171"/>
      <c r="VRN23" s="171"/>
      <c r="VRO23" s="171"/>
      <c r="VRP23" s="171"/>
      <c r="VRQ23" s="171"/>
      <c r="VRR23" s="171"/>
      <c r="VRS23" s="171"/>
      <c r="VRT23" s="171"/>
      <c r="VRU23" s="171"/>
      <c r="VRV23" s="171"/>
      <c r="VRW23" s="171"/>
      <c r="VRX23" s="171"/>
      <c r="VRY23" s="171"/>
      <c r="VRZ23" s="171"/>
      <c r="VSA23" s="171"/>
      <c r="VSB23" s="171"/>
      <c r="VSC23" s="171"/>
      <c r="VSD23" s="171"/>
      <c r="VSE23" s="171"/>
      <c r="VSF23" s="171"/>
      <c r="VSG23" s="171"/>
      <c r="VSH23" s="171"/>
      <c r="VSI23" s="171"/>
      <c r="VSJ23" s="171"/>
      <c r="VSK23" s="171"/>
      <c r="VSL23" s="171"/>
      <c r="VSM23" s="171"/>
      <c r="VSN23" s="171"/>
      <c r="VSO23" s="171"/>
      <c r="VSP23" s="171"/>
      <c r="VSQ23" s="171"/>
      <c r="VSR23" s="171"/>
      <c r="VSS23" s="171"/>
      <c r="VST23" s="171"/>
      <c r="VSU23" s="171"/>
      <c r="VSV23" s="171"/>
      <c r="VSW23" s="171"/>
      <c r="VSX23" s="171"/>
      <c r="VSY23" s="171"/>
      <c r="VSZ23" s="171"/>
      <c r="VTA23" s="171"/>
      <c r="VTB23" s="171"/>
      <c r="VTC23" s="171"/>
      <c r="VTD23" s="171"/>
      <c r="VTE23" s="171"/>
      <c r="VTF23" s="171"/>
      <c r="VTG23" s="171"/>
      <c r="VTH23" s="171"/>
      <c r="VTI23" s="171"/>
      <c r="VTJ23" s="171"/>
      <c r="VTK23" s="171"/>
      <c r="VTL23" s="171"/>
      <c r="VTM23" s="171"/>
      <c r="VTN23" s="171"/>
      <c r="VTO23" s="171"/>
      <c r="VTP23" s="171"/>
      <c r="VTQ23" s="171"/>
      <c r="VTR23" s="171"/>
      <c r="VTS23" s="171"/>
      <c r="VTT23" s="171"/>
      <c r="VTU23" s="171"/>
      <c r="VTV23" s="171"/>
      <c r="VTW23" s="171"/>
      <c r="VTX23" s="171"/>
      <c r="VTY23" s="171"/>
      <c r="VTZ23" s="171"/>
      <c r="VUA23" s="171"/>
      <c r="VUB23" s="171"/>
      <c r="VUC23" s="171"/>
      <c r="VUD23" s="171"/>
      <c r="VUE23" s="171"/>
      <c r="VUF23" s="171"/>
      <c r="VUG23" s="171"/>
      <c r="VUH23" s="171"/>
      <c r="VUI23" s="171"/>
      <c r="VUJ23" s="171"/>
      <c r="VUK23" s="171"/>
      <c r="VUL23" s="171"/>
      <c r="VUM23" s="171"/>
      <c r="VUN23" s="171"/>
      <c r="VUO23" s="171"/>
      <c r="VUP23" s="171"/>
      <c r="VUQ23" s="171"/>
      <c r="VUR23" s="171"/>
      <c r="VUS23" s="171"/>
      <c r="VUT23" s="171"/>
      <c r="VUU23" s="171"/>
      <c r="VUV23" s="171"/>
      <c r="VUW23" s="171"/>
      <c r="VUX23" s="171"/>
      <c r="VUY23" s="171"/>
      <c r="VUZ23" s="171"/>
      <c r="VVA23" s="171"/>
      <c r="VVB23" s="171"/>
      <c r="VVC23" s="171"/>
      <c r="VVD23" s="171"/>
      <c r="VVE23" s="171"/>
      <c r="VVF23" s="171"/>
      <c r="VVG23" s="171"/>
      <c r="VVH23" s="171"/>
      <c r="VVI23" s="171"/>
      <c r="VVJ23" s="171"/>
      <c r="VVK23" s="171"/>
      <c r="VVL23" s="171"/>
      <c r="VVM23" s="171"/>
      <c r="VVN23" s="171"/>
      <c r="VVO23" s="171"/>
      <c r="VVP23" s="171"/>
      <c r="VVQ23" s="171"/>
      <c r="VVR23" s="171"/>
      <c r="VVS23" s="171"/>
      <c r="VVT23" s="171"/>
      <c r="VVU23" s="171"/>
      <c r="VVV23" s="171"/>
      <c r="VVW23" s="171"/>
      <c r="VVX23" s="171"/>
      <c r="VVY23" s="171"/>
      <c r="VVZ23" s="171"/>
      <c r="VWA23" s="171"/>
      <c r="VWB23" s="171"/>
      <c r="VWC23" s="171"/>
      <c r="VWD23" s="171"/>
      <c r="VWE23" s="171"/>
      <c r="VWF23" s="171"/>
      <c r="VWG23" s="171"/>
      <c r="VWH23" s="171"/>
      <c r="VWI23" s="171"/>
      <c r="VWJ23" s="171"/>
      <c r="VWK23" s="171"/>
      <c r="VWL23" s="171"/>
      <c r="VWM23" s="171"/>
      <c r="VWN23" s="171"/>
      <c r="VWO23" s="171"/>
      <c r="VWP23" s="171"/>
      <c r="VWQ23" s="171"/>
      <c r="VWR23" s="171"/>
      <c r="VWS23" s="171"/>
      <c r="VWT23" s="171"/>
      <c r="VWU23" s="171"/>
      <c r="VWV23" s="171"/>
      <c r="VWW23" s="171"/>
      <c r="VWX23" s="171"/>
      <c r="VWY23" s="171"/>
      <c r="VWZ23" s="171"/>
      <c r="VXA23" s="171"/>
      <c r="VXB23" s="171"/>
      <c r="VXC23" s="171"/>
      <c r="VXD23" s="171"/>
      <c r="VXE23" s="171"/>
      <c r="VXF23" s="171"/>
      <c r="VXG23" s="171"/>
      <c r="VXH23" s="171"/>
      <c r="VXI23" s="171"/>
      <c r="VXJ23" s="171"/>
      <c r="VXK23" s="171"/>
      <c r="VXL23" s="171"/>
      <c r="VXM23" s="171"/>
      <c r="VXN23" s="171"/>
      <c r="VXO23" s="171"/>
      <c r="VXP23" s="171"/>
      <c r="VXQ23" s="171"/>
      <c r="VXR23" s="171"/>
      <c r="VXS23" s="171"/>
      <c r="VXT23" s="171"/>
      <c r="VXU23" s="171"/>
      <c r="VXV23" s="171"/>
      <c r="VXW23" s="171"/>
      <c r="VXX23" s="171"/>
      <c r="VXY23" s="171"/>
      <c r="VXZ23" s="171"/>
      <c r="VYA23" s="171"/>
      <c r="VYB23" s="171"/>
      <c r="VYC23" s="171"/>
      <c r="VYD23" s="171"/>
      <c r="VYE23" s="171"/>
      <c r="VYF23" s="171"/>
      <c r="VYG23" s="171"/>
      <c r="VYH23" s="171"/>
      <c r="VYI23" s="171"/>
      <c r="VYJ23" s="171"/>
      <c r="VYK23" s="171"/>
      <c r="VYL23" s="171"/>
      <c r="VYM23" s="171"/>
      <c r="VYN23" s="171"/>
      <c r="VYO23" s="171"/>
      <c r="VYP23" s="171"/>
      <c r="VYQ23" s="171"/>
      <c r="VYR23" s="171"/>
      <c r="VYS23" s="171"/>
      <c r="VYT23" s="171"/>
      <c r="VYU23" s="171"/>
      <c r="VYV23" s="171"/>
      <c r="VYW23" s="171"/>
      <c r="VYX23" s="171"/>
      <c r="VYY23" s="171"/>
      <c r="VYZ23" s="171"/>
      <c r="VZA23" s="171"/>
      <c r="VZB23" s="171"/>
      <c r="VZC23" s="171"/>
      <c r="VZD23" s="171"/>
      <c r="VZE23" s="171"/>
      <c r="VZF23" s="171"/>
      <c r="VZG23" s="171"/>
      <c r="VZH23" s="171"/>
      <c r="VZI23" s="171"/>
      <c r="VZJ23" s="171"/>
      <c r="VZK23" s="171"/>
      <c r="VZL23" s="171"/>
      <c r="VZM23" s="171"/>
      <c r="VZN23" s="171"/>
      <c r="VZO23" s="171"/>
      <c r="VZP23" s="171"/>
      <c r="VZQ23" s="171"/>
      <c r="VZR23" s="171"/>
      <c r="VZS23" s="171"/>
      <c r="VZT23" s="171"/>
      <c r="VZU23" s="171"/>
      <c r="VZV23" s="171"/>
      <c r="VZW23" s="171"/>
      <c r="VZX23" s="171"/>
      <c r="VZY23" s="171"/>
      <c r="VZZ23" s="171"/>
      <c r="WAA23" s="171"/>
      <c r="WAB23" s="171"/>
      <c r="WAC23" s="171"/>
      <c r="WAD23" s="171"/>
      <c r="WAE23" s="171"/>
      <c r="WAF23" s="171"/>
      <c r="WAG23" s="171"/>
      <c r="WAH23" s="171"/>
      <c r="WAI23" s="171"/>
      <c r="WAJ23" s="171"/>
      <c r="WAK23" s="171"/>
      <c r="WAL23" s="171"/>
      <c r="WAM23" s="171"/>
      <c r="WAN23" s="171"/>
      <c r="WAO23" s="171"/>
      <c r="WAP23" s="171"/>
      <c r="WAQ23" s="171"/>
      <c r="WAR23" s="171"/>
      <c r="WAS23" s="171"/>
      <c r="WAT23" s="171"/>
      <c r="WAU23" s="171"/>
      <c r="WAV23" s="171"/>
      <c r="WAW23" s="171"/>
      <c r="WAX23" s="171"/>
      <c r="WAY23" s="171"/>
      <c r="WAZ23" s="171"/>
      <c r="WBA23" s="171"/>
      <c r="WBB23" s="171"/>
      <c r="WBC23" s="171"/>
      <c r="WBD23" s="171"/>
      <c r="WBE23" s="171"/>
      <c r="WBF23" s="171"/>
      <c r="WBG23" s="171"/>
      <c r="WBH23" s="171"/>
      <c r="WBI23" s="171"/>
      <c r="WBJ23" s="171"/>
      <c r="WBK23" s="171"/>
      <c r="WBL23" s="171"/>
      <c r="WBM23" s="171"/>
      <c r="WBN23" s="171"/>
      <c r="WBO23" s="171"/>
      <c r="WBP23" s="171"/>
      <c r="WBQ23" s="171"/>
      <c r="WBR23" s="171"/>
      <c r="WBS23" s="171"/>
      <c r="WBT23" s="171"/>
      <c r="WBU23" s="171"/>
      <c r="WBV23" s="171"/>
      <c r="WBW23" s="171"/>
      <c r="WBX23" s="171"/>
      <c r="WBY23" s="171"/>
      <c r="WBZ23" s="171"/>
      <c r="WCA23" s="171"/>
      <c r="WCB23" s="171"/>
      <c r="WCC23" s="171"/>
      <c r="WCD23" s="171"/>
      <c r="WCE23" s="171"/>
      <c r="WCF23" s="171"/>
      <c r="WCG23" s="171"/>
      <c r="WCH23" s="171"/>
      <c r="WCI23" s="171"/>
      <c r="WCJ23" s="171"/>
      <c r="WCK23" s="171"/>
      <c r="WCL23" s="171"/>
      <c r="WCM23" s="171"/>
      <c r="WCN23" s="171"/>
      <c r="WCO23" s="171"/>
      <c r="WCP23" s="171"/>
      <c r="WCQ23" s="171"/>
      <c r="WCR23" s="171"/>
      <c r="WCS23" s="171"/>
      <c r="WCT23" s="171"/>
      <c r="WCU23" s="171"/>
      <c r="WCV23" s="171"/>
      <c r="WCW23" s="171"/>
      <c r="WCX23" s="171"/>
      <c r="WCY23" s="171"/>
      <c r="WCZ23" s="171"/>
      <c r="WDA23" s="171"/>
      <c r="WDB23" s="171"/>
      <c r="WDC23" s="171"/>
      <c r="WDD23" s="171"/>
      <c r="WDE23" s="171"/>
      <c r="WDF23" s="171"/>
      <c r="WDG23" s="171"/>
      <c r="WDH23" s="171"/>
      <c r="WDI23" s="171"/>
      <c r="WDJ23" s="171"/>
      <c r="WDK23" s="171"/>
      <c r="WDL23" s="171"/>
      <c r="WDM23" s="171"/>
      <c r="WDN23" s="171"/>
      <c r="WDO23" s="171"/>
      <c r="WDP23" s="171"/>
      <c r="WDQ23" s="171"/>
      <c r="WDR23" s="171"/>
      <c r="WDS23" s="171"/>
      <c r="WDT23" s="171"/>
      <c r="WDU23" s="171"/>
      <c r="WDV23" s="171"/>
      <c r="WDW23" s="171"/>
      <c r="WDX23" s="171"/>
      <c r="WDY23" s="171"/>
      <c r="WDZ23" s="171"/>
      <c r="WEA23" s="171"/>
      <c r="WEB23" s="171"/>
      <c r="WEC23" s="171"/>
      <c r="WED23" s="171"/>
      <c r="WEE23" s="171"/>
      <c r="WEF23" s="171"/>
      <c r="WEG23" s="171"/>
      <c r="WEH23" s="171"/>
      <c r="WEI23" s="171"/>
      <c r="WEJ23" s="171"/>
      <c r="WEK23" s="171"/>
      <c r="WEL23" s="171"/>
      <c r="WEM23" s="171"/>
      <c r="WEN23" s="171"/>
      <c r="WEO23" s="171"/>
      <c r="WEP23" s="171"/>
      <c r="WEQ23" s="171"/>
      <c r="WER23" s="171"/>
      <c r="WES23" s="171"/>
      <c r="WET23" s="171"/>
      <c r="WEU23" s="171"/>
      <c r="WEV23" s="171"/>
      <c r="WEW23" s="171"/>
      <c r="WEX23" s="171"/>
      <c r="WEY23" s="171"/>
      <c r="WEZ23" s="171"/>
      <c r="WFA23" s="171"/>
      <c r="WFB23" s="171"/>
      <c r="WFC23" s="171"/>
      <c r="WFD23" s="171"/>
      <c r="WFE23" s="171"/>
      <c r="WFF23" s="171"/>
      <c r="WFG23" s="171"/>
      <c r="WFH23" s="171"/>
      <c r="WFI23" s="171"/>
      <c r="WFJ23" s="171"/>
      <c r="WFK23" s="171"/>
      <c r="WFL23" s="171"/>
      <c r="WFM23" s="171"/>
      <c r="WFN23" s="171"/>
      <c r="WFO23" s="171"/>
      <c r="WFP23" s="171"/>
      <c r="WFQ23" s="171"/>
      <c r="WFR23" s="171"/>
      <c r="WFS23" s="171"/>
      <c r="WFT23" s="171"/>
      <c r="WFU23" s="171"/>
      <c r="WFV23" s="171"/>
      <c r="WFW23" s="171"/>
      <c r="WFX23" s="171"/>
      <c r="WFY23" s="171"/>
      <c r="WFZ23" s="171"/>
      <c r="WGA23" s="171"/>
      <c r="WGB23" s="171"/>
      <c r="WGC23" s="171"/>
      <c r="WGD23" s="171"/>
      <c r="WGE23" s="171"/>
      <c r="WGF23" s="171"/>
      <c r="WGG23" s="171"/>
      <c r="WGH23" s="171"/>
      <c r="WGI23" s="171"/>
      <c r="WGJ23" s="171"/>
      <c r="WGK23" s="171"/>
      <c r="WGL23" s="171"/>
      <c r="WGM23" s="171"/>
      <c r="WGN23" s="171"/>
      <c r="WGO23" s="171"/>
      <c r="WGP23" s="171"/>
      <c r="WGQ23" s="171"/>
      <c r="WGR23" s="171"/>
      <c r="WGS23" s="171"/>
      <c r="WGT23" s="171"/>
      <c r="WGU23" s="171"/>
      <c r="WGV23" s="171"/>
      <c r="WGW23" s="171"/>
      <c r="WGX23" s="171"/>
      <c r="WGY23" s="171"/>
      <c r="WGZ23" s="171"/>
      <c r="WHA23" s="171"/>
      <c r="WHB23" s="171"/>
      <c r="WHC23" s="171"/>
      <c r="WHD23" s="171"/>
      <c r="WHE23" s="171"/>
      <c r="WHF23" s="171"/>
      <c r="WHG23" s="171"/>
      <c r="WHH23" s="171"/>
      <c r="WHI23" s="171"/>
      <c r="WHJ23" s="171"/>
      <c r="WHK23" s="171"/>
      <c r="WHL23" s="171"/>
      <c r="WHM23" s="171"/>
      <c r="WHN23" s="171"/>
      <c r="WHO23" s="171"/>
      <c r="WHP23" s="171"/>
      <c r="WHQ23" s="171"/>
      <c r="WHR23" s="171"/>
      <c r="WHS23" s="171"/>
      <c r="WHT23" s="171"/>
      <c r="WHU23" s="171"/>
      <c r="WHV23" s="171"/>
      <c r="WHW23" s="171"/>
      <c r="WHX23" s="171"/>
      <c r="WHY23" s="171"/>
      <c r="WHZ23" s="171"/>
      <c r="WIA23" s="171"/>
      <c r="WIB23" s="171"/>
      <c r="WIC23" s="171"/>
      <c r="WID23" s="171"/>
      <c r="WIE23" s="171"/>
      <c r="WIF23" s="171"/>
      <c r="WIG23" s="171"/>
      <c r="WIH23" s="171"/>
      <c r="WII23" s="171"/>
      <c r="WIJ23" s="171"/>
      <c r="WIK23" s="171"/>
      <c r="WIL23" s="171"/>
      <c r="WIM23" s="171"/>
      <c r="WIN23" s="171"/>
      <c r="WIO23" s="171"/>
      <c r="WIP23" s="171"/>
      <c r="WIQ23" s="171"/>
      <c r="WIR23" s="171"/>
      <c r="WIS23" s="171"/>
      <c r="WIT23" s="171"/>
      <c r="WIU23" s="171"/>
      <c r="WIV23" s="171"/>
      <c r="WIW23" s="171"/>
      <c r="WIX23" s="171"/>
      <c r="WIY23" s="171"/>
      <c r="WIZ23" s="171"/>
      <c r="WJA23" s="171"/>
      <c r="WJB23" s="171"/>
      <c r="WJC23" s="171"/>
      <c r="WJD23" s="171"/>
      <c r="WJE23" s="171"/>
      <c r="WJF23" s="171"/>
      <c r="WJG23" s="171"/>
      <c r="WJH23" s="171"/>
      <c r="WJI23" s="171"/>
      <c r="WJJ23" s="171"/>
      <c r="WJK23" s="171"/>
      <c r="WJL23" s="171"/>
      <c r="WJM23" s="171"/>
      <c r="WJN23" s="171"/>
      <c r="WJO23" s="171"/>
      <c r="WJP23" s="171"/>
      <c r="WJQ23" s="171"/>
      <c r="WJR23" s="171"/>
      <c r="WJS23" s="171"/>
      <c r="WJT23" s="171"/>
      <c r="WJU23" s="171"/>
      <c r="WJV23" s="171"/>
      <c r="WJW23" s="171"/>
      <c r="WJX23" s="171"/>
      <c r="WJY23" s="171"/>
      <c r="WJZ23" s="171"/>
      <c r="WKA23" s="171"/>
      <c r="WKB23" s="171"/>
      <c r="WKC23" s="171"/>
      <c r="WKD23" s="171"/>
      <c r="WKE23" s="171"/>
      <c r="WKF23" s="171"/>
      <c r="WKG23" s="171"/>
      <c r="WKH23" s="171"/>
      <c r="WKI23" s="171"/>
      <c r="WKJ23" s="171"/>
      <c r="WKK23" s="171"/>
      <c r="WKL23" s="171"/>
      <c r="WKM23" s="171"/>
      <c r="WKN23" s="171"/>
      <c r="WKO23" s="171"/>
      <c r="WKP23" s="171"/>
      <c r="WKQ23" s="171"/>
      <c r="WKR23" s="171"/>
      <c r="WKS23" s="171"/>
      <c r="WKT23" s="171"/>
      <c r="WKU23" s="171"/>
      <c r="WKV23" s="171"/>
      <c r="WKW23" s="171"/>
      <c r="WKX23" s="171"/>
      <c r="WKY23" s="171"/>
      <c r="WKZ23" s="171"/>
      <c r="WLA23" s="171"/>
      <c r="WLB23" s="171"/>
      <c r="WLC23" s="171"/>
      <c r="WLD23" s="171"/>
      <c r="WLE23" s="171"/>
      <c r="WLF23" s="171"/>
      <c r="WLG23" s="171"/>
      <c r="WLH23" s="171"/>
      <c r="WLI23" s="171"/>
      <c r="WLJ23" s="171"/>
      <c r="WLK23" s="171"/>
      <c r="WLL23" s="171"/>
      <c r="WLM23" s="171"/>
      <c r="WLN23" s="171"/>
      <c r="WLO23" s="171"/>
      <c r="WLP23" s="171"/>
      <c r="WLQ23" s="171"/>
      <c r="WLR23" s="171"/>
      <c r="WLS23" s="171"/>
      <c r="WLT23" s="171"/>
      <c r="WLU23" s="171"/>
      <c r="WLV23" s="171"/>
      <c r="WLW23" s="171"/>
      <c r="WLX23" s="171"/>
      <c r="WLY23" s="171"/>
      <c r="WLZ23" s="171"/>
      <c r="WMA23" s="171"/>
      <c r="WMB23" s="171"/>
      <c r="WMC23" s="171"/>
      <c r="WMD23" s="171"/>
      <c r="WME23" s="171"/>
      <c r="WMF23" s="171"/>
      <c r="WMG23" s="171"/>
      <c r="WMH23" s="171"/>
      <c r="WMI23" s="171"/>
      <c r="WMJ23" s="171"/>
      <c r="WMK23" s="171"/>
      <c r="WML23" s="171"/>
      <c r="WMM23" s="171"/>
      <c r="WMN23" s="171"/>
      <c r="WMO23" s="171"/>
      <c r="WMP23" s="171"/>
      <c r="WMQ23" s="171"/>
      <c r="WMR23" s="171"/>
      <c r="WMS23" s="171"/>
      <c r="WMT23" s="171"/>
      <c r="WMU23" s="171"/>
      <c r="WMV23" s="171"/>
      <c r="WMW23" s="171"/>
      <c r="WMX23" s="171"/>
      <c r="WMY23" s="171"/>
      <c r="WMZ23" s="171"/>
      <c r="WNA23" s="171"/>
      <c r="WNB23" s="171"/>
      <c r="WNC23" s="171"/>
      <c r="WND23" s="171"/>
      <c r="WNE23" s="171"/>
      <c r="WNF23" s="171"/>
      <c r="WNG23" s="171"/>
      <c r="WNH23" s="171"/>
      <c r="WNI23" s="171"/>
      <c r="WNJ23" s="171"/>
      <c r="WNK23" s="171"/>
      <c r="WNL23" s="171"/>
      <c r="WNM23" s="171"/>
      <c r="WNN23" s="171"/>
      <c r="WNO23" s="171"/>
      <c r="WNP23" s="171"/>
      <c r="WNQ23" s="171"/>
      <c r="WNR23" s="171"/>
      <c r="WNS23" s="171"/>
      <c r="WNT23" s="171"/>
      <c r="WNU23" s="171"/>
      <c r="WNV23" s="171"/>
      <c r="WNW23" s="171"/>
      <c r="WNX23" s="171"/>
      <c r="WNY23" s="171"/>
      <c r="WNZ23" s="171"/>
      <c r="WOA23" s="171"/>
      <c r="WOB23" s="171"/>
      <c r="WOC23" s="171"/>
      <c r="WOD23" s="171"/>
      <c r="WOE23" s="171"/>
      <c r="WOF23" s="171"/>
      <c r="WOG23" s="171"/>
      <c r="WOH23" s="171"/>
      <c r="WOI23" s="171"/>
      <c r="WOJ23" s="171"/>
      <c r="WOK23" s="171"/>
      <c r="WOL23" s="171"/>
      <c r="WOM23" s="171"/>
      <c r="WON23" s="171"/>
      <c r="WOO23" s="171"/>
      <c r="WOP23" s="171"/>
      <c r="WOQ23" s="171"/>
      <c r="WOR23" s="171"/>
      <c r="WOS23" s="171"/>
      <c r="WOT23" s="171"/>
      <c r="WOU23" s="171"/>
      <c r="WOV23" s="171"/>
      <c r="WOW23" s="171"/>
      <c r="WOX23" s="171"/>
      <c r="WOY23" s="171"/>
      <c r="WOZ23" s="171"/>
      <c r="WPA23" s="171"/>
      <c r="WPB23" s="171"/>
      <c r="WPC23" s="171"/>
      <c r="WPD23" s="171"/>
      <c r="WPE23" s="171"/>
      <c r="WPF23" s="171"/>
      <c r="WPG23" s="171"/>
      <c r="WPH23" s="171"/>
      <c r="WPI23" s="171"/>
      <c r="WPJ23" s="171"/>
      <c r="WPK23" s="171"/>
      <c r="WPL23" s="171"/>
      <c r="WPM23" s="171"/>
      <c r="WPN23" s="171"/>
      <c r="WPO23" s="171"/>
      <c r="WPP23" s="171"/>
      <c r="WPQ23" s="171"/>
      <c r="WPR23" s="171"/>
      <c r="WPS23" s="171"/>
      <c r="WPT23" s="171"/>
      <c r="WPU23" s="171"/>
      <c r="WPV23" s="171"/>
      <c r="WPW23" s="171"/>
      <c r="WPX23" s="171"/>
      <c r="WPY23" s="171"/>
      <c r="WPZ23" s="171"/>
      <c r="WQA23" s="171"/>
      <c r="WQB23" s="171"/>
      <c r="WQC23" s="171"/>
      <c r="WQD23" s="171"/>
      <c r="WQE23" s="171"/>
      <c r="WQF23" s="171"/>
      <c r="WQG23" s="171"/>
      <c r="WQH23" s="171"/>
      <c r="WQI23" s="171"/>
      <c r="WQJ23" s="171"/>
      <c r="WQK23" s="171"/>
      <c r="WQL23" s="171"/>
      <c r="WQM23" s="171"/>
      <c r="WQN23" s="171"/>
      <c r="WQO23" s="171"/>
      <c r="WQP23" s="171"/>
      <c r="WQQ23" s="171"/>
      <c r="WQR23" s="171"/>
      <c r="WQS23" s="171"/>
      <c r="WQT23" s="171"/>
      <c r="WQU23" s="171"/>
      <c r="WQV23" s="171"/>
      <c r="WQW23" s="171"/>
      <c r="WQX23" s="171"/>
      <c r="WQY23" s="171"/>
      <c r="WQZ23" s="171"/>
      <c r="WRA23" s="171"/>
      <c r="WRB23" s="171"/>
      <c r="WRC23" s="171"/>
      <c r="WRD23" s="171"/>
      <c r="WRE23" s="171"/>
      <c r="WRF23" s="171"/>
      <c r="WRG23" s="171"/>
      <c r="WRH23" s="171"/>
      <c r="WRI23" s="171"/>
      <c r="WRJ23" s="171"/>
      <c r="WRK23" s="171"/>
      <c r="WRL23" s="171"/>
      <c r="WRM23" s="171"/>
      <c r="WRN23" s="171"/>
      <c r="WRO23" s="171"/>
      <c r="WRP23" s="171"/>
      <c r="WRQ23" s="171"/>
      <c r="WRR23" s="171"/>
      <c r="WRS23" s="171"/>
      <c r="WRT23" s="171"/>
      <c r="WRU23" s="171"/>
      <c r="WRV23" s="171"/>
      <c r="WRW23" s="171"/>
      <c r="WRX23" s="171"/>
      <c r="WRY23" s="171"/>
      <c r="WRZ23" s="171"/>
      <c r="WSA23" s="171"/>
      <c r="WSB23" s="171"/>
      <c r="WSC23" s="171"/>
      <c r="WSD23" s="171"/>
      <c r="WSE23" s="171"/>
      <c r="WSF23" s="171"/>
      <c r="WSG23" s="171"/>
      <c r="WSH23" s="171"/>
      <c r="WSI23" s="171"/>
      <c r="WSJ23" s="171"/>
      <c r="WSK23" s="171"/>
      <c r="WSL23" s="171"/>
      <c r="WSM23" s="171"/>
      <c r="WSN23" s="171"/>
      <c r="WSO23" s="171"/>
      <c r="WSP23" s="171"/>
      <c r="WSQ23" s="171"/>
      <c r="WSR23" s="171"/>
      <c r="WSS23" s="171"/>
      <c r="WST23" s="171"/>
      <c r="WSU23" s="171"/>
      <c r="WSV23" s="171"/>
      <c r="WSW23" s="171"/>
      <c r="WSX23" s="171"/>
      <c r="WSY23" s="171"/>
      <c r="WSZ23" s="171"/>
      <c r="WTA23" s="171"/>
      <c r="WTB23" s="171"/>
      <c r="WTC23" s="171"/>
      <c r="WTD23" s="171"/>
      <c r="WTE23" s="171"/>
      <c r="WTF23" s="171"/>
      <c r="WTG23" s="171"/>
      <c r="WTH23" s="171"/>
      <c r="WTI23" s="171"/>
      <c r="WTJ23" s="171"/>
      <c r="WTK23" s="171"/>
      <c r="WTL23" s="171"/>
      <c r="WTM23" s="171"/>
      <c r="WTN23" s="171"/>
      <c r="WTO23" s="171"/>
      <c r="WTP23" s="171"/>
      <c r="WTQ23" s="171"/>
      <c r="WTR23" s="171"/>
      <c r="WTS23" s="171"/>
      <c r="WTT23" s="171"/>
      <c r="WTU23" s="171"/>
      <c r="WTV23" s="171"/>
      <c r="WTW23" s="171"/>
      <c r="WTX23" s="171"/>
      <c r="WTY23" s="171"/>
      <c r="WTZ23" s="171"/>
      <c r="WUA23" s="171"/>
      <c r="WUB23" s="171"/>
      <c r="WUC23" s="171"/>
      <c r="WUD23" s="171"/>
      <c r="WUE23" s="171"/>
      <c r="WUF23" s="171"/>
      <c r="WUG23" s="171"/>
      <c r="WUH23" s="171"/>
      <c r="WUI23" s="171"/>
      <c r="WUJ23" s="171"/>
      <c r="WUK23" s="171"/>
      <c r="WUL23" s="171"/>
      <c r="WUM23" s="171"/>
      <c r="WUN23" s="171"/>
      <c r="WUO23" s="171"/>
      <c r="WUP23" s="171"/>
      <c r="WUQ23" s="171"/>
      <c r="WUR23" s="171"/>
      <c r="WUS23" s="171"/>
      <c r="WUT23" s="171"/>
      <c r="WUU23" s="171"/>
      <c r="WUV23" s="171"/>
      <c r="WUW23" s="171"/>
      <c r="WUX23" s="171"/>
      <c r="WUY23" s="171"/>
      <c r="WUZ23" s="171"/>
      <c r="WVA23" s="171"/>
      <c r="WVB23" s="171"/>
      <c r="WVC23" s="171"/>
      <c r="WVD23" s="171"/>
      <c r="WVE23" s="171"/>
      <c r="WVF23" s="171"/>
      <c r="WVG23" s="171"/>
      <c r="WVH23" s="171"/>
      <c r="WVI23" s="171"/>
      <c r="WVJ23" s="171"/>
      <c r="WVK23" s="171"/>
      <c r="WVL23" s="171"/>
      <c r="WVM23" s="171"/>
      <c r="WVN23" s="171"/>
      <c r="WVO23" s="171"/>
      <c r="WVP23" s="171"/>
      <c r="WVQ23" s="171"/>
      <c r="WVR23" s="171"/>
      <c r="WVS23" s="171"/>
      <c r="WVT23" s="171"/>
      <c r="WVU23" s="171"/>
      <c r="WVV23" s="171"/>
      <c r="WVW23" s="171"/>
      <c r="WVX23" s="171"/>
      <c r="WVY23" s="171"/>
      <c r="WVZ23" s="171"/>
      <c r="WWA23" s="171"/>
      <c r="WWB23" s="171"/>
      <c r="WWC23" s="171"/>
      <c r="WWD23" s="171"/>
      <c r="WWE23" s="171"/>
      <c r="WWF23" s="171"/>
      <c r="WWG23" s="171"/>
      <c r="WWH23" s="171"/>
      <c r="WWI23" s="171"/>
      <c r="WWJ23" s="171"/>
      <c r="WWK23" s="171"/>
      <c r="WWL23" s="171"/>
      <c r="WWM23" s="171"/>
      <c r="WWN23" s="171"/>
      <c r="WWO23" s="171"/>
      <c r="WWP23" s="171"/>
      <c r="WWQ23" s="171"/>
      <c r="WWR23" s="171"/>
      <c r="WWS23" s="171"/>
      <c r="WWT23" s="171"/>
      <c r="WWU23" s="171"/>
      <c r="WWV23" s="171"/>
      <c r="WWW23" s="171"/>
      <c r="WWX23" s="171"/>
      <c r="WWY23" s="171"/>
      <c r="WWZ23" s="171"/>
      <c r="WXA23" s="171"/>
      <c r="WXB23" s="171"/>
      <c r="WXC23" s="171"/>
      <c r="WXD23" s="171"/>
      <c r="WXE23" s="171"/>
      <c r="WXF23" s="171"/>
      <c r="WXG23" s="171"/>
      <c r="WXH23" s="171"/>
      <c r="WXI23" s="171"/>
      <c r="WXJ23" s="171"/>
      <c r="WXK23" s="171"/>
      <c r="WXL23" s="171"/>
      <c r="WXM23" s="171"/>
      <c r="WXN23" s="171"/>
      <c r="WXO23" s="171"/>
      <c r="WXP23" s="171"/>
      <c r="WXQ23" s="171"/>
      <c r="WXR23" s="171"/>
      <c r="WXS23" s="171"/>
      <c r="WXT23" s="171"/>
      <c r="WXU23" s="171"/>
      <c r="WXV23" s="171"/>
      <c r="WXW23" s="171"/>
      <c r="WXX23" s="171"/>
      <c r="WXY23" s="171"/>
      <c r="WXZ23" s="171"/>
      <c r="WYA23" s="171"/>
      <c r="WYB23" s="171"/>
      <c r="WYC23" s="171"/>
      <c r="WYD23" s="171"/>
      <c r="WYE23" s="171"/>
      <c r="WYF23" s="171"/>
      <c r="WYG23" s="171"/>
      <c r="WYH23" s="171"/>
      <c r="WYI23" s="171"/>
      <c r="WYJ23" s="171"/>
      <c r="WYK23" s="171"/>
      <c r="WYL23" s="171"/>
      <c r="WYM23" s="171"/>
      <c r="WYN23" s="171"/>
      <c r="WYO23" s="171"/>
      <c r="WYP23" s="171"/>
      <c r="WYQ23" s="171"/>
      <c r="WYR23" s="171"/>
      <c r="WYS23" s="171"/>
      <c r="WYT23" s="171"/>
      <c r="WYU23" s="171"/>
      <c r="WYV23" s="171"/>
      <c r="WYW23" s="171"/>
      <c r="WYX23" s="171"/>
      <c r="WYY23" s="171"/>
      <c r="WYZ23" s="171"/>
      <c r="WZA23" s="171"/>
      <c r="WZB23" s="171"/>
      <c r="WZC23" s="171"/>
      <c r="WZD23" s="171"/>
      <c r="WZE23" s="171"/>
      <c r="WZF23" s="171"/>
      <c r="WZG23" s="171"/>
      <c r="WZH23" s="171"/>
      <c r="WZI23" s="171"/>
      <c r="WZJ23" s="171"/>
      <c r="WZK23" s="171"/>
      <c r="WZL23" s="171"/>
      <c r="WZM23" s="171"/>
      <c r="WZN23" s="171"/>
      <c r="WZO23" s="171"/>
      <c r="WZP23" s="171"/>
      <c r="WZQ23" s="171"/>
      <c r="WZR23" s="171"/>
      <c r="WZS23" s="171"/>
      <c r="WZT23" s="171"/>
      <c r="WZU23" s="171"/>
      <c r="WZV23" s="171"/>
      <c r="WZW23" s="171"/>
      <c r="WZX23" s="171"/>
      <c r="WZY23" s="171"/>
      <c r="WZZ23" s="171"/>
      <c r="XAA23" s="171"/>
      <c r="XAB23" s="171"/>
      <c r="XAC23" s="171"/>
      <c r="XAD23" s="171"/>
      <c r="XAE23" s="171"/>
      <c r="XAF23" s="171"/>
      <c r="XAG23" s="171"/>
      <c r="XAH23" s="171"/>
      <c r="XAI23" s="171"/>
      <c r="XAJ23" s="171"/>
      <c r="XAK23" s="171"/>
      <c r="XAL23" s="171"/>
      <c r="XAM23" s="171"/>
      <c r="XAN23" s="171"/>
      <c r="XAO23" s="171"/>
      <c r="XAP23" s="171"/>
      <c r="XAQ23" s="171"/>
      <c r="XAR23" s="171"/>
      <c r="XAS23" s="171"/>
      <c r="XAT23" s="171"/>
      <c r="XAU23" s="171"/>
      <c r="XAV23" s="171"/>
      <c r="XAW23" s="171"/>
      <c r="XAX23" s="171"/>
      <c r="XAY23" s="171"/>
      <c r="XAZ23" s="171"/>
      <c r="XBA23" s="171"/>
      <c r="XBB23" s="171"/>
      <c r="XBC23" s="171"/>
      <c r="XBD23" s="171"/>
      <c r="XBE23" s="171"/>
      <c r="XBF23" s="171"/>
      <c r="XBG23" s="171"/>
      <c r="XBH23" s="171"/>
      <c r="XBI23" s="171"/>
      <c r="XBJ23" s="171"/>
      <c r="XBK23" s="171"/>
      <c r="XBL23" s="171"/>
      <c r="XBM23" s="171"/>
      <c r="XBN23" s="171"/>
      <c r="XBO23" s="171"/>
      <c r="XBP23" s="171"/>
      <c r="XBQ23" s="171"/>
      <c r="XBR23" s="171"/>
      <c r="XBS23" s="171"/>
      <c r="XBT23" s="171"/>
      <c r="XBU23" s="171"/>
      <c r="XBV23" s="171"/>
      <c r="XBW23" s="171"/>
      <c r="XBX23" s="171"/>
      <c r="XBY23" s="171"/>
      <c r="XBZ23" s="171"/>
      <c r="XCA23" s="171"/>
      <c r="XCB23" s="171"/>
      <c r="XCC23" s="171"/>
      <c r="XCD23" s="171"/>
      <c r="XCE23" s="171"/>
      <c r="XCF23" s="171"/>
      <c r="XCG23" s="171"/>
      <c r="XCH23" s="171"/>
      <c r="XCI23" s="171"/>
      <c r="XCJ23" s="171"/>
      <c r="XCK23" s="171"/>
      <c r="XCL23" s="171"/>
      <c r="XCM23" s="171"/>
      <c r="XCN23" s="171"/>
      <c r="XCO23" s="171"/>
      <c r="XCP23" s="171"/>
      <c r="XCQ23" s="171"/>
      <c r="XCR23" s="171"/>
      <c r="XCS23" s="171"/>
      <c r="XCT23" s="171"/>
      <c r="XCU23" s="171"/>
      <c r="XCV23" s="171"/>
      <c r="XCW23" s="171"/>
      <c r="XCX23" s="171"/>
      <c r="XCY23" s="171"/>
      <c r="XCZ23" s="171"/>
      <c r="XDA23" s="171"/>
      <c r="XDB23" s="171"/>
      <c r="XDC23" s="171"/>
      <c r="XDD23" s="171"/>
      <c r="XDE23" s="171"/>
      <c r="XDF23" s="171"/>
      <c r="XDG23" s="171"/>
      <c r="XDH23" s="171"/>
      <c r="XDI23" s="171"/>
      <c r="XDJ23" s="171"/>
      <c r="XDK23" s="171"/>
      <c r="XDL23" s="171"/>
      <c r="XDM23" s="171"/>
      <c r="XDN23" s="171"/>
      <c r="XDO23" s="171"/>
      <c r="XDP23" s="171"/>
      <c r="XDQ23" s="171"/>
      <c r="XDR23" s="171"/>
      <c r="XDS23" s="171"/>
      <c r="XDT23" s="171"/>
      <c r="XDU23" s="171"/>
      <c r="XDV23" s="171"/>
      <c r="XDW23" s="171"/>
      <c r="XDX23" s="171"/>
      <c r="XDY23" s="171"/>
      <c r="XDZ23" s="171"/>
      <c r="XEA23" s="171"/>
      <c r="XEB23" s="171"/>
      <c r="XEC23" s="171"/>
      <c r="XED23" s="171"/>
      <c r="XEE23" s="171"/>
      <c r="XEF23" s="171"/>
      <c r="XEG23" s="171"/>
      <c r="XEH23" s="171"/>
      <c r="XEI23" s="171"/>
      <c r="XEJ23" s="171"/>
      <c r="XEK23" s="171"/>
      <c r="XEL23" s="171"/>
      <c r="XEM23" s="171"/>
      <c r="XEN23" s="171"/>
      <c r="XEO23" s="171"/>
      <c r="XEP23" s="171"/>
      <c r="XEQ23" s="171"/>
      <c r="XER23" s="171"/>
      <c r="XES23" s="171"/>
      <c r="XET23" s="171"/>
      <c r="XEU23" s="171"/>
      <c r="XEV23" s="171"/>
      <c r="XEW23" s="171"/>
      <c r="XEX23" s="171"/>
      <c r="XEY23" s="171"/>
      <c r="XEZ23" s="171"/>
      <c r="XFA23" s="171"/>
      <c r="XFB23" s="171"/>
      <c r="XFC23" s="171"/>
      <c r="XFD23" s="171"/>
    </row>
    <row r="24" spans="2:3">
      <c r="B24" s="172"/>
      <c r="C24" s="172"/>
    </row>
    <row r="25" spans="2:3">
      <c r="B25" s="172"/>
      <c r="C25" s="172"/>
    </row>
    <row r="26" spans="2:3">
      <c r="B26" s="172"/>
      <c r="C26" s="172"/>
    </row>
  </sheetData>
  <autoFilter ref="A3:F23">
    <filterColumn colId="4">
      <customFilters>
        <customFilter operator="equal" val="是"/>
      </customFilters>
    </filterColumn>
    <extLst/>
  </autoFilter>
  <mergeCells count="1">
    <mergeCell ref="A1:D1"/>
  </mergeCells>
  <conditionalFormatting sqref="D16">
    <cfRule type="cellIs" dxfId="5" priority="4" stopIfTrue="1" operator="lessThan">
      <formula>0</formula>
    </cfRule>
  </conditionalFormatting>
  <conditionalFormatting sqref="E16:F16">
    <cfRule type="cellIs" dxfId="5" priority="5" stopIfTrue="1" operator="lessThan">
      <formula>0</formula>
    </cfRule>
  </conditionalFormatting>
  <conditionalFormatting sqref="D21:D22">
    <cfRule type="cellIs" dxfId="3" priority="2" stopIfTrue="1" operator="lessThanOrEqual">
      <formula>-1</formula>
    </cfRule>
  </conditionalFormatting>
  <conditionalFormatting sqref="D5:D7 D10:D13 D16:D17 D20">
    <cfRule type="cellIs" dxfId="3" priority="3" stopIfTrue="1" operator="lessThanOrEqual">
      <formula>-1</formula>
    </cfRule>
  </conditionalFormatting>
  <conditionalFormatting sqref="B14:B22 C18:C19 C22">
    <cfRule type="cellIs" dxfId="5"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G20"/>
  <sheetViews>
    <sheetView workbookViewId="0">
      <selection activeCell="I14" sqref="I14"/>
    </sheetView>
  </sheetViews>
  <sheetFormatPr defaultColWidth="10" defaultRowHeight="13.5" outlineLevelCol="6"/>
  <cols>
    <col min="1" max="1" width="24.6333333333333" style="86" customWidth="1"/>
    <col min="2" max="7" width="15.6333333333333" style="86" customWidth="1"/>
    <col min="8" max="8" width="9.76666666666667" style="86" customWidth="1"/>
    <col min="9" max="16384" width="10" style="86"/>
  </cols>
  <sheetData>
    <row r="1" s="86" customFormat="1" ht="30" customHeight="1" spans="1:1">
      <c r="A1" s="114"/>
    </row>
    <row r="2" s="86" customFormat="1" ht="28.6" customHeight="1" spans="1:7">
      <c r="A2" s="129" t="s">
        <v>1704</v>
      </c>
      <c r="B2" s="129"/>
      <c r="C2" s="129"/>
      <c r="D2" s="129"/>
      <c r="E2" s="129"/>
      <c r="F2" s="129"/>
      <c r="G2" s="129"/>
    </row>
    <row r="3" s="86" customFormat="1" ht="23" customHeight="1" spans="1:7">
      <c r="A3" s="119"/>
      <c r="B3" s="119"/>
      <c r="F3" s="120" t="s">
        <v>1705</v>
      </c>
      <c r="G3" s="120"/>
    </row>
    <row r="4" s="86" customFormat="1" ht="30" customHeight="1" spans="1:7">
      <c r="A4" s="124" t="s">
        <v>1706</v>
      </c>
      <c r="B4" s="124" t="s">
        <v>1707</v>
      </c>
      <c r="C4" s="124"/>
      <c r="D4" s="124"/>
      <c r="E4" s="124" t="s">
        <v>1708</v>
      </c>
      <c r="F4" s="124"/>
      <c r="G4" s="124"/>
    </row>
    <row r="5" s="86" customFormat="1" ht="30" customHeight="1" spans="1:7">
      <c r="A5" s="124"/>
      <c r="B5" s="130"/>
      <c r="C5" s="124" t="s">
        <v>1709</v>
      </c>
      <c r="D5" s="124" t="s">
        <v>1710</v>
      </c>
      <c r="E5" s="130"/>
      <c r="F5" s="124" t="s">
        <v>1709</v>
      </c>
      <c r="G5" s="124" t="s">
        <v>1710</v>
      </c>
    </row>
    <row r="6" s="86" customFormat="1" ht="30" customHeight="1" spans="1:7">
      <c r="A6" s="124" t="s">
        <v>1711</v>
      </c>
      <c r="B6" s="124" t="s">
        <v>1712</v>
      </c>
      <c r="C6" s="124" t="s">
        <v>1713</v>
      </c>
      <c r="D6" s="124" t="s">
        <v>1714</v>
      </c>
      <c r="E6" s="124" t="s">
        <v>1715</v>
      </c>
      <c r="F6" s="124" t="s">
        <v>1716</v>
      </c>
      <c r="G6" s="124" t="s">
        <v>1717</v>
      </c>
    </row>
    <row r="7" s="86" customFormat="1" ht="30" customHeight="1" spans="1:7">
      <c r="A7" s="131" t="s">
        <v>1718</v>
      </c>
      <c r="B7" s="132">
        <f>C7+D7</f>
        <v>50.6601</v>
      </c>
      <c r="C7" s="132">
        <v>22.11</v>
      </c>
      <c r="D7" s="132">
        <v>28.5501</v>
      </c>
      <c r="E7" s="132">
        <f>F7+G7</f>
        <v>49.6722</v>
      </c>
      <c r="F7" s="132">
        <v>21.7921</v>
      </c>
      <c r="G7" s="132">
        <v>27.8801</v>
      </c>
    </row>
    <row r="8" s="86" customFormat="1" ht="30" customHeight="1" spans="1:7">
      <c r="A8" s="126"/>
      <c r="B8" s="130"/>
      <c r="C8" s="130"/>
      <c r="D8" s="130"/>
      <c r="E8" s="130"/>
      <c r="F8" s="130"/>
      <c r="G8" s="130"/>
    </row>
    <row r="9" s="86" customFormat="1" ht="44" customHeight="1" spans="1:7">
      <c r="A9" s="133"/>
      <c r="B9" s="130"/>
      <c r="C9" s="130"/>
      <c r="D9" s="130"/>
      <c r="E9" s="130"/>
      <c r="F9" s="130"/>
      <c r="G9" s="130"/>
    </row>
    <row r="10" s="86" customFormat="1" ht="30" customHeight="1" spans="1:7">
      <c r="A10" s="133"/>
      <c r="B10" s="130"/>
      <c r="C10" s="130"/>
      <c r="D10" s="130"/>
      <c r="E10" s="130"/>
      <c r="F10" s="130"/>
      <c r="G10" s="130"/>
    </row>
    <row r="11" s="86" customFormat="1" ht="30" customHeight="1" spans="1:7">
      <c r="A11" s="133"/>
      <c r="B11" s="130"/>
      <c r="C11" s="130"/>
      <c r="D11" s="130"/>
      <c r="E11" s="130"/>
      <c r="F11" s="130"/>
      <c r="G11" s="130"/>
    </row>
    <row r="12" s="86" customFormat="1" ht="30" customHeight="1" spans="1:7">
      <c r="A12" s="133"/>
      <c r="B12" s="130"/>
      <c r="C12" s="130"/>
      <c r="D12" s="130"/>
      <c r="E12" s="130"/>
      <c r="F12" s="130"/>
      <c r="G12" s="130"/>
    </row>
    <row r="13" s="88" customFormat="1" ht="25" customHeight="1" spans="1:7">
      <c r="A13" s="113" t="s">
        <v>1719</v>
      </c>
      <c r="B13" s="113"/>
      <c r="C13" s="113"/>
      <c r="D13" s="113"/>
      <c r="E13" s="113"/>
      <c r="F13" s="113"/>
      <c r="G13" s="113"/>
    </row>
    <row r="14" s="88" customFormat="1" ht="25" customHeight="1" spans="1:7">
      <c r="A14" s="113" t="s">
        <v>1720</v>
      </c>
      <c r="B14" s="113"/>
      <c r="C14" s="113"/>
      <c r="D14" s="113"/>
      <c r="E14" s="113"/>
      <c r="F14" s="113"/>
      <c r="G14" s="113"/>
    </row>
    <row r="15" s="86" customFormat="1" ht="18" customHeight="1" spans="1:7">
      <c r="A15" s="114"/>
      <c r="B15" s="114"/>
      <c r="C15" s="114"/>
      <c r="D15" s="114"/>
      <c r="E15" s="114"/>
      <c r="F15" s="114"/>
      <c r="G15" s="114"/>
    </row>
    <row r="16" s="86" customFormat="1" ht="18" customHeight="1" spans="1:7">
      <c r="A16" s="114"/>
      <c r="B16" s="114"/>
      <c r="C16" s="114"/>
      <c r="D16" s="114"/>
      <c r="E16" s="114"/>
      <c r="F16" s="114"/>
      <c r="G16" s="114"/>
    </row>
    <row r="17" s="86" customFormat="1" ht="18" customHeight="1" spans="1:7">
      <c r="A17" s="114"/>
      <c r="B17" s="114"/>
      <c r="C17" s="114"/>
      <c r="D17" s="114"/>
      <c r="E17" s="114"/>
      <c r="F17" s="114"/>
      <c r="G17" s="114"/>
    </row>
    <row r="18" s="86" customFormat="1" ht="18" customHeight="1" spans="1:7">
      <c r="A18" s="114"/>
      <c r="B18" s="114"/>
      <c r="C18" s="114"/>
      <c r="D18" s="114"/>
      <c r="E18" s="114"/>
      <c r="F18" s="114"/>
      <c r="G18" s="114"/>
    </row>
    <row r="19" s="86" customFormat="1" ht="14" customHeight="1" spans="1:7">
      <c r="A19" s="114"/>
      <c r="B19" s="114"/>
      <c r="C19" s="114"/>
      <c r="D19" s="114"/>
      <c r="E19" s="114"/>
      <c r="F19" s="114"/>
      <c r="G19" s="114"/>
    </row>
    <row r="20" s="86" customFormat="1" ht="33" customHeight="1" spans="1:7">
      <c r="A20" s="119"/>
      <c r="B20" s="119"/>
      <c r="C20" s="119"/>
      <c r="D20" s="119"/>
      <c r="E20" s="119"/>
      <c r="F20" s="119"/>
      <c r="G20" s="119"/>
    </row>
  </sheetData>
  <mergeCells count="7">
    <mergeCell ref="A2:G2"/>
    <mergeCell ref="F3:G3"/>
    <mergeCell ref="B4:D4"/>
    <mergeCell ref="E4:G4"/>
    <mergeCell ref="A13:G13"/>
    <mergeCell ref="A14:G14"/>
    <mergeCell ref="A4:A5"/>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16"/>
  <sheetViews>
    <sheetView workbookViewId="0">
      <selection activeCell="H12" sqref="H12"/>
    </sheetView>
  </sheetViews>
  <sheetFormatPr defaultColWidth="10" defaultRowHeight="13.5" outlineLevelCol="6"/>
  <cols>
    <col min="1" max="1" width="62.25" style="86" customWidth="1"/>
    <col min="2" max="3" width="28.6333333333333" style="86" customWidth="1"/>
    <col min="4" max="4" width="9.76666666666667" style="86" customWidth="1"/>
    <col min="5" max="16384" width="10" style="86"/>
  </cols>
  <sheetData>
    <row r="1" s="86" customFormat="1" ht="23" customHeight="1"/>
    <row r="2" s="86" customFormat="1" ht="14.3" customHeight="1" spans="1:1">
      <c r="A2" s="114"/>
    </row>
    <row r="3" s="86" customFormat="1" ht="28.6" customHeight="1" spans="1:3">
      <c r="A3" s="109" t="s">
        <v>1721</v>
      </c>
      <c r="B3" s="109"/>
      <c r="C3" s="109"/>
    </row>
    <row r="4" s="86" customFormat="1" ht="27" customHeight="1" spans="1:3">
      <c r="A4" s="119"/>
      <c r="B4" s="119"/>
      <c r="C4" s="120" t="s">
        <v>1705</v>
      </c>
    </row>
    <row r="5" s="122" customFormat="1" ht="24" customHeight="1" spans="1:3">
      <c r="A5" s="124" t="s">
        <v>1722</v>
      </c>
      <c r="B5" s="124" t="s">
        <v>1662</v>
      </c>
      <c r="C5" s="124" t="s">
        <v>1723</v>
      </c>
    </row>
    <row r="6" s="122" customFormat="1" ht="32" customHeight="1" spans="1:3">
      <c r="A6" s="125" t="s">
        <v>1724</v>
      </c>
      <c r="B6" s="121">
        <v>21.92</v>
      </c>
      <c r="C6" s="121">
        <v>21.92</v>
      </c>
    </row>
    <row r="7" s="122" customFormat="1" ht="32" customHeight="1" spans="1:3">
      <c r="A7" s="125" t="s">
        <v>1725</v>
      </c>
      <c r="B7" s="121">
        <v>22.11</v>
      </c>
      <c r="C7" s="121">
        <v>22.11</v>
      </c>
    </row>
    <row r="8" s="122" customFormat="1" ht="32" customHeight="1" spans="1:3">
      <c r="A8" s="125" t="s">
        <v>1726</v>
      </c>
      <c r="B8" s="121">
        <v>1.03</v>
      </c>
      <c r="C8" s="121">
        <v>1.03</v>
      </c>
    </row>
    <row r="9" s="122" customFormat="1" ht="30" customHeight="1" spans="1:3">
      <c r="A9" s="126" t="s">
        <v>1727</v>
      </c>
      <c r="B9" s="121"/>
      <c r="C9" s="121"/>
    </row>
    <row r="10" s="122" customFormat="1" ht="32" customHeight="1" spans="1:3">
      <c r="A10" s="126" t="s">
        <v>1728</v>
      </c>
      <c r="B10" s="121">
        <v>1.03</v>
      </c>
      <c r="C10" s="121">
        <v>1.03</v>
      </c>
    </row>
    <row r="11" s="122" customFormat="1" ht="32" customHeight="1" spans="1:3">
      <c r="A11" s="125" t="s">
        <v>1729</v>
      </c>
      <c r="B11" s="121">
        <v>1.16</v>
      </c>
      <c r="C11" s="121">
        <v>1.16</v>
      </c>
    </row>
    <row r="12" s="122" customFormat="1" ht="32" customHeight="1" spans="1:3">
      <c r="A12" s="125" t="s">
        <v>1730</v>
      </c>
      <c r="B12" s="121">
        <v>21.79</v>
      </c>
      <c r="C12" s="121">
        <v>21.79</v>
      </c>
    </row>
    <row r="13" s="122" customFormat="1" ht="32" customHeight="1" spans="1:3">
      <c r="A13" s="125" t="s">
        <v>1731</v>
      </c>
      <c r="B13" s="121"/>
      <c r="C13" s="121"/>
    </row>
    <row r="14" s="122" customFormat="1" ht="32" customHeight="1" spans="1:3">
      <c r="A14" s="125" t="s">
        <v>1732</v>
      </c>
      <c r="B14" s="121">
        <v>22.11</v>
      </c>
      <c r="C14" s="121">
        <v>22.11</v>
      </c>
    </row>
    <row r="15" s="123" customFormat="1" ht="83" customHeight="1" spans="1:7">
      <c r="A15" s="127" t="s">
        <v>1733</v>
      </c>
      <c r="B15" s="127"/>
      <c r="C15" s="127"/>
      <c r="D15" s="128"/>
      <c r="E15" s="128"/>
      <c r="F15" s="128"/>
      <c r="G15" s="128"/>
    </row>
    <row r="16" s="86" customFormat="1" spans="1:3">
      <c r="A16" s="119"/>
      <c r="B16" s="119"/>
      <c r="C16" s="119"/>
    </row>
  </sheetData>
  <mergeCells count="2">
    <mergeCell ref="A3:C3"/>
    <mergeCell ref="A15:C15"/>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G16"/>
  <sheetViews>
    <sheetView workbookViewId="0">
      <selection activeCell="B6" sqref="B6:B14"/>
    </sheetView>
  </sheetViews>
  <sheetFormatPr defaultColWidth="10" defaultRowHeight="13.5" outlineLevelCol="6"/>
  <cols>
    <col min="1" max="1" width="60" style="86" customWidth="1"/>
    <col min="2" max="3" width="25.6333333333333" style="86" customWidth="1"/>
    <col min="4" max="4" width="9.76666666666667" style="86" customWidth="1"/>
    <col min="5" max="16384" width="10" style="86"/>
  </cols>
  <sheetData>
    <row r="1" s="86" customFormat="1" ht="23" customHeight="1"/>
    <row r="2" s="86" customFormat="1" ht="14.3" customHeight="1" spans="1:1">
      <c r="A2" s="114"/>
    </row>
    <row r="3" s="86" customFormat="1" ht="28.6" customHeight="1" spans="1:3">
      <c r="A3" s="109" t="s">
        <v>1734</v>
      </c>
      <c r="B3" s="109"/>
      <c r="C3" s="109"/>
    </row>
    <row r="4" s="86" customFormat="1" ht="27" customHeight="1" spans="1:3">
      <c r="A4" s="119"/>
      <c r="B4" s="119"/>
      <c r="C4" s="120" t="s">
        <v>1705</v>
      </c>
    </row>
    <row r="5" s="86" customFormat="1" ht="24" customHeight="1" spans="1:3">
      <c r="A5" s="93" t="s">
        <v>1722</v>
      </c>
      <c r="B5" s="93" t="s">
        <v>1662</v>
      </c>
      <c r="C5" s="93" t="s">
        <v>1723</v>
      </c>
    </row>
    <row r="6" s="86" customFormat="1" ht="32" customHeight="1" spans="1:3">
      <c r="A6" s="116" t="s">
        <v>1724</v>
      </c>
      <c r="B6" s="121">
        <v>21.92</v>
      </c>
      <c r="C6" s="121">
        <v>21.92</v>
      </c>
    </row>
    <row r="7" s="86" customFormat="1" ht="32" customHeight="1" spans="1:3">
      <c r="A7" s="116" t="s">
        <v>1725</v>
      </c>
      <c r="B7" s="121">
        <v>22.11</v>
      </c>
      <c r="C7" s="121">
        <v>22.11</v>
      </c>
    </row>
    <row r="8" s="86" customFormat="1" ht="32" customHeight="1" spans="1:3">
      <c r="A8" s="116" t="s">
        <v>1726</v>
      </c>
      <c r="B8" s="121">
        <v>1.03</v>
      </c>
      <c r="C8" s="121">
        <v>1.03</v>
      </c>
    </row>
    <row r="9" s="86" customFormat="1" ht="32" customHeight="1" spans="1:3">
      <c r="A9" s="116" t="s">
        <v>1735</v>
      </c>
      <c r="B9" s="121"/>
      <c r="C9" s="121"/>
    </row>
    <row r="10" s="86" customFormat="1" ht="32" customHeight="1" spans="1:3">
      <c r="A10" s="116" t="s">
        <v>1736</v>
      </c>
      <c r="B10" s="121">
        <v>1.03</v>
      </c>
      <c r="C10" s="121">
        <v>1.03</v>
      </c>
    </row>
    <row r="11" s="86" customFormat="1" ht="32" customHeight="1" spans="1:3">
      <c r="A11" s="116" t="s">
        <v>1729</v>
      </c>
      <c r="B11" s="121">
        <v>1.16</v>
      </c>
      <c r="C11" s="121">
        <v>1.16</v>
      </c>
    </row>
    <row r="12" s="86" customFormat="1" ht="32" customHeight="1" spans="1:3">
      <c r="A12" s="116" t="s">
        <v>1730</v>
      </c>
      <c r="B12" s="121">
        <v>21.79</v>
      </c>
      <c r="C12" s="121">
        <v>21.79</v>
      </c>
    </row>
    <row r="13" s="86" customFormat="1" ht="32" customHeight="1" spans="1:3">
      <c r="A13" s="116" t="s">
        <v>1731</v>
      </c>
      <c r="B13" s="121"/>
      <c r="C13" s="121"/>
    </row>
    <row r="14" s="86" customFormat="1" ht="32" customHeight="1" spans="1:3">
      <c r="A14" s="116" t="s">
        <v>1732</v>
      </c>
      <c r="B14" s="121">
        <v>22.11</v>
      </c>
      <c r="C14" s="121">
        <v>22.11</v>
      </c>
    </row>
    <row r="15" s="88" customFormat="1" ht="91" customHeight="1" spans="1:7">
      <c r="A15" s="98" t="s">
        <v>1737</v>
      </c>
      <c r="B15" s="98"/>
      <c r="C15" s="98"/>
      <c r="D15" s="113"/>
      <c r="E15" s="113"/>
      <c r="F15" s="113"/>
      <c r="G15" s="113"/>
    </row>
    <row r="16" s="86" customFormat="1" spans="1:3">
      <c r="A16" s="119"/>
      <c r="B16" s="119"/>
      <c r="C16" s="119"/>
    </row>
  </sheetData>
  <mergeCells count="2">
    <mergeCell ref="A3:C3"/>
    <mergeCell ref="A15:C15"/>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C14"/>
  <sheetViews>
    <sheetView workbookViewId="0">
      <selection activeCell="C6" sqref="C6:C12"/>
    </sheetView>
  </sheetViews>
  <sheetFormatPr defaultColWidth="10" defaultRowHeight="13.5" outlineLevelCol="2"/>
  <cols>
    <col min="1" max="1" width="60.5083333333333" style="86" customWidth="1"/>
    <col min="2" max="3" width="25.6333333333333" style="86" customWidth="1"/>
    <col min="4" max="4" width="9.76666666666667" style="86" customWidth="1"/>
    <col min="5" max="16384" width="10" style="86"/>
  </cols>
  <sheetData>
    <row r="1" s="86" customFormat="1" ht="24" customHeight="1"/>
    <row r="2" s="86" customFormat="1" ht="14.3" customHeight="1" spans="1:1">
      <c r="A2" s="114"/>
    </row>
    <row r="3" s="86" customFormat="1" ht="28.6" customHeight="1" spans="1:3">
      <c r="A3" s="109" t="s">
        <v>1738</v>
      </c>
      <c r="B3" s="109"/>
      <c r="C3" s="109"/>
    </row>
    <row r="4" s="86" customFormat="1" ht="25" customHeight="1" spans="1:3">
      <c r="A4" s="119"/>
      <c r="B4" s="119"/>
      <c r="C4" s="120" t="s">
        <v>1705</v>
      </c>
    </row>
    <row r="5" s="86" customFormat="1" ht="32" customHeight="1" spans="1:3">
      <c r="A5" s="93" t="s">
        <v>1722</v>
      </c>
      <c r="B5" s="93" t="s">
        <v>1662</v>
      </c>
      <c r="C5" s="93" t="s">
        <v>1723</v>
      </c>
    </row>
    <row r="6" s="86" customFormat="1" ht="32" customHeight="1" spans="1:3">
      <c r="A6" s="116" t="s">
        <v>1739</v>
      </c>
      <c r="B6" s="117">
        <v>27.06</v>
      </c>
      <c r="C6" s="117">
        <v>27.06</v>
      </c>
    </row>
    <row r="7" s="86" customFormat="1" ht="32" customHeight="1" spans="1:3">
      <c r="A7" s="116" t="s">
        <v>1740</v>
      </c>
      <c r="B7" s="117">
        <v>28.55</v>
      </c>
      <c r="C7" s="117">
        <v>28.55</v>
      </c>
    </row>
    <row r="8" s="86" customFormat="1" ht="32" customHeight="1" spans="1:3">
      <c r="A8" s="116" t="s">
        <v>1741</v>
      </c>
      <c r="B8" s="117">
        <v>0.36</v>
      </c>
      <c r="C8" s="117">
        <v>1.22</v>
      </c>
    </row>
    <row r="9" s="86" customFormat="1" ht="32" customHeight="1" spans="1:3">
      <c r="A9" s="116" t="s">
        <v>1742</v>
      </c>
      <c r="B9" s="117">
        <v>0.4</v>
      </c>
      <c r="C9" s="117">
        <v>0.4</v>
      </c>
    </row>
    <row r="10" s="86" customFormat="1" ht="32" customHeight="1" spans="1:3">
      <c r="A10" s="116" t="s">
        <v>1743</v>
      </c>
      <c r="B10" s="117">
        <v>27.88</v>
      </c>
      <c r="C10" s="117">
        <v>27.88</v>
      </c>
    </row>
    <row r="11" s="86" customFormat="1" ht="32" customHeight="1" spans="1:3">
      <c r="A11" s="116" t="s">
        <v>1744</v>
      </c>
      <c r="B11" s="117"/>
      <c r="C11" s="117"/>
    </row>
    <row r="12" s="86" customFormat="1" ht="32" customHeight="1" spans="1:3">
      <c r="A12" s="116" t="s">
        <v>1745</v>
      </c>
      <c r="B12" s="117">
        <v>28.55</v>
      </c>
      <c r="C12" s="117">
        <v>28.55</v>
      </c>
    </row>
    <row r="13" s="88" customFormat="1" ht="72" customHeight="1" spans="1:3">
      <c r="A13" s="98" t="s">
        <v>1746</v>
      </c>
      <c r="B13" s="98"/>
      <c r="C13" s="98"/>
    </row>
    <row r="14" s="86" customFormat="1" ht="31" customHeight="1" spans="1:3">
      <c r="A14" s="118"/>
      <c r="B14" s="118"/>
      <c r="C14" s="118"/>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00B0F0"/>
  </sheetPr>
  <dimension ref="A1:E51"/>
  <sheetViews>
    <sheetView showGridLines="0" showZeros="0" zoomScale="90" zoomScaleNormal="90" zoomScaleSheetLayoutView="90" workbookViewId="0">
      <pane ySplit="3" topLeftCell="A28" activePane="bottomLeft" state="frozen"/>
      <selection/>
      <selection pane="bottomLeft" activeCell="J38" sqref="J38"/>
    </sheetView>
  </sheetViews>
  <sheetFormatPr defaultColWidth="9" defaultRowHeight="14.25" outlineLevelCol="4"/>
  <cols>
    <col min="1" max="1" width="12.75" style="231" customWidth="1"/>
    <col min="2" max="2" width="50.75" style="231" customWidth="1"/>
    <col min="3" max="5" width="20.6333333333333" style="231" customWidth="1"/>
    <col min="6" max="16384" width="9" style="341"/>
  </cols>
  <sheetData>
    <row r="1" s="517" customFormat="1" ht="45" customHeight="1" spans="1:5">
      <c r="A1" s="520"/>
      <c r="B1" s="520" t="s">
        <v>69</v>
      </c>
      <c r="C1" s="520"/>
      <c r="D1" s="520"/>
      <c r="E1" s="520"/>
    </row>
    <row r="2" ht="18.95" customHeight="1" spans="1:5">
      <c r="A2" s="551"/>
      <c r="B2" s="552"/>
      <c r="C2" s="434"/>
      <c r="E2" s="553" t="s">
        <v>3</v>
      </c>
    </row>
    <row r="3" s="549" customFormat="1" ht="45" customHeight="1" spans="1:5">
      <c r="A3" s="554" t="s">
        <v>4</v>
      </c>
      <c r="B3" s="555" t="s">
        <v>5</v>
      </c>
      <c r="C3" s="250" t="s">
        <v>6</v>
      </c>
      <c r="D3" s="250" t="s">
        <v>7</v>
      </c>
      <c r="E3" s="555" t="s">
        <v>8</v>
      </c>
    </row>
    <row r="4" ht="37.5" customHeight="1" spans="1:5">
      <c r="A4" s="449" t="s">
        <v>70</v>
      </c>
      <c r="B4" s="556" t="s">
        <v>71</v>
      </c>
      <c r="C4" s="451">
        <v>43034</v>
      </c>
      <c r="D4" s="451">
        <v>56253</v>
      </c>
      <c r="E4" s="557">
        <f>(D4-C4)/C4</f>
        <v>0.307</v>
      </c>
    </row>
    <row r="5" ht="37.5" customHeight="1" spans="1:5">
      <c r="A5" s="449" t="s">
        <v>72</v>
      </c>
      <c r="B5" s="558" t="s">
        <v>73</v>
      </c>
      <c r="C5" s="451">
        <v>0</v>
      </c>
      <c r="D5" s="451">
        <v>0</v>
      </c>
      <c r="E5" s="557"/>
    </row>
    <row r="6" ht="37.5" customHeight="1" spans="1:5">
      <c r="A6" s="449" t="s">
        <v>74</v>
      </c>
      <c r="B6" s="558" t="s">
        <v>75</v>
      </c>
      <c r="C6" s="451">
        <v>0</v>
      </c>
      <c r="D6" s="451">
        <v>0</v>
      </c>
      <c r="E6" s="557" t="e">
        <f>(D6-C6)/C6</f>
        <v>#DIV/0!</v>
      </c>
    </row>
    <row r="7" ht="37.5" customHeight="1" spans="1:5">
      <c r="A7" s="449" t="s">
        <v>76</v>
      </c>
      <c r="B7" s="558" t="s">
        <v>77</v>
      </c>
      <c r="C7" s="451">
        <v>12199</v>
      </c>
      <c r="D7" s="451">
        <v>14699</v>
      </c>
      <c r="E7" s="557">
        <f t="shared" ref="E5:E38" si="0">(D7-C7)/C7</f>
        <v>0.205</v>
      </c>
    </row>
    <row r="8" ht="37.5" customHeight="1" spans="1:5">
      <c r="A8" s="449" t="s">
        <v>78</v>
      </c>
      <c r="B8" s="558" t="s">
        <v>79</v>
      </c>
      <c r="C8" s="451">
        <v>35372</v>
      </c>
      <c r="D8" s="451">
        <v>38979</v>
      </c>
      <c r="E8" s="557">
        <f t="shared" si="0"/>
        <v>0.102</v>
      </c>
    </row>
    <row r="9" ht="37.5" customHeight="1" spans="1:5">
      <c r="A9" s="449" t="s">
        <v>80</v>
      </c>
      <c r="B9" s="558" t="s">
        <v>81</v>
      </c>
      <c r="C9" s="451">
        <v>7713</v>
      </c>
      <c r="D9" s="451">
        <v>14755</v>
      </c>
      <c r="E9" s="557">
        <f t="shared" si="0"/>
        <v>0.913</v>
      </c>
    </row>
    <row r="10" ht="37.5" customHeight="1" spans="1:5">
      <c r="A10" s="449" t="s">
        <v>82</v>
      </c>
      <c r="B10" s="558" t="s">
        <v>83</v>
      </c>
      <c r="C10" s="451">
        <v>1761</v>
      </c>
      <c r="D10" s="451">
        <v>1848</v>
      </c>
      <c r="E10" s="557">
        <f t="shared" si="0"/>
        <v>0.049</v>
      </c>
    </row>
    <row r="11" ht="37.5" customHeight="1" spans="1:5">
      <c r="A11" s="449" t="s">
        <v>84</v>
      </c>
      <c r="B11" s="558" t="s">
        <v>85</v>
      </c>
      <c r="C11" s="451">
        <v>15074</v>
      </c>
      <c r="D11" s="451">
        <v>19079</v>
      </c>
      <c r="E11" s="557">
        <f t="shared" si="0"/>
        <v>0.266</v>
      </c>
    </row>
    <row r="12" ht="37.5" customHeight="1" spans="1:5">
      <c r="A12" s="449" t="s">
        <v>86</v>
      </c>
      <c r="B12" s="558" t="s">
        <v>87</v>
      </c>
      <c r="C12" s="451">
        <v>7643</v>
      </c>
      <c r="D12" s="451">
        <v>9600</v>
      </c>
      <c r="E12" s="557">
        <f t="shared" si="0"/>
        <v>0.256</v>
      </c>
    </row>
    <row r="13" ht="37.5" customHeight="1" spans="1:5">
      <c r="A13" s="449" t="s">
        <v>88</v>
      </c>
      <c r="B13" s="558" t="s">
        <v>89</v>
      </c>
      <c r="C13" s="451">
        <v>22363</v>
      </c>
      <c r="D13" s="451">
        <v>17634</v>
      </c>
      <c r="E13" s="557">
        <f t="shared" si="0"/>
        <v>-0.211</v>
      </c>
    </row>
    <row r="14" ht="37.5" customHeight="1" spans="1:5">
      <c r="A14" s="449" t="s">
        <v>90</v>
      </c>
      <c r="B14" s="558" t="s">
        <v>91</v>
      </c>
      <c r="C14" s="451">
        <v>70142</v>
      </c>
      <c r="D14" s="451">
        <v>55652</v>
      </c>
      <c r="E14" s="557">
        <f t="shared" si="0"/>
        <v>-0.207</v>
      </c>
    </row>
    <row r="15" ht="37.5" customHeight="1" spans="1:5">
      <c r="A15" s="449" t="s">
        <v>92</v>
      </c>
      <c r="B15" s="558" t="s">
        <v>93</v>
      </c>
      <c r="C15" s="451">
        <v>3396</v>
      </c>
      <c r="D15" s="451">
        <v>3282</v>
      </c>
      <c r="E15" s="557">
        <f t="shared" si="0"/>
        <v>-0.034</v>
      </c>
    </row>
    <row r="16" ht="37.5" customHeight="1" spans="1:5">
      <c r="A16" s="449" t="s">
        <v>94</v>
      </c>
      <c r="B16" s="558" t="s">
        <v>95</v>
      </c>
      <c r="C16" s="451">
        <v>5398</v>
      </c>
      <c r="D16" s="451">
        <v>3554</v>
      </c>
      <c r="E16" s="557">
        <f t="shared" si="0"/>
        <v>-0.342</v>
      </c>
    </row>
    <row r="17" ht="37.5" customHeight="1" spans="1:5">
      <c r="A17" s="449" t="s">
        <v>96</v>
      </c>
      <c r="B17" s="558" t="s">
        <v>97</v>
      </c>
      <c r="C17" s="451">
        <v>3186</v>
      </c>
      <c r="D17" s="451">
        <v>3884</v>
      </c>
      <c r="E17" s="557">
        <f t="shared" si="0"/>
        <v>0.219</v>
      </c>
    </row>
    <row r="18" ht="37.5" customHeight="1" spans="1:5">
      <c r="A18" s="449" t="s">
        <v>98</v>
      </c>
      <c r="B18" s="558" t="s">
        <v>99</v>
      </c>
      <c r="C18" s="451">
        <v>3625</v>
      </c>
      <c r="D18" s="451">
        <v>6702</v>
      </c>
      <c r="E18" s="557">
        <f t="shared" si="0"/>
        <v>0.849</v>
      </c>
    </row>
    <row r="19" ht="37.5" customHeight="1" spans="1:5">
      <c r="A19" s="449" t="s">
        <v>100</v>
      </c>
      <c r="B19" s="558" t="s">
        <v>101</v>
      </c>
      <c r="C19" s="451">
        <v>4</v>
      </c>
      <c r="D19" s="451">
        <v>395</v>
      </c>
      <c r="E19" s="557">
        <f t="shared" si="0"/>
        <v>97.75</v>
      </c>
    </row>
    <row r="20" ht="37.5" customHeight="1" spans="1:5">
      <c r="A20" s="449" t="s">
        <v>102</v>
      </c>
      <c r="B20" s="558" t="s">
        <v>103</v>
      </c>
      <c r="C20" s="451">
        <v>0</v>
      </c>
      <c r="D20" s="451">
        <v>0</v>
      </c>
      <c r="E20" s="557"/>
    </row>
    <row r="21" ht="37.5" customHeight="1" spans="1:5">
      <c r="A21" s="449" t="s">
        <v>104</v>
      </c>
      <c r="B21" s="558" t="s">
        <v>105</v>
      </c>
      <c r="C21" s="451">
        <v>1050</v>
      </c>
      <c r="D21" s="451">
        <v>1381</v>
      </c>
      <c r="E21" s="557">
        <f t="shared" si="0"/>
        <v>0.315</v>
      </c>
    </row>
    <row r="22" ht="37.5" customHeight="1" spans="1:5">
      <c r="A22" s="449" t="s">
        <v>106</v>
      </c>
      <c r="B22" s="558" t="s">
        <v>107</v>
      </c>
      <c r="C22" s="451">
        <v>6594</v>
      </c>
      <c r="D22" s="451">
        <v>6947</v>
      </c>
      <c r="E22" s="557">
        <f t="shared" si="0"/>
        <v>0.054</v>
      </c>
    </row>
    <row r="23" ht="37.5" customHeight="1" spans="1:5">
      <c r="A23" s="449" t="s">
        <v>108</v>
      </c>
      <c r="B23" s="558" t="s">
        <v>109</v>
      </c>
      <c r="C23" s="451">
        <v>212</v>
      </c>
      <c r="D23" s="451">
        <v>245</v>
      </c>
      <c r="E23" s="557">
        <f t="shared" si="0"/>
        <v>0.156</v>
      </c>
    </row>
    <row r="24" ht="37.5" customHeight="1" spans="1:5">
      <c r="A24" s="449" t="s">
        <v>110</v>
      </c>
      <c r="B24" s="558" t="s">
        <v>111</v>
      </c>
      <c r="C24" s="451">
        <v>5144</v>
      </c>
      <c r="D24" s="451">
        <v>3595</v>
      </c>
      <c r="E24" s="557">
        <f t="shared" si="0"/>
        <v>-0.301</v>
      </c>
    </row>
    <row r="25" ht="37.5" customHeight="1" spans="1:5">
      <c r="A25" s="449" t="s">
        <v>112</v>
      </c>
      <c r="B25" s="558" t="s">
        <v>113</v>
      </c>
      <c r="C25" s="451">
        <v>0</v>
      </c>
      <c r="D25" s="451">
        <v>7000</v>
      </c>
      <c r="E25" s="557"/>
    </row>
    <row r="26" ht="37.5" customHeight="1" spans="1:5">
      <c r="A26" s="449" t="s">
        <v>114</v>
      </c>
      <c r="B26" s="558" t="s">
        <v>115</v>
      </c>
      <c r="C26" s="451">
        <v>7841</v>
      </c>
      <c r="D26" s="451">
        <v>8528</v>
      </c>
      <c r="E26" s="557">
        <f t="shared" si="0"/>
        <v>0.088</v>
      </c>
    </row>
    <row r="27" ht="37.5" customHeight="1" spans="1:5">
      <c r="A27" s="449" t="s">
        <v>116</v>
      </c>
      <c r="B27" s="558" t="s">
        <v>117</v>
      </c>
      <c r="C27" s="451">
        <v>10</v>
      </c>
      <c r="D27" s="451">
        <v>40</v>
      </c>
      <c r="E27" s="557">
        <f t="shared" si="0"/>
        <v>3</v>
      </c>
    </row>
    <row r="28" ht="37.5" customHeight="1" spans="1:5">
      <c r="A28" s="449" t="s">
        <v>118</v>
      </c>
      <c r="B28" s="558" t="s">
        <v>119</v>
      </c>
      <c r="C28" s="451"/>
      <c r="D28" s="451"/>
      <c r="E28" s="557"/>
    </row>
    <row r="29" ht="37.5" customHeight="1" spans="1:5">
      <c r="A29" s="449"/>
      <c r="B29" s="558"/>
      <c r="C29" s="451"/>
      <c r="D29" s="451"/>
      <c r="E29" s="557"/>
    </row>
    <row r="30" s="433" customFormat="1" ht="37.5" customHeight="1" spans="1:5">
      <c r="A30" s="559"/>
      <c r="B30" s="560" t="s">
        <v>120</v>
      </c>
      <c r="C30" s="561">
        <f>SUM(C4:C29)</f>
        <v>251761</v>
      </c>
      <c r="D30" s="561">
        <f>SUM(D4:D29)</f>
        <v>274052</v>
      </c>
      <c r="E30" s="557">
        <f t="shared" si="0"/>
        <v>0.089</v>
      </c>
    </row>
    <row r="31" ht="37.5" customHeight="1" spans="1:5">
      <c r="A31" s="446">
        <v>230</v>
      </c>
      <c r="B31" s="562" t="s">
        <v>121</v>
      </c>
      <c r="C31" s="561">
        <f>SUM(C32:C35)</f>
        <v>203602</v>
      </c>
      <c r="D31" s="561">
        <f>SUM(D32:D35)</f>
        <v>191932</v>
      </c>
      <c r="E31" s="557">
        <f t="shared" si="0"/>
        <v>-0.057</v>
      </c>
    </row>
    <row r="32" ht="37.5" customHeight="1" spans="1:5">
      <c r="A32" s="563">
        <v>23006</v>
      </c>
      <c r="B32" s="564" t="s">
        <v>122</v>
      </c>
      <c r="C32" s="451">
        <v>196840</v>
      </c>
      <c r="D32" s="451">
        <v>191932</v>
      </c>
      <c r="E32" s="557">
        <f t="shared" si="0"/>
        <v>-0.025</v>
      </c>
    </row>
    <row r="33" ht="36" customHeight="1" spans="1:5">
      <c r="A33" s="449">
        <v>23008</v>
      </c>
      <c r="B33" s="564" t="s">
        <v>123</v>
      </c>
      <c r="C33" s="451">
        <v>1122</v>
      </c>
      <c r="D33" s="451">
        <v>0</v>
      </c>
      <c r="E33" s="557">
        <f t="shared" si="0"/>
        <v>-1</v>
      </c>
    </row>
    <row r="34" ht="37.5" customHeight="1" spans="1:5">
      <c r="A34" s="565">
        <v>23015</v>
      </c>
      <c r="B34" s="566" t="s">
        <v>124</v>
      </c>
      <c r="C34" s="451">
        <v>5640</v>
      </c>
      <c r="D34" s="451"/>
      <c r="E34" s="557">
        <f t="shared" si="0"/>
        <v>-1</v>
      </c>
    </row>
    <row r="35" s="550" customFormat="1" ht="36" customHeight="1" spans="1:5">
      <c r="A35" s="565">
        <v>23016</v>
      </c>
      <c r="B35" s="566" t="s">
        <v>125</v>
      </c>
      <c r="C35" s="451"/>
      <c r="D35" s="451"/>
      <c r="E35" s="557"/>
    </row>
    <row r="36" s="550" customFormat="1" ht="37.5" customHeight="1" spans="1:5">
      <c r="A36" s="446">
        <v>231</v>
      </c>
      <c r="B36" s="263" t="s">
        <v>126</v>
      </c>
      <c r="C36" s="561">
        <v>11820</v>
      </c>
      <c r="D36" s="561">
        <v>34272</v>
      </c>
      <c r="E36" s="557">
        <f t="shared" si="0"/>
        <v>1.899</v>
      </c>
    </row>
    <row r="37" s="550" customFormat="1" ht="37.5" customHeight="1" spans="1:5">
      <c r="A37" s="446">
        <v>23009</v>
      </c>
      <c r="B37" s="567" t="s">
        <v>127</v>
      </c>
      <c r="C37" s="561">
        <v>6370</v>
      </c>
      <c r="D37" s="561">
        <v>0</v>
      </c>
      <c r="E37" s="557"/>
    </row>
    <row r="38" ht="37.5" customHeight="1" spans="1:5">
      <c r="A38" s="559"/>
      <c r="B38" s="568" t="s">
        <v>128</v>
      </c>
      <c r="C38" s="561">
        <f>C30+C31+C36+C37</f>
        <v>473553</v>
      </c>
      <c r="D38" s="561">
        <f>D30+D31+D36</f>
        <v>500256</v>
      </c>
      <c r="E38" s="557">
        <f t="shared" si="0"/>
        <v>0.056</v>
      </c>
    </row>
    <row r="39" spans="2:4">
      <c r="B39" s="569"/>
      <c r="D39" s="570"/>
    </row>
    <row r="41" spans="4:4">
      <c r="D41" s="570"/>
    </row>
    <row r="43" spans="4:4">
      <c r="D43" s="570"/>
    </row>
    <row r="44" spans="4:4">
      <c r="D44" s="570"/>
    </row>
    <row r="46" spans="4:4">
      <c r="D46" s="570"/>
    </row>
    <row r="47" spans="4:4">
      <c r="D47" s="570"/>
    </row>
    <row r="48" spans="4:4">
      <c r="D48" s="570"/>
    </row>
    <row r="49" spans="4:4">
      <c r="D49" s="570"/>
    </row>
    <row r="51" spans="4:4">
      <c r="D51" s="570"/>
    </row>
  </sheetData>
  <mergeCells count="1">
    <mergeCell ref="B1:E1"/>
  </mergeCells>
  <conditionalFormatting sqref="C34">
    <cfRule type="expression" dxfId="1" priority="14" stopIfTrue="1">
      <formula>"len($A:$A)=3"</formula>
    </cfRule>
  </conditionalFormatting>
  <conditionalFormatting sqref="D37">
    <cfRule type="cellIs" dxfId="2" priority="1" stopIfTrue="1" operator="lessThan">
      <formula>0</formula>
    </cfRule>
    <cfRule type="cellIs" dxfId="0" priority="2" stopIfTrue="1" operator="greaterThan">
      <formula>5</formula>
    </cfRule>
  </conditionalFormatting>
  <conditionalFormatting sqref="D33:D34">
    <cfRule type="cellIs" dxfId="2" priority="29" stopIfTrue="1" operator="lessThan">
      <formula>0</formula>
    </cfRule>
    <cfRule type="cellIs" dxfId="0" priority="30" stopIfTrue="1" operator="greaterThan">
      <formula>5</formula>
    </cfRule>
  </conditionalFormatting>
  <conditionalFormatting sqref="E2 D32 D39:E44">
    <cfRule type="cellIs" dxfId="0" priority="27" stopIfTrue="1" operator="lessThanOrEqual">
      <formula>-1</formula>
    </cfRule>
  </conditionalFormatting>
  <conditionalFormatting sqref="A34:B35">
    <cfRule type="expression" dxfId="1" priority="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C14"/>
  <sheetViews>
    <sheetView workbookViewId="0">
      <selection activeCell="J15" sqref="J15"/>
    </sheetView>
  </sheetViews>
  <sheetFormatPr defaultColWidth="10" defaultRowHeight="13.5" outlineLevelCol="2"/>
  <cols>
    <col min="1" max="1" width="59.3833333333333" style="86" customWidth="1"/>
    <col min="2" max="3" width="25.6333333333333" style="86" customWidth="1"/>
    <col min="4" max="4" width="9.76666666666667" style="86" customWidth="1"/>
    <col min="5" max="16384" width="10" style="86"/>
  </cols>
  <sheetData>
    <row r="1" s="86" customFormat="1" ht="24" customHeight="1"/>
    <row r="2" s="86" customFormat="1" ht="14.3" customHeight="1" spans="1:1">
      <c r="A2" s="114"/>
    </row>
    <row r="3" s="86" customFormat="1" ht="28.6" customHeight="1" spans="1:3">
      <c r="A3" s="109" t="s">
        <v>1747</v>
      </c>
      <c r="B3" s="109"/>
      <c r="C3" s="109"/>
    </row>
    <row r="4" s="87" customFormat="1" ht="25" customHeight="1" spans="1:3">
      <c r="A4" s="115"/>
      <c r="B4" s="115"/>
      <c r="C4" s="101" t="s">
        <v>1705</v>
      </c>
    </row>
    <row r="5" s="87" customFormat="1" ht="32" customHeight="1" spans="1:3">
      <c r="A5" s="93" t="s">
        <v>1722</v>
      </c>
      <c r="B5" s="93" t="s">
        <v>1662</v>
      </c>
      <c r="C5" s="93" t="s">
        <v>1723</v>
      </c>
    </row>
    <row r="6" s="87" customFormat="1" ht="32" customHeight="1" spans="1:3">
      <c r="A6" s="116" t="s">
        <v>1739</v>
      </c>
      <c r="B6" s="117">
        <v>27.06</v>
      </c>
      <c r="C6" s="117">
        <v>27.06</v>
      </c>
    </row>
    <row r="7" s="87" customFormat="1" ht="32" customHeight="1" spans="1:3">
      <c r="A7" s="116" t="s">
        <v>1740</v>
      </c>
      <c r="B7" s="117">
        <v>28.55</v>
      </c>
      <c r="C7" s="117">
        <v>28.55</v>
      </c>
    </row>
    <row r="8" s="87" customFormat="1" ht="32" customHeight="1" spans="1:3">
      <c r="A8" s="116" t="s">
        <v>1741</v>
      </c>
      <c r="B8" s="117">
        <v>0.36</v>
      </c>
      <c r="C8" s="117">
        <v>1.22</v>
      </c>
    </row>
    <row r="9" s="87" customFormat="1" ht="32" customHeight="1" spans="1:3">
      <c r="A9" s="116" t="s">
        <v>1742</v>
      </c>
      <c r="B9" s="117">
        <v>0.4</v>
      </c>
      <c r="C9" s="117">
        <v>0.4</v>
      </c>
    </row>
    <row r="10" s="87" customFormat="1" ht="32" customHeight="1" spans="1:3">
      <c r="A10" s="116" t="s">
        <v>1743</v>
      </c>
      <c r="B10" s="117">
        <v>27.88</v>
      </c>
      <c r="C10" s="117">
        <v>27.88</v>
      </c>
    </row>
    <row r="11" s="87" customFormat="1" ht="32" customHeight="1" spans="1:3">
      <c r="A11" s="116" t="s">
        <v>1748</v>
      </c>
      <c r="B11" s="117"/>
      <c r="C11" s="117"/>
    </row>
    <row r="12" s="87" customFormat="1" ht="32" customHeight="1" spans="1:3">
      <c r="A12" s="116" t="s">
        <v>1745</v>
      </c>
      <c r="B12" s="117">
        <v>28.55</v>
      </c>
      <c r="C12" s="117">
        <v>28.55</v>
      </c>
    </row>
    <row r="13" s="88" customFormat="1" ht="87" customHeight="1" spans="1:3">
      <c r="A13" s="98" t="s">
        <v>1749</v>
      </c>
      <c r="B13" s="98"/>
      <c r="C13" s="98"/>
    </row>
    <row r="14" s="86" customFormat="1" ht="31" customHeight="1" spans="1:3">
      <c r="A14" s="118"/>
      <c r="B14" s="118"/>
      <c r="C14" s="118"/>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D28"/>
  <sheetViews>
    <sheetView workbookViewId="0">
      <selection activeCell="C6" sqref="C6:C26"/>
    </sheetView>
  </sheetViews>
  <sheetFormatPr defaultColWidth="10" defaultRowHeight="13.5" outlineLevelCol="3"/>
  <cols>
    <col min="1" max="1" width="36" style="86" customWidth="1"/>
    <col min="2" max="4" width="15.6333333333333" style="86" customWidth="1"/>
    <col min="5" max="5" width="9.76666666666667" style="86" customWidth="1"/>
    <col min="6" max="16384" width="10" style="86"/>
  </cols>
  <sheetData>
    <row r="1" s="86" customFormat="1" ht="22" customHeight="1"/>
    <row r="2" s="86" customFormat="1" ht="14.3" customHeight="1" spans="1:1">
      <c r="A2" s="108"/>
    </row>
    <row r="3" s="86" customFormat="1" ht="63" customHeight="1" spans="1:4">
      <c r="A3" s="109" t="s">
        <v>1750</v>
      </c>
      <c r="B3" s="109"/>
      <c r="C3" s="109"/>
      <c r="D3" s="109"/>
    </row>
    <row r="4" s="87" customFormat="1" ht="30" customHeight="1" spans="4:4">
      <c r="D4" s="101" t="s">
        <v>1705</v>
      </c>
    </row>
    <row r="5" s="87" customFormat="1" ht="25" customHeight="1" spans="1:4">
      <c r="A5" s="93" t="s">
        <v>1722</v>
      </c>
      <c r="B5" s="93" t="s">
        <v>1751</v>
      </c>
      <c r="C5" s="93" t="s">
        <v>1752</v>
      </c>
      <c r="D5" s="93" t="s">
        <v>1753</v>
      </c>
    </row>
    <row r="6" s="87" customFormat="1" ht="25" customHeight="1" spans="1:4">
      <c r="A6" s="110" t="s">
        <v>1754</v>
      </c>
      <c r="B6" s="95" t="s">
        <v>1755</v>
      </c>
      <c r="C6" s="111">
        <f>C7+C9</f>
        <v>2.25</v>
      </c>
      <c r="D6" s="111"/>
    </row>
    <row r="7" s="87" customFormat="1" ht="25" customHeight="1" spans="1:4">
      <c r="A7" s="112" t="s">
        <v>1756</v>
      </c>
      <c r="B7" s="95" t="s">
        <v>1713</v>
      </c>
      <c r="C7" s="111">
        <f>C8</f>
        <v>1.03</v>
      </c>
      <c r="D7" s="111"/>
    </row>
    <row r="8" s="87" customFormat="1" ht="25" customHeight="1" spans="1:4">
      <c r="A8" s="112" t="s">
        <v>1757</v>
      </c>
      <c r="B8" s="95" t="s">
        <v>1714</v>
      </c>
      <c r="C8" s="111">
        <v>1.03</v>
      </c>
      <c r="D8" s="111"/>
    </row>
    <row r="9" s="87" customFormat="1" ht="25" customHeight="1" spans="1:4">
      <c r="A9" s="112" t="s">
        <v>1758</v>
      </c>
      <c r="B9" s="95" t="s">
        <v>1759</v>
      </c>
      <c r="C9" s="111">
        <v>1.22</v>
      </c>
      <c r="D9" s="111"/>
    </row>
    <row r="10" s="87" customFormat="1" ht="25" customHeight="1" spans="1:4">
      <c r="A10" s="112" t="s">
        <v>1757</v>
      </c>
      <c r="B10" s="95" t="s">
        <v>1716</v>
      </c>
      <c r="C10" s="111">
        <v>0.36</v>
      </c>
      <c r="D10" s="111"/>
    </row>
    <row r="11" s="87" customFormat="1" ht="25" customHeight="1" spans="1:4">
      <c r="A11" s="110" t="s">
        <v>1760</v>
      </c>
      <c r="B11" s="95" t="s">
        <v>1761</v>
      </c>
      <c r="C11" s="111">
        <f>C12+C13</f>
        <v>1.56</v>
      </c>
      <c r="D11" s="111"/>
    </row>
    <row r="12" s="87" customFormat="1" ht="25" customHeight="1" spans="1:4">
      <c r="A12" s="112" t="s">
        <v>1756</v>
      </c>
      <c r="B12" s="95" t="s">
        <v>1762</v>
      </c>
      <c r="C12" s="111">
        <v>1.16</v>
      </c>
      <c r="D12" s="111"/>
    </row>
    <row r="13" s="87" customFormat="1" ht="25" customHeight="1" spans="1:4">
      <c r="A13" s="112" t="s">
        <v>1758</v>
      </c>
      <c r="B13" s="95" t="s">
        <v>1763</v>
      </c>
      <c r="C13" s="111">
        <v>0.4</v>
      </c>
      <c r="D13" s="111"/>
    </row>
    <row r="14" s="87" customFormat="1" ht="25" customHeight="1" spans="1:4">
      <c r="A14" s="110" t="s">
        <v>1764</v>
      </c>
      <c r="B14" s="95" t="s">
        <v>1765</v>
      </c>
      <c r="C14" s="111">
        <f>C15+C16</f>
        <v>1.57</v>
      </c>
      <c r="D14" s="111"/>
    </row>
    <row r="15" s="87" customFormat="1" ht="25" customHeight="1" spans="1:4">
      <c r="A15" s="112" t="s">
        <v>1756</v>
      </c>
      <c r="B15" s="95" t="s">
        <v>1766</v>
      </c>
      <c r="C15" s="111">
        <v>0.78</v>
      </c>
      <c r="D15" s="111"/>
    </row>
    <row r="16" s="87" customFormat="1" ht="25" customHeight="1" spans="1:4">
      <c r="A16" s="112" t="s">
        <v>1758</v>
      </c>
      <c r="B16" s="95" t="s">
        <v>1767</v>
      </c>
      <c r="C16" s="111">
        <v>0.79</v>
      </c>
      <c r="D16" s="111"/>
    </row>
    <row r="17" s="87" customFormat="1" ht="25" customHeight="1" spans="1:4">
      <c r="A17" s="110" t="s">
        <v>1768</v>
      </c>
      <c r="B17" s="95" t="s">
        <v>1769</v>
      </c>
      <c r="C17" s="111">
        <f>C18+C21</f>
        <v>5.77</v>
      </c>
      <c r="D17" s="111"/>
    </row>
    <row r="18" s="87" customFormat="1" ht="25" customHeight="1" spans="1:4">
      <c r="A18" s="112" t="s">
        <v>1756</v>
      </c>
      <c r="B18" s="95" t="s">
        <v>1770</v>
      </c>
      <c r="C18" s="111">
        <f>C19+C20</f>
        <v>3.42</v>
      </c>
      <c r="D18" s="111"/>
    </row>
    <row r="19" s="87" customFormat="1" ht="25" customHeight="1" spans="1:4">
      <c r="A19" s="112" t="s">
        <v>1771</v>
      </c>
      <c r="B19" s="95"/>
      <c r="C19" s="111">
        <v>3.03</v>
      </c>
      <c r="D19" s="111"/>
    </row>
    <row r="20" s="87" customFormat="1" ht="25" customHeight="1" spans="1:4">
      <c r="A20" s="112" t="s">
        <v>1772</v>
      </c>
      <c r="B20" s="95" t="s">
        <v>1773</v>
      </c>
      <c r="C20" s="111">
        <v>0.39</v>
      </c>
      <c r="D20" s="111"/>
    </row>
    <row r="21" s="87" customFormat="1" ht="25" customHeight="1" spans="1:4">
      <c r="A21" s="112" t="s">
        <v>1758</v>
      </c>
      <c r="B21" s="95" t="s">
        <v>1774</v>
      </c>
      <c r="C21" s="111">
        <f>C22+C23</f>
        <v>2.35</v>
      </c>
      <c r="D21" s="111"/>
    </row>
    <row r="22" s="87" customFormat="1" ht="25" customHeight="1" spans="1:4">
      <c r="A22" s="112" t="s">
        <v>1771</v>
      </c>
      <c r="B22" s="95"/>
      <c r="C22" s="111">
        <v>2.11</v>
      </c>
      <c r="D22" s="111"/>
    </row>
    <row r="23" s="87" customFormat="1" ht="25" customHeight="1" spans="1:4">
      <c r="A23" s="112" t="s">
        <v>1775</v>
      </c>
      <c r="B23" s="95" t="s">
        <v>1776</v>
      </c>
      <c r="C23" s="111">
        <v>0.24</v>
      </c>
      <c r="D23" s="111"/>
    </row>
    <row r="24" s="87" customFormat="1" ht="25" customHeight="1" spans="1:4">
      <c r="A24" s="110" t="s">
        <v>1777</v>
      </c>
      <c r="B24" s="95" t="s">
        <v>1778</v>
      </c>
      <c r="C24" s="111">
        <f>C25+C26</f>
        <v>1.85</v>
      </c>
      <c r="D24" s="111"/>
    </row>
    <row r="25" s="87" customFormat="1" ht="25" customHeight="1" spans="1:4">
      <c r="A25" s="112" t="s">
        <v>1756</v>
      </c>
      <c r="B25" s="95" t="s">
        <v>1779</v>
      </c>
      <c r="C25" s="111">
        <v>0.85</v>
      </c>
      <c r="D25" s="111"/>
    </row>
    <row r="26" s="87" customFormat="1" ht="25" customHeight="1" spans="1:4">
      <c r="A26" s="112" t="s">
        <v>1758</v>
      </c>
      <c r="B26" s="95" t="s">
        <v>1780</v>
      </c>
      <c r="C26" s="111">
        <v>1</v>
      </c>
      <c r="D26" s="111"/>
    </row>
    <row r="27" s="88" customFormat="1" ht="70" customHeight="1" spans="1:4">
      <c r="A27" s="113" t="s">
        <v>1781</v>
      </c>
      <c r="B27" s="113"/>
      <c r="C27" s="113"/>
      <c r="D27" s="113"/>
    </row>
    <row r="28" s="86" customFormat="1" ht="25" customHeight="1" spans="1:4">
      <c r="A28" s="114"/>
      <c r="B28" s="114"/>
      <c r="C28" s="114"/>
      <c r="D28" s="114"/>
    </row>
  </sheetData>
  <mergeCells count="3">
    <mergeCell ref="A3:D3"/>
    <mergeCell ref="A27:D27"/>
    <mergeCell ref="A28:D28"/>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20"/>
  <sheetViews>
    <sheetView workbookViewId="0">
      <selection activeCell="D5" sqref="D5:D10"/>
    </sheetView>
  </sheetViews>
  <sheetFormatPr defaultColWidth="8.88333333333333" defaultRowHeight="13.5" outlineLevelCol="5"/>
  <cols>
    <col min="1" max="1" width="8.88333333333333" style="86"/>
    <col min="2" max="2" width="49.3833333333333" style="86" customWidth="1"/>
    <col min="3" max="6" width="20.6333333333333" style="86" customWidth="1"/>
    <col min="7" max="16384" width="8.88333333333333" style="86"/>
  </cols>
  <sheetData>
    <row r="1" s="86" customFormat="1" spans="1:1">
      <c r="A1" s="99"/>
    </row>
    <row r="2" s="86" customFormat="1" ht="45" customHeight="1" spans="1:6">
      <c r="A2" s="89" t="s">
        <v>1782</v>
      </c>
      <c r="B2" s="89"/>
      <c r="C2" s="89"/>
      <c r="D2" s="89"/>
      <c r="E2" s="89"/>
      <c r="F2" s="89"/>
    </row>
    <row r="3" s="87" customFormat="1" ht="18" customHeight="1" spans="2:6">
      <c r="B3" s="100" t="s">
        <v>1705</v>
      </c>
      <c r="C3" s="101"/>
      <c r="D3" s="101"/>
      <c r="E3" s="101"/>
      <c r="F3" s="101"/>
    </row>
    <row r="4" s="87" customFormat="1" ht="30" customHeight="1" spans="1:6">
      <c r="A4" s="92" t="s">
        <v>5</v>
      </c>
      <c r="B4" s="92"/>
      <c r="C4" s="93" t="s">
        <v>1711</v>
      </c>
      <c r="D4" s="93" t="s">
        <v>1752</v>
      </c>
      <c r="E4" s="93" t="s">
        <v>1753</v>
      </c>
      <c r="F4" s="93" t="s">
        <v>1783</v>
      </c>
    </row>
    <row r="5" s="87" customFormat="1" ht="30" customHeight="1" spans="1:6">
      <c r="A5" s="102" t="s">
        <v>1784</v>
      </c>
      <c r="B5" s="102"/>
      <c r="C5" s="95" t="s">
        <v>1712</v>
      </c>
      <c r="D5" s="103">
        <f>D6+D7</f>
        <v>50.6601</v>
      </c>
      <c r="E5" s="103"/>
      <c r="F5" s="103"/>
    </row>
    <row r="6" s="87" customFormat="1" ht="30" customHeight="1" spans="1:6">
      <c r="A6" s="104" t="s">
        <v>1785</v>
      </c>
      <c r="B6" s="104"/>
      <c r="C6" s="95" t="s">
        <v>1713</v>
      </c>
      <c r="D6" s="103">
        <v>22.11</v>
      </c>
      <c r="E6" s="103"/>
      <c r="F6" s="103"/>
    </row>
    <row r="7" s="87" customFormat="1" ht="30" customHeight="1" spans="1:6">
      <c r="A7" s="104" t="s">
        <v>1786</v>
      </c>
      <c r="B7" s="104"/>
      <c r="C7" s="95" t="s">
        <v>1714</v>
      </c>
      <c r="D7" s="103">
        <v>28.5501</v>
      </c>
      <c r="E7" s="103"/>
      <c r="F7" s="103"/>
    </row>
    <row r="8" s="87" customFormat="1" ht="30" customHeight="1" spans="1:6">
      <c r="A8" s="105" t="s">
        <v>1787</v>
      </c>
      <c r="B8" s="105"/>
      <c r="C8" s="95" t="s">
        <v>1715</v>
      </c>
      <c r="D8" s="103">
        <f>D9+D10</f>
        <v>50.6601</v>
      </c>
      <c r="E8" s="103"/>
      <c r="F8" s="103"/>
    </row>
    <row r="9" s="87" customFormat="1" ht="30" customHeight="1" spans="1:6">
      <c r="A9" s="104" t="s">
        <v>1785</v>
      </c>
      <c r="B9" s="104"/>
      <c r="C9" s="95" t="s">
        <v>1716</v>
      </c>
      <c r="D9" s="103">
        <v>22.11</v>
      </c>
      <c r="E9" s="103"/>
      <c r="F9" s="103"/>
    </row>
    <row r="10" s="87" customFormat="1" ht="30" customHeight="1" spans="1:6">
      <c r="A10" s="104" t="s">
        <v>1786</v>
      </c>
      <c r="B10" s="104"/>
      <c r="C10" s="95" t="s">
        <v>1717</v>
      </c>
      <c r="D10" s="103">
        <v>28.5501</v>
      </c>
      <c r="E10" s="103"/>
      <c r="F10" s="103"/>
    </row>
    <row r="11" s="88" customFormat="1" ht="41" customHeight="1" spans="1:6">
      <c r="A11" s="98" t="s">
        <v>1788</v>
      </c>
      <c r="B11" s="98"/>
      <c r="C11" s="98"/>
      <c r="D11" s="98"/>
      <c r="E11" s="98"/>
      <c r="F11" s="98"/>
    </row>
    <row r="14" s="86" customFormat="1" ht="19.5" spans="1:1">
      <c r="A14" s="106"/>
    </row>
    <row r="15" s="86" customFormat="1" ht="19" customHeight="1" spans="1:1">
      <c r="A15" s="107"/>
    </row>
    <row r="16" s="86" customFormat="1" ht="29" customHeight="1"/>
    <row r="17" s="86" customFormat="1" ht="29" customHeight="1"/>
    <row r="18" s="86" customFormat="1" ht="29" customHeight="1"/>
    <row r="19" s="86" customFormat="1" ht="29" customHeight="1"/>
    <row r="20" s="86" customFormat="1" ht="30" customHeight="1" spans="1:1">
      <c r="A20" s="107"/>
    </row>
  </sheetData>
  <mergeCells count="9">
    <mergeCell ref="A2:F2"/>
    <mergeCell ref="B3:F3"/>
    <mergeCell ref="A4:B4"/>
    <mergeCell ref="A6:B6"/>
    <mergeCell ref="A7:B7"/>
    <mergeCell ref="A8:B8"/>
    <mergeCell ref="A9:B9"/>
    <mergeCell ref="A10:B10"/>
    <mergeCell ref="A11:F11"/>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F8"/>
  <sheetViews>
    <sheetView workbookViewId="0">
      <selection activeCell="P15" sqref="P15"/>
    </sheetView>
  </sheetViews>
  <sheetFormatPr defaultColWidth="8.88333333333333" defaultRowHeight="13.5" outlineLevelRow="7" outlineLevelCol="5"/>
  <cols>
    <col min="1" max="1" width="8.88333333333333" style="86"/>
    <col min="2" max="6" width="24.2083333333333" style="86" customWidth="1"/>
    <col min="7" max="16384" width="8.88333333333333" style="86"/>
  </cols>
  <sheetData>
    <row r="1" s="86" customFormat="1" ht="24" customHeight="1"/>
    <row r="2" s="86" customFormat="1" ht="26.25" spans="1:6">
      <c r="A2" s="89" t="s">
        <v>1789</v>
      </c>
      <c r="B2" s="90"/>
      <c r="C2" s="90"/>
      <c r="D2" s="90"/>
      <c r="E2" s="90"/>
      <c r="F2" s="90"/>
    </row>
    <row r="3" s="86" customFormat="1" ht="23" customHeight="1" spans="1:6">
      <c r="A3" s="91" t="s">
        <v>1705</v>
      </c>
      <c r="B3" s="91"/>
      <c r="C3" s="91"/>
      <c r="D3" s="91"/>
      <c r="E3" s="91"/>
      <c r="F3" s="91"/>
    </row>
    <row r="4" s="87" customFormat="1" ht="30" customHeight="1" spans="1:6">
      <c r="A4" s="92" t="s">
        <v>1790</v>
      </c>
      <c r="B4" s="93" t="s">
        <v>1665</v>
      </c>
      <c r="C4" s="93" t="s">
        <v>1791</v>
      </c>
      <c r="D4" s="93" t="s">
        <v>1792</v>
      </c>
      <c r="E4" s="93" t="s">
        <v>1793</v>
      </c>
      <c r="F4" s="93" t="s">
        <v>1794</v>
      </c>
    </row>
    <row r="5" s="87" customFormat="1" ht="45" customHeight="1" spans="1:6">
      <c r="A5" s="94">
        <v>1</v>
      </c>
      <c r="B5" s="95"/>
      <c r="C5" s="96"/>
      <c r="D5" s="97"/>
      <c r="E5" s="97"/>
      <c r="F5" s="97"/>
    </row>
    <row r="6" s="87" customFormat="1" ht="45" customHeight="1" spans="1:6">
      <c r="A6" s="94">
        <v>2</v>
      </c>
      <c r="B6" s="95"/>
      <c r="C6" s="96"/>
      <c r="D6" s="97"/>
      <c r="E6" s="97"/>
      <c r="F6" s="97"/>
    </row>
    <row r="7" s="87" customFormat="1" ht="45" customHeight="1" spans="1:6">
      <c r="A7" s="94" t="s">
        <v>1795</v>
      </c>
      <c r="B7" s="95"/>
      <c r="C7" s="96"/>
      <c r="D7" s="97"/>
      <c r="E7" s="97"/>
      <c r="F7" s="97"/>
    </row>
    <row r="8" s="88" customFormat="1" ht="60" customHeight="1" spans="1:6">
      <c r="A8" s="98" t="s">
        <v>1796</v>
      </c>
      <c r="B8" s="98"/>
      <c r="C8" s="98"/>
      <c r="D8" s="98"/>
      <c r="E8" s="98"/>
      <c r="F8" s="98"/>
    </row>
  </sheetData>
  <mergeCells count="8">
    <mergeCell ref="A2:F2"/>
    <mergeCell ref="A3:F3"/>
    <mergeCell ref="A8:F8"/>
    <mergeCell ref="B5:B7"/>
    <mergeCell ref="C5:C7"/>
    <mergeCell ref="D5:D7"/>
    <mergeCell ref="E5:E7"/>
    <mergeCell ref="F5:F7"/>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pageSetUpPr fitToPage="1"/>
  </sheetPr>
  <dimension ref="A1:K164"/>
  <sheetViews>
    <sheetView workbookViewId="0">
      <selection activeCell="C15" sqref="C15"/>
    </sheetView>
  </sheetViews>
  <sheetFormatPr defaultColWidth="8" defaultRowHeight="12"/>
  <cols>
    <col min="1" max="1" width="25.3666666666667" style="11"/>
    <col min="2" max="2" width="31.75" style="12" customWidth="1"/>
    <col min="3" max="3" width="20.6333333333333" style="13" customWidth="1"/>
    <col min="4" max="4" width="20.6333333333333" style="12" customWidth="1"/>
    <col min="5" max="5" width="23.8" style="12" customWidth="1"/>
    <col min="6" max="6" width="14.3666666666667" style="13" customWidth="1"/>
    <col min="7" max="7" width="20.6333333333333" style="14" customWidth="1"/>
    <col min="8" max="9" width="13.3666666666667" style="12" customWidth="1"/>
    <col min="10" max="10" width="32.5" style="15" customWidth="1"/>
    <col min="11" max="11" width="8" style="16"/>
    <col min="12" max="16384" width="8" style="12"/>
  </cols>
  <sheetData>
    <row r="1" spans="1:10">
      <c r="A1" s="17"/>
      <c r="B1" s="18"/>
      <c r="C1" s="19"/>
      <c r="D1" s="18"/>
      <c r="E1" s="18"/>
      <c r="F1" s="19"/>
      <c r="G1" s="20"/>
      <c r="H1" s="18"/>
      <c r="I1" s="18"/>
      <c r="J1" s="12"/>
    </row>
    <row r="2" ht="39" customHeight="1" spans="1:10">
      <c r="A2" s="21" t="s">
        <v>1797</v>
      </c>
      <c r="B2" s="22"/>
      <c r="C2" s="22"/>
      <c r="D2" s="22"/>
      <c r="E2" s="22"/>
      <c r="F2" s="22"/>
      <c r="G2" s="23"/>
      <c r="H2" s="22"/>
      <c r="I2" s="22"/>
      <c r="J2" s="23"/>
    </row>
    <row r="3" ht="23.1" customHeight="1" spans="1:10">
      <c r="A3" s="24"/>
      <c r="B3" s="25"/>
      <c r="C3" s="26"/>
      <c r="D3" s="25"/>
      <c r="E3" s="25"/>
      <c r="F3" s="26"/>
      <c r="G3" s="27"/>
      <c r="H3" s="25"/>
      <c r="I3" s="25"/>
      <c r="J3" s="25"/>
    </row>
    <row r="4" s="10" customFormat="1" ht="44.25" customHeight="1" spans="1:11">
      <c r="A4" s="28" t="s">
        <v>1798</v>
      </c>
      <c r="B4" s="29" t="s">
        <v>1799</v>
      </c>
      <c r="C4" s="29" t="s">
        <v>1800</v>
      </c>
      <c r="D4" s="29" t="s">
        <v>1801</v>
      </c>
      <c r="E4" s="29" t="s">
        <v>1802</v>
      </c>
      <c r="F4" s="29" t="s">
        <v>1803</v>
      </c>
      <c r="G4" s="29" t="s">
        <v>1804</v>
      </c>
      <c r="H4" s="29" t="s">
        <v>1805</v>
      </c>
      <c r="I4" s="60" t="s">
        <v>1806</v>
      </c>
      <c r="J4" s="29" t="s">
        <v>1807</v>
      </c>
      <c r="K4" s="61"/>
    </row>
    <row r="5" ht="18.75" spans="1:11">
      <c r="A5" s="30">
        <v>1</v>
      </c>
      <c r="B5" s="31">
        <v>2</v>
      </c>
      <c r="C5" s="32">
        <v>3</v>
      </c>
      <c r="D5" s="32">
        <v>4</v>
      </c>
      <c r="E5" s="32">
        <v>5</v>
      </c>
      <c r="F5" s="32">
        <v>6</v>
      </c>
      <c r="G5" s="32">
        <v>7</v>
      </c>
      <c r="H5" s="32">
        <v>8</v>
      </c>
      <c r="I5" s="62">
        <v>9</v>
      </c>
      <c r="J5" s="32">
        <v>10</v>
      </c>
      <c r="K5" s="63"/>
    </row>
    <row r="6" ht="33" customHeight="1" spans="1:11">
      <c r="A6" s="33" t="s">
        <v>1808</v>
      </c>
      <c r="B6" s="33"/>
      <c r="C6" s="34"/>
      <c r="D6" s="34"/>
      <c r="E6" s="34"/>
      <c r="F6" s="34"/>
      <c r="G6" s="34"/>
      <c r="H6" s="34"/>
      <c r="I6" s="34"/>
      <c r="J6" s="64"/>
      <c r="K6" s="63"/>
    </row>
    <row r="7" ht="34" customHeight="1" spans="1:11">
      <c r="A7" s="35" t="s">
        <v>1809</v>
      </c>
      <c r="B7" s="36" t="s">
        <v>1810</v>
      </c>
      <c r="C7" s="37" t="s">
        <v>1811</v>
      </c>
      <c r="D7" s="38" t="s">
        <v>1812</v>
      </c>
      <c r="E7" s="38" t="s">
        <v>1813</v>
      </c>
      <c r="F7" s="38" t="s">
        <v>1814</v>
      </c>
      <c r="G7" s="38" t="s">
        <v>1815</v>
      </c>
      <c r="H7" s="38" t="s">
        <v>1816</v>
      </c>
      <c r="I7" s="38" t="s">
        <v>1817</v>
      </c>
      <c r="J7" s="38" t="s">
        <v>1818</v>
      </c>
      <c r="K7" s="63"/>
    </row>
    <row r="8" ht="47" customHeight="1" spans="1:11">
      <c r="A8" s="39"/>
      <c r="B8" s="40"/>
      <c r="C8" s="37" t="s">
        <v>1811</v>
      </c>
      <c r="D8" s="38" t="s">
        <v>1812</v>
      </c>
      <c r="E8" s="38" t="s">
        <v>1819</v>
      </c>
      <c r="F8" s="38" t="s">
        <v>1814</v>
      </c>
      <c r="G8" s="38" t="s">
        <v>1820</v>
      </c>
      <c r="H8" s="38" t="s">
        <v>1821</v>
      </c>
      <c r="I8" s="38" t="s">
        <v>1817</v>
      </c>
      <c r="J8" s="38" t="s">
        <v>1822</v>
      </c>
      <c r="K8" s="63"/>
    </row>
    <row r="9" ht="35.1" customHeight="1" spans="1:11">
      <c r="A9" s="39"/>
      <c r="B9" s="40"/>
      <c r="C9" s="37" t="s">
        <v>1811</v>
      </c>
      <c r="D9" s="38" t="s">
        <v>1823</v>
      </c>
      <c r="E9" s="38" t="s">
        <v>1824</v>
      </c>
      <c r="F9" s="38" t="s">
        <v>1825</v>
      </c>
      <c r="G9" s="38" t="s">
        <v>1826</v>
      </c>
      <c r="H9" s="38" t="s">
        <v>1827</v>
      </c>
      <c r="I9" s="38" t="s">
        <v>1817</v>
      </c>
      <c r="J9" s="38" t="s">
        <v>1828</v>
      </c>
      <c r="K9" s="63"/>
    </row>
    <row r="10" ht="52" customHeight="1" spans="1:11">
      <c r="A10" s="39"/>
      <c r="B10" s="40"/>
      <c r="C10" s="37" t="s">
        <v>1811</v>
      </c>
      <c r="D10" s="38" t="s">
        <v>1823</v>
      </c>
      <c r="E10" s="38" t="s">
        <v>1829</v>
      </c>
      <c r="F10" s="38" t="s">
        <v>1825</v>
      </c>
      <c r="G10" s="38" t="s">
        <v>1826</v>
      </c>
      <c r="H10" s="38" t="s">
        <v>1827</v>
      </c>
      <c r="I10" s="38" t="s">
        <v>1817</v>
      </c>
      <c r="J10" s="38" t="s">
        <v>1830</v>
      </c>
      <c r="K10" s="63"/>
    </row>
    <row r="11" ht="53" customHeight="1" spans="1:11">
      <c r="A11" s="39"/>
      <c r="B11" s="40"/>
      <c r="C11" s="37" t="s">
        <v>1811</v>
      </c>
      <c r="D11" s="38" t="s">
        <v>1823</v>
      </c>
      <c r="E11" s="38" t="s">
        <v>1831</v>
      </c>
      <c r="F11" s="38" t="s">
        <v>1825</v>
      </c>
      <c r="G11" s="38" t="s">
        <v>1832</v>
      </c>
      <c r="H11" s="38" t="s">
        <v>1827</v>
      </c>
      <c r="I11" s="38" t="s">
        <v>1817</v>
      </c>
      <c r="J11" s="38" t="s">
        <v>1833</v>
      </c>
      <c r="K11" s="63"/>
    </row>
    <row r="12" ht="48" customHeight="1" spans="1:11">
      <c r="A12" s="39"/>
      <c r="B12" s="40"/>
      <c r="C12" s="37" t="s">
        <v>1811</v>
      </c>
      <c r="D12" s="38" t="s">
        <v>1834</v>
      </c>
      <c r="E12" s="38" t="s">
        <v>1835</v>
      </c>
      <c r="F12" s="38" t="s">
        <v>1825</v>
      </c>
      <c r="G12" s="38" t="s">
        <v>1836</v>
      </c>
      <c r="H12" s="38" t="s">
        <v>1837</v>
      </c>
      <c r="I12" s="38" t="s">
        <v>1817</v>
      </c>
      <c r="J12" s="38" t="s">
        <v>1838</v>
      </c>
      <c r="K12" s="63"/>
    </row>
    <row r="13" ht="41" customHeight="1" spans="1:11">
      <c r="A13" s="39"/>
      <c r="B13" s="40"/>
      <c r="C13" s="41" t="s">
        <v>1839</v>
      </c>
      <c r="D13" s="38" t="s">
        <v>1840</v>
      </c>
      <c r="E13" s="38" t="s">
        <v>1841</v>
      </c>
      <c r="F13" s="38" t="s">
        <v>1825</v>
      </c>
      <c r="G13" s="38" t="s">
        <v>1842</v>
      </c>
      <c r="H13" s="38" t="s">
        <v>1843</v>
      </c>
      <c r="I13" s="38" t="s">
        <v>1844</v>
      </c>
      <c r="J13" s="38" t="s">
        <v>1841</v>
      </c>
      <c r="K13" s="63"/>
    </row>
    <row r="14" ht="41" customHeight="1" spans="1:11">
      <c r="A14" s="39"/>
      <c r="B14" s="40"/>
      <c r="C14" s="41" t="s">
        <v>1839</v>
      </c>
      <c r="D14" s="38" t="s">
        <v>1845</v>
      </c>
      <c r="E14" s="38" t="s">
        <v>1846</v>
      </c>
      <c r="F14" s="38" t="s">
        <v>1825</v>
      </c>
      <c r="G14" s="38" t="s">
        <v>1847</v>
      </c>
      <c r="H14" s="38" t="s">
        <v>1843</v>
      </c>
      <c r="I14" s="38" t="s">
        <v>1844</v>
      </c>
      <c r="J14" s="38" t="s">
        <v>1846</v>
      </c>
      <c r="K14" s="63"/>
    </row>
    <row r="15" ht="50" customHeight="1" spans="1:11">
      <c r="A15" s="39"/>
      <c r="B15" s="40"/>
      <c r="C15" s="41" t="s">
        <v>1839</v>
      </c>
      <c r="D15" s="38" t="s">
        <v>1848</v>
      </c>
      <c r="E15" s="38" t="s">
        <v>1849</v>
      </c>
      <c r="F15" s="38" t="s">
        <v>1825</v>
      </c>
      <c r="G15" s="38" t="s">
        <v>1850</v>
      </c>
      <c r="H15" s="38" t="s">
        <v>1843</v>
      </c>
      <c r="I15" s="38" t="s">
        <v>1844</v>
      </c>
      <c r="J15" s="38" t="s">
        <v>1849</v>
      </c>
      <c r="K15" s="63"/>
    </row>
    <row r="16" ht="51" customHeight="1" spans="1:11">
      <c r="A16" s="39"/>
      <c r="B16" s="40"/>
      <c r="C16" s="42" t="s">
        <v>1851</v>
      </c>
      <c r="D16" s="42" t="s">
        <v>1852</v>
      </c>
      <c r="E16" s="42" t="s">
        <v>1853</v>
      </c>
      <c r="F16" s="42" t="s">
        <v>1854</v>
      </c>
      <c r="G16" s="42" t="s">
        <v>1855</v>
      </c>
      <c r="H16" s="42" t="s">
        <v>1827</v>
      </c>
      <c r="I16" s="42" t="s">
        <v>1844</v>
      </c>
      <c r="J16" s="42" t="s">
        <v>1856</v>
      </c>
      <c r="K16" s="63"/>
    </row>
    <row r="17" ht="51" customHeight="1" spans="1:11">
      <c r="A17" s="39"/>
      <c r="B17" s="40"/>
      <c r="C17" s="42" t="s">
        <v>1857</v>
      </c>
      <c r="D17" s="42" t="s">
        <v>1858</v>
      </c>
      <c r="E17" s="42" t="s">
        <v>1859</v>
      </c>
      <c r="F17" s="42" t="s">
        <v>1860</v>
      </c>
      <c r="G17" s="42" t="s">
        <v>1861</v>
      </c>
      <c r="H17" s="42" t="s">
        <v>1862</v>
      </c>
      <c r="I17" s="42" t="s">
        <v>1817</v>
      </c>
      <c r="J17" s="42" t="s">
        <v>1863</v>
      </c>
      <c r="K17" s="63"/>
    </row>
    <row r="18" ht="34" customHeight="1" spans="1:11">
      <c r="A18" s="43" t="s">
        <v>1864</v>
      </c>
      <c r="B18" s="43" t="s">
        <v>1865</v>
      </c>
      <c r="C18" s="44" t="s">
        <v>1811</v>
      </c>
      <c r="D18" s="38" t="s">
        <v>1812</v>
      </c>
      <c r="E18" s="38" t="s">
        <v>1866</v>
      </c>
      <c r="F18" s="38" t="s">
        <v>1814</v>
      </c>
      <c r="G18" s="38" t="s">
        <v>1867</v>
      </c>
      <c r="H18" s="38" t="s">
        <v>1868</v>
      </c>
      <c r="I18" s="38" t="s">
        <v>1817</v>
      </c>
      <c r="J18" s="38" t="s">
        <v>1869</v>
      </c>
      <c r="K18" s="63"/>
    </row>
    <row r="19" ht="53" customHeight="1" spans="1:11">
      <c r="A19" s="45"/>
      <c r="B19" s="46"/>
      <c r="C19" s="44" t="s">
        <v>1811</v>
      </c>
      <c r="D19" s="38" t="s">
        <v>1812</v>
      </c>
      <c r="E19" s="38" t="s">
        <v>1870</v>
      </c>
      <c r="F19" s="38" t="s">
        <v>1814</v>
      </c>
      <c r="G19" s="38" t="s">
        <v>1871</v>
      </c>
      <c r="H19" s="38" t="s">
        <v>1872</v>
      </c>
      <c r="I19" s="38" t="s">
        <v>1817</v>
      </c>
      <c r="J19" s="38" t="s">
        <v>1873</v>
      </c>
      <c r="K19" s="63"/>
    </row>
    <row r="20" ht="50" customHeight="1" spans="1:11">
      <c r="A20" s="45"/>
      <c r="B20" s="46"/>
      <c r="C20" s="44" t="s">
        <v>1811</v>
      </c>
      <c r="D20" s="38" t="s">
        <v>1812</v>
      </c>
      <c r="E20" s="38" t="s">
        <v>1874</v>
      </c>
      <c r="F20" s="38" t="s">
        <v>1814</v>
      </c>
      <c r="G20" s="38" t="s">
        <v>1875</v>
      </c>
      <c r="H20" s="38" t="s">
        <v>1876</v>
      </c>
      <c r="I20" s="38" t="s">
        <v>1817</v>
      </c>
      <c r="J20" s="38" t="s">
        <v>1877</v>
      </c>
      <c r="K20" s="63"/>
    </row>
    <row r="21" ht="36" customHeight="1" spans="1:11">
      <c r="A21" s="45"/>
      <c r="B21" s="46"/>
      <c r="C21" s="44" t="s">
        <v>1811</v>
      </c>
      <c r="D21" s="38" t="s">
        <v>1823</v>
      </c>
      <c r="E21" s="38" t="s">
        <v>1878</v>
      </c>
      <c r="F21" s="38" t="s">
        <v>1825</v>
      </c>
      <c r="G21" s="38" t="s">
        <v>1826</v>
      </c>
      <c r="H21" s="38" t="s">
        <v>1827</v>
      </c>
      <c r="I21" s="38" t="s">
        <v>1817</v>
      </c>
      <c r="J21" s="38" t="s">
        <v>1879</v>
      </c>
      <c r="K21" s="63"/>
    </row>
    <row r="22" ht="41" customHeight="1" spans="1:11">
      <c r="A22" s="45"/>
      <c r="B22" s="46"/>
      <c r="C22" s="44" t="s">
        <v>1811</v>
      </c>
      <c r="D22" s="38" t="s">
        <v>1823</v>
      </c>
      <c r="E22" s="38" t="s">
        <v>1880</v>
      </c>
      <c r="F22" s="38" t="s">
        <v>1825</v>
      </c>
      <c r="G22" s="38" t="s">
        <v>1881</v>
      </c>
      <c r="H22" s="38" t="s">
        <v>1882</v>
      </c>
      <c r="I22" s="38" t="s">
        <v>1817</v>
      </c>
      <c r="J22" s="38" t="s">
        <v>1883</v>
      </c>
      <c r="K22" s="63"/>
    </row>
    <row r="23" ht="36" customHeight="1" spans="1:11">
      <c r="A23" s="45"/>
      <c r="B23" s="46"/>
      <c r="C23" s="44" t="s">
        <v>1811</v>
      </c>
      <c r="D23" s="38" t="s">
        <v>1834</v>
      </c>
      <c r="E23" s="38" t="s">
        <v>1835</v>
      </c>
      <c r="F23" s="38" t="s">
        <v>1825</v>
      </c>
      <c r="G23" s="38" t="s">
        <v>1836</v>
      </c>
      <c r="H23" s="38" t="s">
        <v>1837</v>
      </c>
      <c r="I23" s="38" t="s">
        <v>1817</v>
      </c>
      <c r="J23" s="38" t="s">
        <v>1835</v>
      </c>
      <c r="K23" s="63"/>
    </row>
    <row r="24" ht="24" spans="1:11">
      <c r="A24" s="45"/>
      <c r="B24" s="46"/>
      <c r="C24" s="47" t="s">
        <v>1839</v>
      </c>
      <c r="D24" s="38" t="s">
        <v>1840</v>
      </c>
      <c r="E24" s="38" t="s">
        <v>1884</v>
      </c>
      <c r="F24" s="38" t="s">
        <v>1825</v>
      </c>
      <c r="G24" s="38" t="s">
        <v>1885</v>
      </c>
      <c r="H24" s="38" t="s">
        <v>1837</v>
      </c>
      <c r="I24" s="38" t="s">
        <v>1844</v>
      </c>
      <c r="J24" s="38" t="s">
        <v>1886</v>
      </c>
      <c r="K24" s="63"/>
    </row>
    <row r="25" ht="51" customHeight="1" spans="1:11">
      <c r="A25" s="45"/>
      <c r="B25" s="46"/>
      <c r="C25" s="47" t="s">
        <v>1839</v>
      </c>
      <c r="D25" s="38" t="s">
        <v>1845</v>
      </c>
      <c r="E25" s="38" t="s">
        <v>1887</v>
      </c>
      <c r="F25" s="38" t="s">
        <v>1825</v>
      </c>
      <c r="G25" s="38" t="s">
        <v>1888</v>
      </c>
      <c r="H25" s="38" t="s">
        <v>1837</v>
      </c>
      <c r="I25" s="38" t="s">
        <v>1844</v>
      </c>
      <c r="J25" s="38" t="s">
        <v>1889</v>
      </c>
      <c r="K25" s="63"/>
    </row>
    <row r="26" ht="51" customHeight="1" spans="1:11">
      <c r="A26" s="45"/>
      <c r="B26" s="46"/>
      <c r="C26" s="47" t="s">
        <v>1839</v>
      </c>
      <c r="D26" s="38" t="s">
        <v>1845</v>
      </c>
      <c r="E26" s="38" t="s">
        <v>1890</v>
      </c>
      <c r="F26" s="38" t="s">
        <v>1825</v>
      </c>
      <c r="G26" s="38" t="s">
        <v>1891</v>
      </c>
      <c r="H26" s="38" t="s">
        <v>1837</v>
      </c>
      <c r="I26" s="38" t="s">
        <v>1844</v>
      </c>
      <c r="J26" s="38" t="s">
        <v>1890</v>
      </c>
      <c r="K26" s="63"/>
    </row>
    <row r="27" ht="51" customHeight="1" spans="1:11">
      <c r="A27" s="45"/>
      <c r="B27" s="46"/>
      <c r="C27" s="47" t="s">
        <v>1839</v>
      </c>
      <c r="D27" s="38" t="s">
        <v>1848</v>
      </c>
      <c r="E27" s="38" t="s">
        <v>1892</v>
      </c>
      <c r="F27" s="38" t="s">
        <v>1825</v>
      </c>
      <c r="G27" s="38" t="s">
        <v>1893</v>
      </c>
      <c r="H27" s="38" t="s">
        <v>1837</v>
      </c>
      <c r="I27" s="38" t="s">
        <v>1844</v>
      </c>
      <c r="J27" s="38" t="s">
        <v>1892</v>
      </c>
      <c r="K27" s="63"/>
    </row>
    <row r="28" ht="51" customHeight="1" spans="1:11">
      <c r="A28" s="45"/>
      <c r="B28" s="46"/>
      <c r="C28" s="42" t="s">
        <v>1851</v>
      </c>
      <c r="D28" s="42" t="s">
        <v>1852</v>
      </c>
      <c r="E28" s="42" t="s">
        <v>1894</v>
      </c>
      <c r="F28" s="42" t="s">
        <v>1854</v>
      </c>
      <c r="G28" s="42" t="s">
        <v>1855</v>
      </c>
      <c r="H28" s="42" t="s">
        <v>1827</v>
      </c>
      <c r="I28" s="42" t="s">
        <v>1817</v>
      </c>
      <c r="J28" s="42" t="s">
        <v>1895</v>
      </c>
      <c r="K28" s="63"/>
    </row>
    <row r="29" ht="56" customHeight="1" spans="1:11">
      <c r="A29" s="35"/>
      <c r="B29" s="48"/>
      <c r="C29" s="42" t="s">
        <v>1857</v>
      </c>
      <c r="D29" s="42" t="s">
        <v>1858</v>
      </c>
      <c r="E29" s="42" t="s">
        <v>1859</v>
      </c>
      <c r="F29" s="42" t="s">
        <v>1860</v>
      </c>
      <c r="G29" s="42" t="s">
        <v>1896</v>
      </c>
      <c r="H29" s="42" t="s">
        <v>1862</v>
      </c>
      <c r="I29" s="42" t="s">
        <v>1817</v>
      </c>
      <c r="J29" s="42" t="s">
        <v>1863</v>
      </c>
      <c r="K29" s="63"/>
    </row>
    <row r="30" ht="66" customHeight="1" spans="1:11">
      <c r="A30" s="39" t="s">
        <v>1897</v>
      </c>
      <c r="B30" s="49" t="s">
        <v>1898</v>
      </c>
      <c r="C30" s="50" t="s">
        <v>1811</v>
      </c>
      <c r="D30" s="38" t="s">
        <v>1812</v>
      </c>
      <c r="E30" s="38" t="s">
        <v>1899</v>
      </c>
      <c r="F30" s="38" t="s">
        <v>1814</v>
      </c>
      <c r="G30" s="38" t="s">
        <v>1900</v>
      </c>
      <c r="H30" s="38" t="s">
        <v>1821</v>
      </c>
      <c r="I30" s="38" t="s">
        <v>1817</v>
      </c>
      <c r="J30" s="38" t="s">
        <v>1901</v>
      </c>
      <c r="K30" s="63"/>
    </row>
    <row r="31" ht="60" customHeight="1" spans="1:11">
      <c r="A31" s="39"/>
      <c r="B31" s="49"/>
      <c r="C31" s="50" t="s">
        <v>1811</v>
      </c>
      <c r="D31" s="38" t="s">
        <v>1812</v>
      </c>
      <c r="E31" s="38" t="s">
        <v>1902</v>
      </c>
      <c r="F31" s="38" t="s">
        <v>1814</v>
      </c>
      <c r="G31" s="38" t="s">
        <v>1903</v>
      </c>
      <c r="H31" s="38" t="s">
        <v>1821</v>
      </c>
      <c r="I31" s="38" t="s">
        <v>1817</v>
      </c>
      <c r="J31" s="38" t="s">
        <v>1904</v>
      </c>
      <c r="K31" s="63"/>
    </row>
    <row r="32" ht="36" spans="1:11">
      <c r="A32" s="39"/>
      <c r="B32" s="49"/>
      <c r="C32" s="50" t="s">
        <v>1811</v>
      </c>
      <c r="D32" s="38" t="s">
        <v>1812</v>
      </c>
      <c r="E32" s="38" t="s">
        <v>1905</v>
      </c>
      <c r="F32" s="38" t="s">
        <v>1814</v>
      </c>
      <c r="G32" s="38" t="s">
        <v>1906</v>
      </c>
      <c r="H32" s="38" t="s">
        <v>1907</v>
      </c>
      <c r="I32" s="38" t="s">
        <v>1817</v>
      </c>
      <c r="J32" s="38" t="s">
        <v>1908</v>
      </c>
      <c r="K32" s="63"/>
    </row>
    <row r="33" ht="71" customHeight="1" spans="1:11">
      <c r="A33" s="39"/>
      <c r="B33" s="49"/>
      <c r="C33" s="50" t="s">
        <v>1811</v>
      </c>
      <c r="D33" s="38" t="s">
        <v>1823</v>
      </c>
      <c r="E33" s="38" t="s">
        <v>1824</v>
      </c>
      <c r="F33" s="38" t="s">
        <v>1825</v>
      </c>
      <c r="G33" s="38" t="s">
        <v>1826</v>
      </c>
      <c r="H33" s="38" t="s">
        <v>1827</v>
      </c>
      <c r="I33" s="38" t="s">
        <v>1817</v>
      </c>
      <c r="J33" s="38" t="s">
        <v>1828</v>
      </c>
      <c r="K33" s="63"/>
    </row>
    <row r="34" ht="18.75" spans="1:11">
      <c r="A34" s="39"/>
      <c r="B34" s="49"/>
      <c r="C34" s="50" t="s">
        <v>1811</v>
      </c>
      <c r="D34" s="38" t="s">
        <v>1834</v>
      </c>
      <c r="E34" s="38" t="s">
        <v>1835</v>
      </c>
      <c r="F34" s="38" t="s">
        <v>1825</v>
      </c>
      <c r="G34" s="38" t="s">
        <v>1836</v>
      </c>
      <c r="H34" s="38" t="s">
        <v>1837</v>
      </c>
      <c r="I34" s="38" t="s">
        <v>1817</v>
      </c>
      <c r="J34" s="38" t="s">
        <v>1835</v>
      </c>
      <c r="K34" s="63"/>
    </row>
    <row r="35" ht="24" spans="1:11">
      <c r="A35" s="39"/>
      <c r="B35" s="49"/>
      <c r="C35" s="50" t="s">
        <v>1839</v>
      </c>
      <c r="D35" s="38" t="s">
        <v>1840</v>
      </c>
      <c r="E35" s="38" t="s">
        <v>1909</v>
      </c>
      <c r="F35" s="38" t="s">
        <v>1825</v>
      </c>
      <c r="G35" s="38" t="s">
        <v>1910</v>
      </c>
      <c r="H35" s="38" t="s">
        <v>1843</v>
      </c>
      <c r="I35" s="38" t="s">
        <v>1844</v>
      </c>
      <c r="J35" s="38" t="s">
        <v>1909</v>
      </c>
      <c r="K35" s="63"/>
    </row>
    <row r="36" ht="18.75" spans="1:11">
      <c r="A36" s="39"/>
      <c r="B36" s="49"/>
      <c r="C36" s="50" t="s">
        <v>1839</v>
      </c>
      <c r="D36" s="38" t="s">
        <v>1845</v>
      </c>
      <c r="E36" s="38" t="s">
        <v>1911</v>
      </c>
      <c r="F36" s="38" t="s">
        <v>1825</v>
      </c>
      <c r="G36" s="38" t="s">
        <v>1912</v>
      </c>
      <c r="H36" s="38" t="s">
        <v>1843</v>
      </c>
      <c r="I36" s="38" t="s">
        <v>1844</v>
      </c>
      <c r="J36" s="38" t="s">
        <v>1913</v>
      </c>
      <c r="K36" s="63"/>
    </row>
    <row r="37" ht="18.75" spans="1:11">
      <c r="A37" s="39"/>
      <c r="B37" s="49"/>
      <c r="C37" s="50" t="s">
        <v>1839</v>
      </c>
      <c r="D37" s="38" t="s">
        <v>1848</v>
      </c>
      <c r="E37" s="38" t="s">
        <v>1914</v>
      </c>
      <c r="F37" s="38" t="s">
        <v>1825</v>
      </c>
      <c r="G37" s="38" t="s">
        <v>1915</v>
      </c>
      <c r="H37" s="38" t="s">
        <v>1843</v>
      </c>
      <c r="I37" s="38" t="s">
        <v>1844</v>
      </c>
      <c r="J37" s="38" t="s">
        <v>1916</v>
      </c>
      <c r="K37" s="63"/>
    </row>
    <row r="38" ht="36" customHeight="1" spans="1:11">
      <c r="A38" s="39"/>
      <c r="B38" s="49"/>
      <c r="C38" s="38" t="s">
        <v>1851</v>
      </c>
      <c r="D38" s="38" t="s">
        <v>1852</v>
      </c>
      <c r="E38" s="38" t="s">
        <v>1917</v>
      </c>
      <c r="F38" s="38" t="s">
        <v>1854</v>
      </c>
      <c r="G38" s="38" t="s">
        <v>1855</v>
      </c>
      <c r="H38" s="38" t="s">
        <v>1827</v>
      </c>
      <c r="I38" s="38" t="s">
        <v>1817</v>
      </c>
      <c r="J38" s="38" t="s">
        <v>1918</v>
      </c>
      <c r="K38" s="63"/>
    </row>
    <row r="39" ht="25" customHeight="1" spans="1:11">
      <c r="A39" s="43"/>
      <c r="B39" s="51"/>
      <c r="C39" s="52" t="s">
        <v>1857</v>
      </c>
      <c r="D39" s="52" t="s">
        <v>1858</v>
      </c>
      <c r="E39" s="52" t="s">
        <v>1859</v>
      </c>
      <c r="F39" s="52" t="s">
        <v>1860</v>
      </c>
      <c r="G39" s="52" t="s">
        <v>1919</v>
      </c>
      <c r="H39" s="52" t="s">
        <v>1862</v>
      </c>
      <c r="I39" s="52" t="s">
        <v>1817</v>
      </c>
      <c r="J39" s="52" t="s">
        <v>1863</v>
      </c>
      <c r="K39" s="63"/>
    </row>
    <row r="40" ht="28" customHeight="1" spans="1:10">
      <c r="A40" s="53" t="s">
        <v>1920</v>
      </c>
      <c r="B40" s="54" t="s">
        <v>1921</v>
      </c>
      <c r="C40" s="55" t="s">
        <v>1811</v>
      </c>
      <c r="D40" s="55" t="s">
        <v>1812</v>
      </c>
      <c r="E40" s="55" t="s">
        <v>1922</v>
      </c>
      <c r="F40" s="55" t="s">
        <v>1825</v>
      </c>
      <c r="G40" s="55" t="s">
        <v>1923</v>
      </c>
      <c r="H40" s="55" t="s">
        <v>1876</v>
      </c>
      <c r="I40" s="55" t="s">
        <v>1817</v>
      </c>
      <c r="J40" s="55" t="s">
        <v>1924</v>
      </c>
    </row>
    <row r="41" ht="24" spans="1:10">
      <c r="A41" s="53"/>
      <c r="B41" s="54"/>
      <c r="C41" s="55" t="s">
        <v>1811</v>
      </c>
      <c r="D41" s="55" t="s">
        <v>1812</v>
      </c>
      <c r="E41" s="55" t="s">
        <v>1925</v>
      </c>
      <c r="F41" s="55" t="s">
        <v>1825</v>
      </c>
      <c r="G41" s="55" t="s">
        <v>1926</v>
      </c>
      <c r="H41" s="55" t="s">
        <v>1907</v>
      </c>
      <c r="I41" s="55" t="s">
        <v>1817</v>
      </c>
      <c r="J41" s="55" t="s">
        <v>1927</v>
      </c>
    </row>
    <row r="42" spans="1:10">
      <c r="A42" s="53"/>
      <c r="B42" s="54"/>
      <c r="C42" s="55" t="s">
        <v>1811</v>
      </c>
      <c r="D42" s="55" t="s">
        <v>1823</v>
      </c>
      <c r="E42" s="55" t="s">
        <v>1824</v>
      </c>
      <c r="F42" s="55" t="s">
        <v>1825</v>
      </c>
      <c r="G42" s="55" t="s">
        <v>1826</v>
      </c>
      <c r="H42" s="55" t="s">
        <v>1827</v>
      </c>
      <c r="I42" s="55" t="s">
        <v>1817</v>
      </c>
      <c r="J42" s="55" t="s">
        <v>1928</v>
      </c>
    </row>
    <row r="43" spans="1:10">
      <c r="A43" s="53"/>
      <c r="B43" s="54"/>
      <c r="C43" s="55" t="s">
        <v>1811</v>
      </c>
      <c r="D43" s="55" t="s">
        <v>1823</v>
      </c>
      <c r="E43" s="55" t="s">
        <v>1929</v>
      </c>
      <c r="F43" s="55" t="s">
        <v>1825</v>
      </c>
      <c r="G43" s="55" t="s">
        <v>1826</v>
      </c>
      <c r="H43" s="55" t="s">
        <v>1827</v>
      </c>
      <c r="I43" s="55" t="s">
        <v>1817</v>
      </c>
      <c r="J43" s="55" t="s">
        <v>1930</v>
      </c>
    </row>
    <row r="44" ht="24" spans="1:10">
      <c r="A44" s="53"/>
      <c r="B44" s="54"/>
      <c r="C44" s="55" t="s">
        <v>1811</v>
      </c>
      <c r="D44" s="55" t="s">
        <v>1834</v>
      </c>
      <c r="E44" s="55" t="s">
        <v>1931</v>
      </c>
      <c r="F44" s="55" t="s">
        <v>1825</v>
      </c>
      <c r="G44" s="55" t="s">
        <v>1836</v>
      </c>
      <c r="H44" s="55" t="s">
        <v>1837</v>
      </c>
      <c r="I44" s="55" t="s">
        <v>1817</v>
      </c>
      <c r="J44" s="55" t="s">
        <v>1932</v>
      </c>
    </row>
    <row r="45" spans="1:10">
      <c r="A45" s="53"/>
      <c r="B45" s="54"/>
      <c r="C45" s="55" t="s">
        <v>1811</v>
      </c>
      <c r="D45" s="55" t="s">
        <v>1834</v>
      </c>
      <c r="E45" s="55" t="s">
        <v>1933</v>
      </c>
      <c r="F45" s="55" t="s">
        <v>1825</v>
      </c>
      <c r="G45" s="55" t="s">
        <v>1826</v>
      </c>
      <c r="H45" s="55" t="s">
        <v>1827</v>
      </c>
      <c r="I45" s="55" t="s">
        <v>1817</v>
      </c>
      <c r="J45" s="55" t="s">
        <v>1934</v>
      </c>
    </row>
    <row r="46" ht="24" spans="1:10">
      <c r="A46" s="53"/>
      <c r="B46" s="54"/>
      <c r="C46" s="55" t="s">
        <v>1839</v>
      </c>
      <c r="D46" s="55" t="s">
        <v>1840</v>
      </c>
      <c r="E46" s="55" t="s">
        <v>1935</v>
      </c>
      <c r="F46" s="55" t="s">
        <v>1825</v>
      </c>
      <c r="G46" s="55" t="s">
        <v>1936</v>
      </c>
      <c r="H46" s="55" t="s">
        <v>1843</v>
      </c>
      <c r="I46" s="55" t="s">
        <v>1844</v>
      </c>
      <c r="J46" s="55" t="s">
        <v>1937</v>
      </c>
    </row>
    <row r="47" spans="1:10">
      <c r="A47" s="53"/>
      <c r="B47" s="54"/>
      <c r="C47" s="55" t="s">
        <v>1839</v>
      </c>
      <c r="D47" s="55" t="s">
        <v>1845</v>
      </c>
      <c r="E47" s="55" t="s">
        <v>1938</v>
      </c>
      <c r="F47" s="55" t="s">
        <v>1825</v>
      </c>
      <c r="G47" s="55" t="s">
        <v>1842</v>
      </c>
      <c r="H47" s="55" t="s">
        <v>1843</v>
      </c>
      <c r="I47" s="55" t="s">
        <v>1844</v>
      </c>
      <c r="J47" s="55" t="s">
        <v>1939</v>
      </c>
    </row>
    <row r="48" spans="1:10">
      <c r="A48" s="53"/>
      <c r="B48" s="54"/>
      <c r="C48" s="55" t="s">
        <v>1839</v>
      </c>
      <c r="D48" s="55" t="s">
        <v>1940</v>
      </c>
      <c r="E48" s="55" t="s">
        <v>1941</v>
      </c>
      <c r="F48" s="55" t="s">
        <v>1825</v>
      </c>
      <c r="G48" s="55" t="s">
        <v>1942</v>
      </c>
      <c r="H48" s="55" t="s">
        <v>1843</v>
      </c>
      <c r="I48" s="55" t="s">
        <v>1844</v>
      </c>
      <c r="J48" s="55" t="s">
        <v>1943</v>
      </c>
    </row>
    <row r="49" ht="24" spans="1:10">
      <c r="A49" s="53"/>
      <c r="B49" s="54"/>
      <c r="C49" s="55" t="s">
        <v>1839</v>
      </c>
      <c r="D49" s="55" t="s">
        <v>1848</v>
      </c>
      <c r="E49" s="55" t="s">
        <v>1944</v>
      </c>
      <c r="F49" s="55" t="s">
        <v>1825</v>
      </c>
      <c r="G49" s="55" t="s">
        <v>1945</v>
      </c>
      <c r="H49" s="55" t="s">
        <v>1843</v>
      </c>
      <c r="I49" s="55" t="s">
        <v>1844</v>
      </c>
      <c r="J49" s="55" t="s">
        <v>1946</v>
      </c>
    </row>
    <row r="50" spans="1:10">
      <c r="A50" s="53"/>
      <c r="B50" s="54"/>
      <c r="C50" s="55" t="s">
        <v>1851</v>
      </c>
      <c r="D50" s="55" t="s">
        <v>1852</v>
      </c>
      <c r="E50" s="55" t="s">
        <v>1947</v>
      </c>
      <c r="F50" s="55" t="s">
        <v>1854</v>
      </c>
      <c r="G50" s="55" t="s">
        <v>1855</v>
      </c>
      <c r="H50" s="55" t="s">
        <v>1827</v>
      </c>
      <c r="I50" s="55" t="s">
        <v>1817</v>
      </c>
      <c r="J50" s="55" t="s">
        <v>1948</v>
      </c>
    </row>
    <row r="51" spans="1:10">
      <c r="A51" s="53"/>
      <c r="B51" s="54"/>
      <c r="C51" s="55" t="s">
        <v>1851</v>
      </c>
      <c r="D51" s="55" t="s">
        <v>1852</v>
      </c>
      <c r="E51" s="55" t="s">
        <v>1949</v>
      </c>
      <c r="F51" s="55" t="s">
        <v>1854</v>
      </c>
      <c r="G51" s="55" t="s">
        <v>1855</v>
      </c>
      <c r="H51" s="55" t="s">
        <v>1827</v>
      </c>
      <c r="I51" s="55" t="s">
        <v>1817</v>
      </c>
      <c r="J51" s="55" t="s">
        <v>1950</v>
      </c>
    </row>
    <row r="52" ht="20" customHeight="1" spans="1:10">
      <c r="A52" s="53"/>
      <c r="B52" s="54"/>
      <c r="C52" s="55" t="s">
        <v>1857</v>
      </c>
      <c r="D52" s="55" t="s">
        <v>1858</v>
      </c>
      <c r="E52" s="55" t="s">
        <v>1859</v>
      </c>
      <c r="F52" s="55" t="s">
        <v>1860</v>
      </c>
      <c r="G52" s="55" t="s">
        <v>1951</v>
      </c>
      <c r="H52" s="55" t="s">
        <v>1862</v>
      </c>
      <c r="I52" s="55" t="s">
        <v>1817</v>
      </c>
      <c r="J52" s="55" t="s">
        <v>1863</v>
      </c>
    </row>
    <row r="53" ht="50" customHeight="1" spans="1:10">
      <c r="A53" s="56" t="s">
        <v>1952</v>
      </c>
      <c r="B53" s="57" t="s">
        <v>1953</v>
      </c>
      <c r="C53" s="55" t="s">
        <v>1811</v>
      </c>
      <c r="D53" s="55" t="s">
        <v>1812</v>
      </c>
      <c r="E53" s="55" t="s">
        <v>1813</v>
      </c>
      <c r="F53" s="55" t="s">
        <v>1814</v>
      </c>
      <c r="G53" s="55" t="s">
        <v>1954</v>
      </c>
      <c r="H53" s="55" t="s">
        <v>1821</v>
      </c>
      <c r="I53" s="55" t="s">
        <v>1817</v>
      </c>
      <c r="J53" s="55" t="s">
        <v>1955</v>
      </c>
    </row>
    <row r="54" spans="1:10">
      <c r="A54" s="58"/>
      <c r="B54" s="59"/>
      <c r="C54" s="55" t="s">
        <v>1811</v>
      </c>
      <c r="D54" s="55" t="s">
        <v>1812</v>
      </c>
      <c r="E54" s="55" t="s">
        <v>1956</v>
      </c>
      <c r="F54" s="55" t="s">
        <v>1814</v>
      </c>
      <c r="G54" s="55" t="s">
        <v>1957</v>
      </c>
      <c r="H54" s="55" t="s">
        <v>1821</v>
      </c>
      <c r="I54" s="55" t="s">
        <v>1817</v>
      </c>
      <c r="J54" s="55" t="s">
        <v>1958</v>
      </c>
    </row>
    <row r="55" spans="1:10">
      <c r="A55" s="58"/>
      <c r="B55" s="59"/>
      <c r="C55" s="55" t="s">
        <v>1811</v>
      </c>
      <c r="D55" s="55" t="s">
        <v>1812</v>
      </c>
      <c r="E55" s="55" t="s">
        <v>1959</v>
      </c>
      <c r="F55" s="55" t="s">
        <v>1814</v>
      </c>
      <c r="G55" s="55" t="s">
        <v>1960</v>
      </c>
      <c r="H55" s="55" t="s">
        <v>1821</v>
      </c>
      <c r="I55" s="55" t="s">
        <v>1817</v>
      </c>
      <c r="J55" s="55" t="s">
        <v>1961</v>
      </c>
    </row>
    <row r="56" spans="1:10">
      <c r="A56" s="58"/>
      <c r="B56" s="59"/>
      <c r="C56" s="55" t="s">
        <v>1811</v>
      </c>
      <c r="D56" s="55" t="s">
        <v>1823</v>
      </c>
      <c r="E56" s="55" t="s">
        <v>1933</v>
      </c>
      <c r="F56" s="55" t="s">
        <v>1825</v>
      </c>
      <c r="G56" s="55" t="s">
        <v>1826</v>
      </c>
      <c r="H56" s="55" t="s">
        <v>1827</v>
      </c>
      <c r="I56" s="55" t="s">
        <v>1817</v>
      </c>
      <c r="J56" s="55" t="s">
        <v>1962</v>
      </c>
    </row>
    <row r="57" spans="1:10">
      <c r="A57" s="58"/>
      <c r="B57" s="59"/>
      <c r="C57" s="55" t="s">
        <v>1811</v>
      </c>
      <c r="D57" s="55" t="s">
        <v>1823</v>
      </c>
      <c r="E57" s="55" t="s">
        <v>1824</v>
      </c>
      <c r="F57" s="55" t="s">
        <v>1825</v>
      </c>
      <c r="G57" s="55" t="s">
        <v>1826</v>
      </c>
      <c r="H57" s="55" t="s">
        <v>1827</v>
      </c>
      <c r="I57" s="55" t="s">
        <v>1817</v>
      </c>
      <c r="J57" s="55" t="s">
        <v>1828</v>
      </c>
    </row>
    <row r="58" spans="1:10">
      <c r="A58" s="58"/>
      <c r="B58" s="59"/>
      <c r="C58" s="55" t="s">
        <v>1811</v>
      </c>
      <c r="D58" s="55" t="s">
        <v>1823</v>
      </c>
      <c r="E58" s="55" t="s">
        <v>1880</v>
      </c>
      <c r="F58" s="55" t="s">
        <v>1825</v>
      </c>
      <c r="G58" s="55" t="s">
        <v>1881</v>
      </c>
      <c r="H58" s="55" t="s">
        <v>1827</v>
      </c>
      <c r="I58" s="55" t="s">
        <v>1817</v>
      </c>
      <c r="J58" s="55" t="s">
        <v>1963</v>
      </c>
    </row>
    <row r="59" spans="1:10">
      <c r="A59" s="58"/>
      <c r="B59" s="59"/>
      <c r="C59" s="55" t="s">
        <v>1811</v>
      </c>
      <c r="D59" s="55" t="s">
        <v>1834</v>
      </c>
      <c r="E59" s="55" t="s">
        <v>1835</v>
      </c>
      <c r="F59" s="55" t="s">
        <v>1825</v>
      </c>
      <c r="G59" s="55" t="s">
        <v>1836</v>
      </c>
      <c r="H59" s="55" t="s">
        <v>1837</v>
      </c>
      <c r="I59" s="55" t="s">
        <v>1817</v>
      </c>
      <c r="J59" s="55" t="s">
        <v>1835</v>
      </c>
    </row>
    <row r="60" spans="1:10">
      <c r="A60" s="58"/>
      <c r="B60" s="59"/>
      <c r="C60" s="55" t="s">
        <v>1811</v>
      </c>
      <c r="D60" s="55" t="s">
        <v>1834</v>
      </c>
      <c r="E60" s="55" t="s">
        <v>1964</v>
      </c>
      <c r="F60" s="55" t="s">
        <v>1825</v>
      </c>
      <c r="G60" s="55" t="s">
        <v>1965</v>
      </c>
      <c r="H60" s="55" t="s">
        <v>1966</v>
      </c>
      <c r="I60" s="55" t="s">
        <v>1817</v>
      </c>
      <c r="J60" s="55" t="s">
        <v>1964</v>
      </c>
    </row>
    <row r="61" ht="24" spans="1:10">
      <c r="A61" s="58"/>
      <c r="B61" s="59"/>
      <c r="C61" s="55" t="s">
        <v>1839</v>
      </c>
      <c r="D61" s="55" t="s">
        <v>1840</v>
      </c>
      <c r="E61" s="55" t="s">
        <v>1967</v>
      </c>
      <c r="F61" s="55" t="s">
        <v>1825</v>
      </c>
      <c r="G61" s="55" t="s">
        <v>1847</v>
      </c>
      <c r="H61" s="55" t="s">
        <v>1843</v>
      </c>
      <c r="I61" s="55" t="s">
        <v>1844</v>
      </c>
      <c r="J61" s="55" t="s">
        <v>1968</v>
      </c>
    </row>
    <row r="62" spans="1:10">
      <c r="A62" s="58"/>
      <c r="B62" s="59"/>
      <c r="C62" s="55" t="s">
        <v>1839</v>
      </c>
      <c r="D62" s="55" t="s">
        <v>1840</v>
      </c>
      <c r="E62" s="55" t="s">
        <v>1969</v>
      </c>
      <c r="F62" s="55" t="s">
        <v>1825</v>
      </c>
      <c r="G62" s="55" t="s">
        <v>1970</v>
      </c>
      <c r="H62" s="55" t="s">
        <v>1843</v>
      </c>
      <c r="I62" s="55" t="s">
        <v>1844</v>
      </c>
      <c r="J62" s="55" t="s">
        <v>1969</v>
      </c>
    </row>
    <row r="63" spans="1:10">
      <c r="A63" s="58"/>
      <c r="B63" s="59"/>
      <c r="C63" s="55" t="s">
        <v>1839</v>
      </c>
      <c r="D63" s="55" t="s">
        <v>1845</v>
      </c>
      <c r="E63" s="55" t="s">
        <v>1971</v>
      </c>
      <c r="F63" s="55" t="s">
        <v>1825</v>
      </c>
      <c r="G63" s="55" t="s">
        <v>1972</v>
      </c>
      <c r="H63" s="55" t="s">
        <v>1843</v>
      </c>
      <c r="I63" s="55" t="s">
        <v>1844</v>
      </c>
      <c r="J63" s="55" t="s">
        <v>1971</v>
      </c>
    </row>
    <row r="64" spans="1:10">
      <c r="A64" s="58"/>
      <c r="B64" s="59"/>
      <c r="C64" s="55" t="s">
        <v>1839</v>
      </c>
      <c r="D64" s="55" t="s">
        <v>1845</v>
      </c>
      <c r="E64" s="55" t="s">
        <v>1973</v>
      </c>
      <c r="F64" s="55" t="s">
        <v>1825</v>
      </c>
      <c r="G64" s="55" t="s">
        <v>1974</v>
      </c>
      <c r="H64" s="55" t="s">
        <v>1843</v>
      </c>
      <c r="I64" s="55" t="s">
        <v>1844</v>
      </c>
      <c r="J64" s="55" t="s">
        <v>1973</v>
      </c>
    </row>
    <row r="65" spans="1:10">
      <c r="A65" s="58"/>
      <c r="B65" s="59"/>
      <c r="C65" s="55" t="s">
        <v>1839</v>
      </c>
      <c r="D65" s="55" t="s">
        <v>1848</v>
      </c>
      <c r="E65" s="55" t="s">
        <v>1975</v>
      </c>
      <c r="F65" s="55" t="s">
        <v>1825</v>
      </c>
      <c r="G65" s="55" t="s">
        <v>1976</v>
      </c>
      <c r="H65" s="55" t="s">
        <v>1843</v>
      </c>
      <c r="I65" s="55" t="s">
        <v>1844</v>
      </c>
      <c r="J65" s="55" t="s">
        <v>1975</v>
      </c>
    </row>
    <row r="66" spans="1:10">
      <c r="A66" s="58"/>
      <c r="B66" s="59"/>
      <c r="C66" s="55" t="s">
        <v>1851</v>
      </c>
      <c r="D66" s="55" t="s">
        <v>1852</v>
      </c>
      <c r="E66" s="55" t="s">
        <v>1853</v>
      </c>
      <c r="F66" s="55" t="s">
        <v>1854</v>
      </c>
      <c r="G66" s="55" t="s">
        <v>1855</v>
      </c>
      <c r="H66" s="55" t="s">
        <v>1827</v>
      </c>
      <c r="I66" s="55" t="s">
        <v>1817</v>
      </c>
      <c r="J66" s="55" t="s">
        <v>1977</v>
      </c>
    </row>
    <row r="67" spans="1:10">
      <c r="A67" s="65"/>
      <c r="B67" s="66"/>
      <c r="C67" s="55" t="s">
        <v>1857</v>
      </c>
      <c r="D67" s="55" t="s">
        <v>1858</v>
      </c>
      <c r="E67" s="55" t="s">
        <v>1859</v>
      </c>
      <c r="F67" s="55" t="s">
        <v>1860</v>
      </c>
      <c r="G67" s="55" t="s">
        <v>1861</v>
      </c>
      <c r="H67" s="55" t="s">
        <v>1862</v>
      </c>
      <c r="I67" s="55" t="s">
        <v>1817</v>
      </c>
      <c r="J67" s="55" t="s">
        <v>1863</v>
      </c>
    </row>
    <row r="68" ht="47" customHeight="1" spans="1:10">
      <c r="A68" s="53" t="s">
        <v>1978</v>
      </c>
      <c r="B68" s="54" t="s">
        <v>1979</v>
      </c>
      <c r="C68" s="55" t="s">
        <v>1811</v>
      </c>
      <c r="D68" s="55" t="s">
        <v>1812</v>
      </c>
      <c r="E68" s="55" t="s">
        <v>1980</v>
      </c>
      <c r="F68" s="55" t="s">
        <v>1825</v>
      </c>
      <c r="G68" s="55" t="s">
        <v>1981</v>
      </c>
      <c r="H68" s="55" t="s">
        <v>1821</v>
      </c>
      <c r="I68" s="55" t="s">
        <v>1817</v>
      </c>
      <c r="J68" s="55" t="s">
        <v>1982</v>
      </c>
    </row>
    <row r="69" spans="1:10">
      <c r="A69" s="53"/>
      <c r="B69" s="54"/>
      <c r="C69" s="55" t="s">
        <v>1811</v>
      </c>
      <c r="D69" s="55" t="s">
        <v>1812</v>
      </c>
      <c r="E69" s="55" t="s">
        <v>1983</v>
      </c>
      <c r="F69" s="55" t="s">
        <v>1825</v>
      </c>
      <c r="G69" s="55" t="s">
        <v>1984</v>
      </c>
      <c r="H69" s="55" t="s">
        <v>1821</v>
      </c>
      <c r="I69" s="55" t="s">
        <v>1817</v>
      </c>
      <c r="J69" s="55" t="s">
        <v>1985</v>
      </c>
    </row>
    <row r="70" spans="1:10">
      <c r="A70" s="53"/>
      <c r="B70" s="54"/>
      <c r="C70" s="55" t="s">
        <v>1811</v>
      </c>
      <c r="D70" s="55" t="s">
        <v>1812</v>
      </c>
      <c r="E70" s="55" t="s">
        <v>1986</v>
      </c>
      <c r="F70" s="55" t="s">
        <v>1825</v>
      </c>
      <c r="G70" s="55" t="s">
        <v>1987</v>
      </c>
      <c r="H70" s="55" t="s">
        <v>1868</v>
      </c>
      <c r="I70" s="55" t="s">
        <v>1817</v>
      </c>
      <c r="J70" s="55" t="s">
        <v>1988</v>
      </c>
    </row>
    <row r="71" spans="1:10">
      <c r="A71" s="53"/>
      <c r="B71" s="54"/>
      <c r="C71" s="55" t="s">
        <v>1811</v>
      </c>
      <c r="D71" s="55" t="s">
        <v>1823</v>
      </c>
      <c r="E71" s="55" t="s">
        <v>1933</v>
      </c>
      <c r="F71" s="55" t="s">
        <v>1825</v>
      </c>
      <c r="G71" s="55" t="s">
        <v>1826</v>
      </c>
      <c r="H71" s="55" t="s">
        <v>1827</v>
      </c>
      <c r="I71" s="55" t="s">
        <v>1817</v>
      </c>
      <c r="J71" s="55" t="s">
        <v>1989</v>
      </c>
    </row>
    <row r="72" spans="1:10">
      <c r="A72" s="53"/>
      <c r="B72" s="54"/>
      <c r="C72" s="55" t="s">
        <v>1811</v>
      </c>
      <c r="D72" s="55" t="s">
        <v>1823</v>
      </c>
      <c r="E72" s="55" t="s">
        <v>1824</v>
      </c>
      <c r="F72" s="55" t="s">
        <v>1825</v>
      </c>
      <c r="G72" s="55" t="s">
        <v>1826</v>
      </c>
      <c r="H72" s="55" t="s">
        <v>1827</v>
      </c>
      <c r="I72" s="55" t="s">
        <v>1817</v>
      </c>
      <c r="J72" s="55" t="s">
        <v>1928</v>
      </c>
    </row>
    <row r="73" spans="1:10">
      <c r="A73" s="53"/>
      <c r="B73" s="54"/>
      <c r="C73" s="55" t="s">
        <v>1811</v>
      </c>
      <c r="D73" s="55" t="s">
        <v>1823</v>
      </c>
      <c r="E73" s="55" t="s">
        <v>1880</v>
      </c>
      <c r="F73" s="55" t="s">
        <v>1825</v>
      </c>
      <c r="G73" s="55" t="s">
        <v>1881</v>
      </c>
      <c r="H73" s="55" t="s">
        <v>1882</v>
      </c>
      <c r="I73" s="55" t="s">
        <v>1817</v>
      </c>
      <c r="J73" s="55" t="s">
        <v>1883</v>
      </c>
    </row>
    <row r="74" spans="1:10">
      <c r="A74" s="53"/>
      <c r="B74" s="54"/>
      <c r="C74" s="55" t="s">
        <v>1811</v>
      </c>
      <c r="D74" s="55" t="s">
        <v>1834</v>
      </c>
      <c r="E74" s="55" t="s">
        <v>1835</v>
      </c>
      <c r="F74" s="55" t="s">
        <v>1825</v>
      </c>
      <c r="G74" s="55" t="s">
        <v>1836</v>
      </c>
      <c r="H74" s="55" t="s">
        <v>1837</v>
      </c>
      <c r="I74" s="55" t="s">
        <v>1817</v>
      </c>
      <c r="J74" s="55" t="s">
        <v>1835</v>
      </c>
    </row>
    <row r="75" spans="1:10">
      <c r="A75" s="53"/>
      <c r="B75" s="54"/>
      <c r="C75" s="55" t="s">
        <v>1811</v>
      </c>
      <c r="D75" s="55" t="s">
        <v>1834</v>
      </c>
      <c r="E75" s="55" t="s">
        <v>1965</v>
      </c>
      <c r="F75" s="55" t="s">
        <v>1825</v>
      </c>
      <c r="G75" s="55" t="s">
        <v>1965</v>
      </c>
      <c r="H75" s="55" t="s">
        <v>1837</v>
      </c>
      <c r="I75" s="55" t="s">
        <v>1817</v>
      </c>
      <c r="J75" s="55" t="s">
        <v>1965</v>
      </c>
    </row>
    <row r="76" spans="1:10">
      <c r="A76" s="53"/>
      <c r="B76" s="54"/>
      <c r="C76" s="55" t="s">
        <v>1839</v>
      </c>
      <c r="D76" s="55" t="s">
        <v>1840</v>
      </c>
      <c r="E76" s="55" t="s">
        <v>1990</v>
      </c>
      <c r="F76" s="55" t="s">
        <v>1825</v>
      </c>
      <c r="G76" s="55" t="s">
        <v>1991</v>
      </c>
      <c r="H76" s="55" t="s">
        <v>1843</v>
      </c>
      <c r="I76" s="55" t="s">
        <v>1844</v>
      </c>
      <c r="J76" s="55" t="s">
        <v>1990</v>
      </c>
    </row>
    <row r="77" spans="1:10">
      <c r="A77" s="53"/>
      <c r="B77" s="54"/>
      <c r="C77" s="55" t="s">
        <v>1839</v>
      </c>
      <c r="D77" s="55" t="s">
        <v>1840</v>
      </c>
      <c r="E77" s="55" t="s">
        <v>1992</v>
      </c>
      <c r="F77" s="55" t="s">
        <v>1825</v>
      </c>
      <c r="G77" s="55" t="s">
        <v>1993</v>
      </c>
      <c r="H77" s="55" t="s">
        <v>1843</v>
      </c>
      <c r="I77" s="55" t="s">
        <v>1844</v>
      </c>
      <c r="J77" s="55" t="s">
        <v>1992</v>
      </c>
    </row>
    <row r="78" spans="1:10">
      <c r="A78" s="53"/>
      <c r="B78" s="54"/>
      <c r="C78" s="55" t="s">
        <v>1839</v>
      </c>
      <c r="D78" s="55" t="s">
        <v>1845</v>
      </c>
      <c r="E78" s="55" t="s">
        <v>1994</v>
      </c>
      <c r="F78" s="55" t="s">
        <v>1825</v>
      </c>
      <c r="G78" s="55" t="s">
        <v>1994</v>
      </c>
      <c r="H78" s="55" t="s">
        <v>1843</v>
      </c>
      <c r="I78" s="55" t="s">
        <v>1844</v>
      </c>
      <c r="J78" s="55" t="s">
        <v>1994</v>
      </c>
    </row>
    <row r="79" spans="1:10">
      <c r="A79" s="53"/>
      <c r="B79" s="54"/>
      <c r="C79" s="55" t="s">
        <v>1839</v>
      </c>
      <c r="D79" s="55" t="s">
        <v>1845</v>
      </c>
      <c r="E79" s="55" t="s">
        <v>1995</v>
      </c>
      <c r="F79" s="55" t="s">
        <v>1825</v>
      </c>
      <c r="G79" s="55" t="s">
        <v>1995</v>
      </c>
      <c r="H79" s="55" t="s">
        <v>1843</v>
      </c>
      <c r="I79" s="55" t="s">
        <v>1844</v>
      </c>
      <c r="J79" s="55" t="s">
        <v>1995</v>
      </c>
    </row>
    <row r="80" ht="24" spans="1:10">
      <c r="A80" s="53"/>
      <c r="B80" s="54"/>
      <c r="C80" s="55" t="s">
        <v>1839</v>
      </c>
      <c r="D80" s="55" t="s">
        <v>1848</v>
      </c>
      <c r="E80" s="55" t="s">
        <v>1996</v>
      </c>
      <c r="F80" s="55" t="s">
        <v>1825</v>
      </c>
      <c r="G80" s="55" t="s">
        <v>1976</v>
      </c>
      <c r="H80" s="55" t="s">
        <v>1843</v>
      </c>
      <c r="I80" s="55" t="s">
        <v>1844</v>
      </c>
      <c r="J80" s="55" t="s">
        <v>1996</v>
      </c>
    </row>
    <row r="81" spans="1:10">
      <c r="A81" s="53"/>
      <c r="B81" s="54"/>
      <c r="C81" s="55" t="s">
        <v>1851</v>
      </c>
      <c r="D81" s="55" t="s">
        <v>1852</v>
      </c>
      <c r="E81" s="55" t="s">
        <v>1852</v>
      </c>
      <c r="F81" s="55" t="s">
        <v>1814</v>
      </c>
      <c r="G81" s="55" t="s">
        <v>1855</v>
      </c>
      <c r="H81" s="55" t="s">
        <v>1827</v>
      </c>
      <c r="I81" s="55" t="s">
        <v>1817</v>
      </c>
      <c r="J81" s="55" t="s">
        <v>1997</v>
      </c>
    </row>
    <row r="82" spans="1:10">
      <c r="A82" s="53"/>
      <c r="B82" s="54"/>
      <c r="C82" s="55" t="s">
        <v>1851</v>
      </c>
      <c r="D82" s="55" t="s">
        <v>1852</v>
      </c>
      <c r="E82" s="55" t="s">
        <v>1853</v>
      </c>
      <c r="F82" s="55" t="s">
        <v>1814</v>
      </c>
      <c r="G82" s="55" t="s">
        <v>1855</v>
      </c>
      <c r="H82" s="55" t="s">
        <v>1827</v>
      </c>
      <c r="I82" s="55" t="s">
        <v>1817</v>
      </c>
      <c r="J82" s="55" t="s">
        <v>1998</v>
      </c>
    </row>
    <row r="83" spans="1:10">
      <c r="A83" s="53"/>
      <c r="B83" s="54"/>
      <c r="C83" s="55" t="s">
        <v>1857</v>
      </c>
      <c r="D83" s="55" t="s">
        <v>1858</v>
      </c>
      <c r="E83" s="55" t="s">
        <v>1859</v>
      </c>
      <c r="F83" s="55" t="s">
        <v>1860</v>
      </c>
      <c r="G83" s="55" t="s">
        <v>1999</v>
      </c>
      <c r="H83" s="55" t="s">
        <v>2000</v>
      </c>
      <c r="I83" s="55" t="s">
        <v>1817</v>
      </c>
      <c r="J83" s="55" t="s">
        <v>1863</v>
      </c>
    </row>
    <row r="84" ht="47" customHeight="1" spans="1:10">
      <c r="A84" s="67" t="s">
        <v>2001</v>
      </c>
      <c r="B84" s="68"/>
      <c r="C84" s="55"/>
      <c r="D84" s="55"/>
      <c r="E84" s="55"/>
      <c r="F84" s="55"/>
      <c r="G84" s="55"/>
      <c r="H84" s="55"/>
      <c r="I84" s="84"/>
      <c r="J84" s="55"/>
    </row>
    <row r="85" ht="65" customHeight="1" spans="1:10">
      <c r="A85" s="53" t="s">
        <v>2002</v>
      </c>
      <c r="B85" s="54" t="s">
        <v>2003</v>
      </c>
      <c r="C85" s="69" t="s">
        <v>1811</v>
      </c>
      <c r="D85" s="69" t="s">
        <v>1812</v>
      </c>
      <c r="E85" s="69" t="s">
        <v>2004</v>
      </c>
      <c r="F85" s="69" t="s">
        <v>1825</v>
      </c>
      <c r="G85" s="69" t="s">
        <v>1926</v>
      </c>
      <c r="H85" s="69" t="s">
        <v>1907</v>
      </c>
      <c r="I85" s="73" t="s">
        <v>1817</v>
      </c>
      <c r="J85" s="74" t="s">
        <v>2004</v>
      </c>
    </row>
    <row r="86" ht="24" customHeight="1" spans="1:10">
      <c r="A86" s="53"/>
      <c r="B86" s="54"/>
      <c r="C86" s="69" t="s">
        <v>1811</v>
      </c>
      <c r="D86" s="69" t="s">
        <v>1823</v>
      </c>
      <c r="E86" s="69" t="s">
        <v>2005</v>
      </c>
      <c r="F86" s="69" t="s">
        <v>1825</v>
      </c>
      <c r="G86" s="69" t="s">
        <v>1826</v>
      </c>
      <c r="H86" s="69" t="s">
        <v>1827</v>
      </c>
      <c r="I86" s="73" t="s">
        <v>1817</v>
      </c>
      <c r="J86" s="74" t="s">
        <v>2006</v>
      </c>
    </row>
    <row r="87" ht="24" customHeight="1" spans="1:10">
      <c r="A87" s="53"/>
      <c r="B87" s="54"/>
      <c r="C87" s="69" t="s">
        <v>1811</v>
      </c>
      <c r="D87" s="69" t="s">
        <v>1834</v>
      </c>
      <c r="E87" s="69" t="s">
        <v>2007</v>
      </c>
      <c r="F87" s="69" t="s">
        <v>1825</v>
      </c>
      <c r="G87" s="69" t="s">
        <v>2008</v>
      </c>
      <c r="H87" s="69" t="s">
        <v>1837</v>
      </c>
      <c r="I87" s="73" t="s">
        <v>1817</v>
      </c>
      <c r="J87" s="74" t="s">
        <v>2009</v>
      </c>
    </row>
    <row r="88" ht="24" customHeight="1" spans="1:10">
      <c r="A88" s="53"/>
      <c r="B88" s="54"/>
      <c r="C88" s="69" t="s">
        <v>1839</v>
      </c>
      <c r="D88" s="69" t="s">
        <v>1845</v>
      </c>
      <c r="E88" s="69" t="s">
        <v>2010</v>
      </c>
      <c r="F88" s="69" t="s">
        <v>1825</v>
      </c>
      <c r="G88" s="69" t="s">
        <v>2010</v>
      </c>
      <c r="H88" s="69" t="s">
        <v>1837</v>
      </c>
      <c r="I88" s="73" t="s">
        <v>1844</v>
      </c>
      <c r="J88" s="74" t="s">
        <v>2011</v>
      </c>
    </row>
    <row r="89" ht="24" customHeight="1" spans="1:10">
      <c r="A89" s="53"/>
      <c r="B89" s="54"/>
      <c r="C89" s="69" t="s">
        <v>1851</v>
      </c>
      <c r="D89" s="69" t="s">
        <v>1852</v>
      </c>
      <c r="E89" s="69" t="s">
        <v>2012</v>
      </c>
      <c r="F89" s="69" t="s">
        <v>1814</v>
      </c>
      <c r="G89" s="69" t="s">
        <v>2013</v>
      </c>
      <c r="H89" s="69" t="s">
        <v>1827</v>
      </c>
      <c r="I89" s="73" t="s">
        <v>1817</v>
      </c>
      <c r="J89" s="74" t="s">
        <v>2014</v>
      </c>
    </row>
    <row r="90" ht="36" customHeight="1" spans="1:10">
      <c r="A90" s="70" t="s">
        <v>2015</v>
      </c>
      <c r="B90" s="71"/>
      <c r="C90" s="72"/>
      <c r="D90" s="69"/>
      <c r="E90" s="69"/>
      <c r="F90" s="69"/>
      <c r="G90" s="69"/>
      <c r="H90" s="69"/>
      <c r="I90" s="73"/>
      <c r="J90" s="74"/>
    </row>
    <row r="91" ht="44" customHeight="1" spans="1:11">
      <c r="A91" s="53" t="s">
        <v>2016</v>
      </c>
      <c r="B91" s="54" t="s">
        <v>2017</v>
      </c>
      <c r="C91" s="73" t="s">
        <v>1811</v>
      </c>
      <c r="D91" s="74" t="s">
        <v>1812</v>
      </c>
      <c r="E91" s="74" t="s">
        <v>2018</v>
      </c>
      <c r="F91" s="74" t="s">
        <v>1814</v>
      </c>
      <c r="G91" s="74" t="s">
        <v>2019</v>
      </c>
      <c r="H91" s="74" t="s">
        <v>1907</v>
      </c>
      <c r="I91" s="74" t="s">
        <v>1817</v>
      </c>
      <c r="J91" s="74" t="s">
        <v>2020</v>
      </c>
      <c r="K91" s="85"/>
    </row>
    <row r="92" ht="24" spans="1:11">
      <c r="A92" s="53"/>
      <c r="B92" s="54"/>
      <c r="C92" s="73" t="s">
        <v>1811</v>
      </c>
      <c r="D92" s="74" t="s">
        <v>1812</v>
      </c>
      <c r="E92" s="74" t="s">
        <v>2021</v>
      </c>
      <c r="F92" s="74" t="s">
        <v>1825</v>
      </c>
      <c r="G92" s="74" t="s">
        <v>2022</v>
      </c>
      <c r="H92" s="74" t="s">
        <v>2023</v>
      </c>
      <c r="I92" s="74" t="s">
        <v>1817</v>
      </c>
      <c r="J92" s="74" t="s">
        <v>2024</v>
      </c>
      <c r="K92" s="85"/>
    </row>
    <row r="93" ht="24" spans="1:11">
      <c r="A93" s="53"/>
      <c r="B93" s="54"/>
      <c r="C93" s="73" t="s">
        <v>1811</v>
      </c>
      <c r="D93" s="74" t="s">
        <v>1812</v>
      </c>
      <c r="E93" s="74" t="s">
        <v>2025</v>
      </c>
      <c r="F93" s="74" t="s">
        <v>1860</v>
      </c>
      <c r="G93" s="74" t="s">
        <v>2026</v>
      </c>
      <c r="H93" s="74" t="s">
        <v>1837</v>
      </c>
      <c r="I93" s="74" t="s">
        <v>1844</v>
      </c>
      <c r="J93" s="74" t="s">
        <v>2027</v>
      </c>
      <c r="K93" s="85"/>
    </row>
    <row r="94" ht="13.5" spans="1:11">
      <c r="A94" s="53"/>
      <c r="B94" s="54"/>
      <c r="C94" s="73" t="s">
        <v>1811</v>
      </c>
      <c r="D94" s="74" t="s">
        <v>1845</v>
      </c>
      <c r="E94" s="74" t="s">
        <v>2028</v>
      </c>
      <c r="F94" s="74" t="s">
        <v>1825</v>
      </c>
      <c r="G94" s="74" t="s">
        <v>2029</v>
      </c>
      <c r="H94" s="74" t="s">
        <v>1843</v>
      </c>
      <c r="I94" s="74" t="s">
        <v>1817</v>
      </c>
      <c r="J94" s="74" t="s">
        <v>2030</v>
      </c>
      <c r="K94" s="85"/>
    </row>
    <row r="95" ht="13.5" spans="1:11">
      <c r="A95" s="53"/>
      <c r="B95" s="54"/>
      <c r="C95" s="73" t="s">
        <v>1839</v>
      </c>
      <c r="D95" s="74" t="s">
        <v>1840</v>
      </c>
      <c r="E95" s="74" t="s">
        <v>2031</v>
      </c>
      <c r="F95" s="74" t="s">
        <v>1825</v>
      </c>
      <c r="G95" s="74" t="s">
        <v>2032</v>
      </c>
      <c r="H95" s="74" t="s">
        <v>1843</v>
      </c>
      <c r="I95" s="74" t="s">
        <v>1817</v>
      </c>
      <c r="J95" s="74" t="s">
        <v>2033</v>
      </c>
      <c r="K95" s="85"/>
    </row>
    <row r="96" ht="70" customHeight="1" spans="1:11">
      <c r="A96" s="53"/>
      <c r="B96" s="54"/>
      <c r="C96" s="75" t="s">
        <v>1851</v>
      </c>
      <c r="D96" s="76" t="s">
        <v>1852</v>
      </c>
      <c r="E96" s="76" t="s">
        <v>1852</v>
      </c>
      <c r="F96" s="76" t="s">
        <v>1825</v>
      </c>
      <c r="G96" s="76" t="s">
        <v>2034</v>
      </c>
      <c r="H96" s="76" t="s">
        <v>1843</v>
      </c>
      <c r="I96" s="76" t="s">
        <v>1817</v>
      </c>
      <c r="J96" s="76" t="s">
        <v>2034</v>
      </c>
      <c r="K96" s="85"/>
    </row>
    <row r="97" ht="22" customHeight="1" spans="1:11">
      <c r="A97" s="67" t="s">
        <v>2035</v>
      </c>
      <c r="B97" s="77"/>
      <c r="C97" s="78"/>
      <c r="D97" s="79"/>
      <c r="E97" s="79"/>
      <c r="F97" s="79"/>
      <c r="G97" s="79"/>
      <c r="H97" s="79"/>
      <c r="I97" s="79"/>
      <c r="J97" s="79"/>
      <c r="K97" s="85"/>
    </row>
    <row r="98" ht="33" customHeight="1" spans="1:10">
      <c r="A98" s="80" t="s">
        <v>2036</v>
      </c>
      <c r="B98" s="54" t="s">
        <v>2037</v>
      </c>
      <c r="C98" s="69" t="s">
        <v>1811</v>
      </c>
      <c r="D98" s="69" t="s">
        <v>1812</v>
      </c>
      <c r="E98" s="69" t="s">
        <v>2038</v>
      </c>
      <c r="F98" s="69" t="s">
        <v>1814</v>
      </c>
      <c r="G98" s="69" t="s">
        <v>2039</v>
      </c>
      <c r="H98" s="69" t="s">
        <v>2040</v>
      </c>
      <c r="I98" s="69" t="s">
        <v>1817</v>
      </c>
      <c r="J98" s="69" t="s">
        <v>2041</v>
      </c>
    </row>
    <row r="99" spans="1:10">
      <c r="A99" s="80"/>
      <c r="B99" s="54"/>
      <c r="C99" s="69" t="s">
        <v>1811</v>
      </c>
      <c r="D99" s="69" t="s">
        <v>1812</v>
      </c>
      <c r="E99" s="69" t="s">
        <v>2042</v>
      </c>
      <c r="F99" s="69" t="s">
        <v>1814</v>
      </c>
      <c r="G99" s="69" t="s">
        <v>2019</v>
      </c>
      <c r="H99" s="69" t="s">
        <v>2043</v>
      </c>
      <c r="I99" s="69" t="s">
        <v>1817</v>
      </c>
      <c r="J99" s="69" t="s">
        <v>2044</v>
      </c>
    </row>
    <row r="100" ht="24" spans="1:10">
      <c r="A100" s="80"/>
      <c r="B100" s="54"/>
      <c r="C100" s="69" t="s">
        <v>1811</v>
      </c>
      <c r="D100" s="69" t="s">
        <v>1823</v>
      </c>
      <c r="E100" s="69" t="s">
        <v>2045</v>
      </c>
      <c r="F100" s="69" t="s">
        <v>1814</v>
      </c>
      <c r="G100" s="69" t="s">
        <v>2013</v>
      </c>
      <c r="H100" s="69" t="s">
        <v>1827</v>
      </c>
      <c r="I100" s="69" t="s">
        <v>1817</v>
      </c>
      <c r="J100" s="69" t="s">
        <v>2046</v>
      </c>
    </row>
    <row r="101" ht="36" spans="1:10">
      <c r="A101" s="80"/>
      <c r="B101" s="54"/>
      <c r="C101" s="69" t="s">
        <v>1811</v>
      </c>
      <c r="D101" s="69" t="s">
        <v>1834</v>
      </c>
      <c r="E101" s="69" t="s">
        <v>2047</v>
      </c>
      <c r="F101" s="69" t="s">
        <v>1825</v>
      </c>
      <c r="G101" s="69" t="s">
        <v>2026</v>
      </c>
      <c r="H101" s="69" t="s">
        <v>1837</v>
      </c>
      <c r="I101" s="69" t="s">
        <v>1817</v>
      </c>
      <c r="J101" s="69" t="s">
        <v>2048</v>
      </c>
    </row>
    <row r="102" ht="24" spans="1:10">
      <c r="A102" s="80"/>
      <c r="B102" s="54"/>
      <c r="C102" s="69" t="s">
        <v>1839</v>
      </c>
      <c r="D102" s="69" t="s">
        <v>1845</v>
      </c>
      <c r="E102" s="69" t="s">
        <v>2049</v>
      </c>
      <c r="F102" s="69" t="s">
        <v>1825</v>
      </c>
      <c r="G102" s="69" t="s">
        <v>2050</v>
      </c>
      <c r="H102" s="69" t="s">
        <v>1843</v>
      </c>
      <c r="I102" s="69" t="s">
        <v>1844</v>
      </c>
      <c r="J102" s="69" t="s">
        <v>2051</v>
      </c>
    </row>
    <row r="103" ht="24" spans="1:10">
      <c r="A103" s="80"/>
      <c r="B103" s="54"/>
      <c r="C103" s="69" t="s">
        <v>1839</v>
      </c>
      <c r="D103" s="69" t="s">
        <v>1845</v>
      </c>
      <c r="E103" s="69" t="s">
        <v>2052</v>
      </c>
      <c r="F103" s="69" t="s">
        <v>1825</v>
      </c>
      <c r="G103" s="69" t="s">
        <v>2053</v>
      </c>
      <c r="H103" s="69" t="s">
        <v>1843</v>
      </c>
      <c r="I103" s="69" t="s">
        <v>1844</v>
      </c>
      <c r="J103" s="69" t="s">
        <v>2054</v>
      </c>
    </row>
    <row r="104" spans="1:10">
      <c r="A104" s="80"/>
      <c r="B104" s="54"/>
      <c r="C104" s="69" t="s">
        <v>1851</v>
      </c>
      <c r="D104" s="69" t="s">
        <v>1852</v>
      </c>
      <c r="E104" s="69" t="s">
        <v>2055</v>
      </c>
      <c r="F104" s="69" t="s">
        <v>1814</v>
      </c>
      <c r="G104" s="69" t="s">
        <v>2013</v>
      </c>
      <c r="H104" s="69" t="s">
        <v>1827</v>
      </c>
      <c r="I104" s="69" t="s">
        <v>1844</v>
      </c>
      <c r="J104" s="69" t="s">
        <v>2056</v>
      </c>
    </row>
    <row r="105" spans="1:10">
      <c r="A105" s="80"/>
      <c r="B105" s="54"/>
      <c r="C105" s="69" t="s">
        <v>1857</v>
      </c>
      <c r="D105" s="69" t="s">
        <v>1858</v>
      </c>
      <c r="E105" s="69" t="s">
        <v>1859</v>
      </c>
      <c r="F105" s="69" t="s">
        <v>1860</v>
      </c>
      <c r="G105" s="69" t="s">
        <v>2057</v>
      </c>
      <c r="H105" s="69" t="s">
        <v>2000</v>
      </c>
      <c r="I105" s="69" t="s">
        <v>1817</v>
      </c>
      <c r="J105" s="69" t="s">
        <v>1863</v>
      </c>
    </row>
    <row r="106" ht="33" customHeight="1" spans="1:10">
      <c r="A106" s="81" t="s">
        <v>2058</v>
      </c>
      <c r="B106" s="82"/>
      <c r="C106" s="69"/>
      <c r="D106" s="69"/>
      <c r="E106" s="69"/>
      <c r="F106" s="69"/>
      <c r="G106" s="69"/>
      <c r="H106" s="69"/>
      <c r="I106" s="69"/>
      <c r="J106" s="69"/>
    </row>
    <row r="107" ht="38" customHeight="1" spans="1:10">
      <c r="A107" s="80" t="s">
        <v>2059</v>
      </c>
      <c r="B107" s="54" t="s">
        <v>2060</v>
      </c>
      <c r="C107" s="73" t="s">
        <v>1811</v>
      </c>
      <c r="D107" s="74" t="s">
        <v>1812</v>
      </c>
      <c r="E107" s="74" t="s">
        <v>2061</v>
      </c>
      <c r="F107" s="74" t="s">
        <v>1825</v>
      </c>
      <c r="G107" s="74" t="s">
        <v>2062</v>
      </c>
      <c r="H107" s="74" t="s">
        <v>1907</v>
      </c>
      <c r="I107" s="74" t="s">
        <v>1817</v>
      </c>
      <c r="J107" s="74" t="s">
        <v>2063</v>
      </c>
    </row>
    <row r="108" ht="24" spans="1:10">
      <c r="A108" s="80"/>
      <c r="B108" s="54"/>
      <c r="C108" s="73" t="s">
        <v>1811</v>
      </c>
      <c r="D108" s="74" t="s">
        <v>1812</v>
      </c>
      <c r="E108" s="74" t="s">
        <v>2064</v>
      </c>
      <c r="F108" s="74" t="s">
        <v>1825</v>
      </c>
      <c r="G108" s="74" t="s">
        <v>2062</v>
      </c>
      <c r="H108" s="74" t="s">
        <v>1907</v>
      </c>
      <c r="I108" s="74" t="s">
        <v>1817</v>
      </c>
      <c r="J108" s="74" t="s">
        <v>2065</v>
      </c>
    </row>
    <row r="109" ht="36" spans="1:10">
      <c r="A109" s="80"/>
      <c r="B109" s="54"/>
      <c r="C109" s="73" t="s">
        <v>1811</v>
      </c>
      <c r="D109" s="74" t="s">
        <v>1823</v>
      </c>
      <c r="E109" s="74" t="s">
        <v>2066</v>
      </c>
      <c r="F109" s="74" t="s">
        <v>1825</v>
      </c>
      <c r="G109" s="74" t="s">
        <v>1826</v>
      </c>
      <c r="H109" s="74" t="s">
        <v>1827</v>
      </c>
      <c r="I109" s="74" t="s">
        <v>1817</v>
      </c>
      <c r="J109" s="74" t="s">
        <v>2067</v>
      </c>
    </row>
    <row r="110" ht="36" spans="1:10">
      <c r="A110" s="80"/>
      <c r="B110" s="54"/>
      <c r="C110" s="73" t="s">
        <v>1811</v>
      </c>
      <c r="D110" s="74" t="s">
        <v>1823</v>
      </c>
      <c r="E110" s="74" t="s">
        <v>2068</v>
      </c>
      <c r="F110" s="74" t="s">
        <v>1825</v>
      </c>
      <c r="G110" s="74" t="s">
        <v>1826</v>
      </c>
      <c r="H110" s="74" t="s">
        <v>1827</v>
      </c>
      <c r="I110" s="74" t="s">
        <v>1817</v>
      </c>
      <c r="J110" s="74" t="s">
        <v>2068</v>
      </c>
    </row>
    <row r="111" spans="1:10">
      <c r="A111" s="80"/>
      <c r="B111" s="54"/>
      <c r="C111" s="73" t="s">
        <v>1811</v>
      </c>
      <c r="D111" s="74" t="s">
        <v>1834</v>
      </c>
      <c r="E111" s="74" t="s">
        <v>2069</v>
      </c>
      <c r="F111" s="74" t="s">
        <v>1825</v>
      </c>
      <c r="G111" s="74" t="s">
        <v>1826</v>
      </c>
      <c r="H111" s="74" t="s">
        <v>1827</v>
      </c>
      <c r="I111" s="74" t="s">
        <v>1817</v>
      </c>
      <c r="J111" s="74" t="s">
        <v>2069</v>
      </c>
    </row>
    <row r="112" spans="1:10">
      <c r="A112" s="80"/>
      <c r="B112" s="54"/>
      <c r="C112" s="73" t="s">
        <v>1811</v>
      </c>
      <c r="D112" s="74" t="s">
        <v>1834</v>
      </c>
      <c r="E112" s="74" t="s">
        <v>2070</v>
      </c>
      <c r="F112" s="74" t="s">
        <v>1825</v>
      </c>
      <c r="G112" s="74" t="s">
        <v>1826</v>
      </c>
      <c r="H112" s="74" t="s">
        <v>1827</v>
      </c>
      <c r="I112" s="74" t="s">
        <v>1817</v>
      </c>
      <c r="J112" s="74" t="s">
        <v>2071</v>
      </c>
    </row>
    <row r="113" spans="1:10">
      <c r="A113" s="80"/>
      <c r="B113" s="54"/>
      <c r="C113" s="73" t="s">
        <v>1811</v>
      </c>
      <c r="D113" s="74" t="s">
        <v>1834</v>
      </c>
      <c r="E113" s="74" t="s">
        <v>2072</v>
      </c>
      <c r="F113" s="74" t="s">
        <v>1825</v>
      </c>
      <c r="G113" s="74" t="s">
        <v>1826</v>
      </c>
      <c r="H113" s="74" t="s">
        <v>1827</v>
      </c>
      <c r="I113" s="74" t="s">
        <v>1817</v>
      </c>
      <c r="J113" s="74" t="s">
        <v>2071</v>
      </c>
    </row>
    <row r="114" ht="24" spans="1:10">
      <c r="A114" s="80"/>
      <c r="B114" s="54"/>
      <c r="C114" s="73" t="s">
        <v>1839</v>
      </c>
      <c r="D114" s="74" t="s">
        <v>1845</v>
      </c>
      <c r="E114" s="74" t="s">
        <v>2073</v>
      </c>
      <c r="F114" s="74" t="s">
        <v>1825</v>
      </c>
      <c r="G114" s="74" t="s">
        <v>2074</v>
      </c>
      <c r="H114" s="74" t="s">
        <v>1843</v>
      </c>
      <c r="I114" s="74" t="s">
        <v>1844</v>
      </c>
      <c r="J114" s="74" t="s">
        <v>2073</v>
      </c>
    </row>
    <row r="115" ht="24" spans="1:10">
      <c r="A115" s="80"/>
      <c r="B115" s="54"/>
      <c r="C115" s="73" t="s">
        <v>1839</v>
      </c>
      <c r="D115" s="74" t="s">
        <v>1845</v>
      </c>
      <c r="E115" s="74" t="s">
        <v>2075</v>
      </c>
      <c r="F115" s="74" t="s">
        <v>1825</v>
      </c>
      <c r="G115" s="74" t="s">
        <v>2076</v>
      </c>
      <c r="H115" s="74" t="s">
        <v>1843</v>
      </c>
      <c r="I115" s="74" t="s">
        <v>1844</v>
      </c>
      <c r="J115" s="74" t="s">
        <v>2075</v>
      </c>
    </row>
    <row r="116" ht="24" spans="1:10">
      <c r="A116" s="80"/>
      <c r="B116" s="54"/>
      <c r="C116" s="73" t="s">
        <v>1839</v>
      </c>
      <c r="D116" s="74" t="s">
        <v>1940</v>
      </c>
      <c r="E116" s="74" t="s">
        <v>2077</v>
      </c>
      <c r="F116" s="74" t="s">
        <v>1825</v>
      </c>
      <c r="G116" s="74" t="s">
        <v>2078</v>
      </c>
      <c r="H116" s="74" t="s">
        <v>1843</v>
      </c>
      <c r="I116" s="74" t="s">
        <v>1844</v>
      </c>
      <c r="J116" s="74" t="s">
        <v>2077</v>
      </c>
    </row>
    <row r="117" ht="36" spans="1:10">
      <c r="A117" s="80"/>
      <c r="B117" s="54"/>
      <c r="C117" s="73" t="s">
        <v>1839</v>
      </c>
      <c r="D117" s="74" t="s">
        <v>1848</v>
      </c>
      <c r="E117" s="74" t="s">
        <v>2079</v>
      </c>
      <c r="F117" s="74" t="s">
        <v>1825</v>
      </c>
      <c r="G117" s="74" t="s">
        <v>2080</v>
      </c>
      <c r="H117" s="74" t="s">
        <v>1843</v>
      </c>
      <c r="I117" s="74" t="s">
        <v>1844</v>
      </c>
      <c r="J117" s="74" t="s">
        <v>2079</v>
      </c>
    </row>
    <row r="118" ht="24" spans="1:10">
      <c r="A118" s="83"/>
      <c r="B118" s="57"/>
      <c r="C118" s="75" t="s">
        <v>1851</v>
      </c>
      <c r="D118" s="76" t="s">
        <v>1852</v>
      </c>
      <c r="E118" s="76" t="s">
        <v>2081</v>
      </c>
      <c r="F118" s="76" t="s">
        <v>1814</v>
      </c>
      <c r="G118" s="76" t="s">
        <v>2082</v>
      </c>
      <c r="H118" s="76" t="s">
        <v>1827</v>
      </c>
      <c r="I118" s="76" t="s">
        <v>1817</v>
      </c>
      <c r="J118" s="76" t="s">
        <v>2083</v>
      </c>
    </row>
    <row r="119" ht="45" customHeight="1" spans="1:10">
      <c r="A119" s="80" t="s">
        <v>2084</v>
      </c>
      <c r="B119" s="54" t="s">
        <v>2085</v>
      </c>
      <c r="C119" s="69" t="s">
        <v>1811</v>
      </c>
      <c r="D119" s="69" t="s">
        <v>1812</v>
      </c>
      <c r="E119" s="69" t="s">
        <v>2086</v>
      </c>
      <c r="F119" s="69" t="s">
        <v>1825</v>
      </c>
      <c r="G119" s="69" t="s">
        <v>2087</v>
      </c>
      <c r="H119" s="69" t="s">
        <v>1821</v>
      </c>
      <c r="I119" s="69" t="s">
        <v>1817</v>
      </c>
      <c r="J119" s="69" t="s">
        <v>2086</v>
      </c>
    </row>
    <row r="120" spans="1:10">
      <c r="A120" s="80"/>
      <c r="B120" s="54"/>
      <c r="C120" s="69" t="s">
        <v>1811</v>
      </c>
      <c r="D120" s="69" t="s">
        <v>1812</v>
      </c>
      <c r="E120" s="69" t="s">
        <v>2088</v>
      </c>
      <c r="F120" s="69" t="s">
        <v>1825</v>
      </c>
      <c r="G120" s="69" t="s">
        <v>2089</v>
      </c>
      <c r="H120" s="69" t="s">
        <v>1821</v>
      </c>
      <c r="I120" s="69" t="s">
        <v>1817</v>
      </c>
      <c r="J120" s="69" t="s">
        <v>2088</v>
      </c>
    </row>
    <row r="121" spans="1:10">
      <c r="A121" s="80"/>
      <c r="B121" s="54"/>
      <c r="C121" s="69" t="s">
        <v>1811</v>
      </c>
      <c r="D121" s="69" t="s">
        <v>1812</v>
      </c>
      <c r="E121" s="69" t="s">
        <v>2090</v>
      </c>
      <c r="F121" s="69" t="s">
        <v>1825</v>
      </c>
      <c r="G121" s="69" t="s">
        <v>2091</v>
      </c>
      <c r="H121" s="69" t="s">
        <v>1821</v>
      </c>
      <c r="I121" s="69" t="s">
        <v>1817</v>
      </c>
      <c r="J121" s="69" t="s">
        <v>2090</v>
      </c>
    </row>
    <row r="122" spans="1:10">
      <c r="A122" s="80"/>
      <c r="B122" s="54"/>
      <c r="C122" s="69" t="s">
        <v>1811</v>
      </c>
      <c r="D122" s="69" t="s">
        <v>1812</v>
      </c>
      <c r="E122" s="69" t="s">
        <v>2092</v>
      </c>
      <c r="F122" s="69" t="s">
        <v>1825</v>
      </c>
      <c r="G122" s="69" t="s">
        <v>2019</v>
      </c>
      <c r="H122" s="69" t="s">
        <v>2093</v>
      </c>
      <c r="I122" s="69" t="s">
        <v>1817</v>
      </c>
      <c r="J122" s="69" t="s">
        <v>2094</v>
      </c>
    </row>
    <row r="123" spans="1:10">
      <c r="A123" s="80"/>
      <c r="B123" s="54"/>
      <c r="C123" s="69" t="s">
        <v>1811</v>
      </c>
      <c r="D123" s="69" t="s">
        <v>1812</v>
      </c>
      <c r="E123" s="69" t="s">
        <v>2095</v>
      </c>
      <c r="F123" s="69" t="s">
        <v>1825</v>
      </c>
      <c r="G123" s="69" t="s">
        <v>2096</v>
      </c>
      <c r="H123" s="69" t="s">
        <v>2093</v>
      </c>
      <c r="I123" s="69" t="s">
        <v>1817</v>
      </c>
      <c r="J123" s="69" t="s">
        <v>2097</v>
      </c>
    </row>
    <row r="124" spans="1:10">
      <c r="A124" s="80"/>
      <c r="B124" s="54"/>
      <c r="C124" s="69" t="s">
        <v>1811</v>
      </c>
      <c r="D124" s="69" t="s">
        <v>1812</v>
      </c>
      <c r="E124" s="69" t="s">
        <v>2098</v>
      </c>
      <c r="F124" s="69" t="s">
        <v>1825</v>
      </c>
      <c r="G124" s="69" t="s">
        <v>1875</v>
      </c>
      <c r="H124" s="69" t="s">
        <v>2093</v>
      </c>
      <c r="I124" s="69" t="s">
        <v>1817</v>
      </c>
      <c r="J124" s="69" t="s">
        <v>2099</v>
      </c>
    </row>
    <row r="125" spans="1:10">
      <c r="A125" s="80"/>
      <c r="B125" s="54"/>
      <c r="C125" s="69" t="s">
        <v>1811</v>
      </c>
      <c r="D125" s="69" t="s">
        <v>1812</v>
      </c>
      <c r="E125" s="69" t="s">
        <v>2100</v>
      </c>
      <c r="F125" s="69" t="s">
        <v>1825</v>
      </c>
      <c r="G125" s="69" t="s">
        <v>1875</v>
      </c>
      <c r="H125" s="69" t="s">
        <v>2093</v>
      </c>
      <c r="I125" s="69" t="s">
        <v>1817</v>
      </c>
      <c r="J125" s="69" t="s">
        <v>2101</v>
      </c>
    </row>
    <row r="126" spans="1:10">
      <c r="A126" s="80"/>
      <c r="B126" s="54"/>
      <c r="C126" s="69" t="s">
        <v>1811</v>
      </c>
      <c r="D126" s="69" t="s">
        <v>1823</v>
      </c>
      <c r="E126" s="69" t="s">
        <v>2102</v>
      </c>
      <c r="F126" s="69" t="s">
        <v>1814</v>
      </c>
      <c r="G126" s="69" t="s">
        <v>2103</v>
      </c>
      <c r="H126" s="69" t="s">
        <v>1907</v>
      </c>
      <c r="I126" s="69" t="s">
        <v>1844</v>
      </c>
      <c r="J126" s="69" t="s">
        <v>2104</v>
      </c>
    </row>
    <row r="127" spans="1:10">
      <c r="A127" s="80"/>
      <c r="B127" s="54"/>
      <c r="C127" s="69" t="s">
        <v>1811</v>
      </c>
      <c r="D127" s="69" t="s">
        <v>1823</v>
      </c>
      <c r="E127" s="69" t="s">
        <v>2105</v>
      </c>
      <c r="F127" s="69" t="s">
        <v>1814</v>
      </c>
      <c r="G127" s="69" t="s">
        <v>1826</v>
      </c>
      <c r="H127" s="69" t="s">
        <v>1827</v>
      </c>
      <c r="I127" s="69" t="s">
        <v>1817</v>
      </c>
      <c r="J127" s="69" t="s">
        <v>2105</v>
      </c>
    </row>
    <row r="128" spans="1:10">
      <c r="A128" s="80"/>
      <c r="B128" s="54"/>
      <c r="C128" s="69" t="s">
        <v>1811</v>
      </c>
      <c r="D128" s="69" t="s">
        <v>1823</v>
      </c>
      <c r="E128" s="69" t="s">
        <v>2106</v>
      </c>
      <c r="F128" s="69" t="s">
        <v>1825</v>
      </c>
      <c r="G128" s="69" t="s">
        <v>2107</v>
      </c>
      <c r="H128" s="69" t="s">
        <v>1827</v>
      </c>
      <c r="I128" s="69" t="s">
        <v>1817</v>
      </c>
      <c r="J128" s="69" t="s">
        <v>2108</v>
      </c>
    </row>
    <row r="129" spans="1:10">
      <c r="A129" s="80"/>
      <c r="B129" s="54"/>
      <c r="C129" s="69" t="s">
        <v>1811</v>
      </c>
      <c r="D129" s="69" t="s">
        <v>1834</v>
      </c>
      <c r="E129" s="69" t="s">
        <v>2109</v>
      </c>
      <c r="F129" s="69" t="s">
        <v>1825</v>
      </c>
      <c r="G129" s="69" t="s">
        <v>1826</v>
      </c>
      <c r="H129" s="69" t="s">
        <v>1827</v>
      </c>
      <c r="I129" s="69" t="s">
        <v>1844</v>
      </c>
      <c r="J129" s="69" t="s">
        <v>2110</v>
      </c>
    </row>
    <row r="130" spans="1:10">
      <c r="A130" s="80"/>
      <c r="B130" s="54"/>
      <c r="C130" s="69" t="s">
        <v>1839</v>
      </c>
      <c r="D130" s="69" t="s">
        <v>1840</v>
      </c>
      <c r="E130" s="69" t="s">
        <v>2111</v>
      </c>
      <c r="F130" s="69" t="s">
        <v>1825</v>
      </c>
      <c r="G130" s="69" t="s">
        <v>2112</v>
      </c>
      <c r="H130" s="69" t="s">
        <v>1843</v>
      </c>
      <c r="I130" s="69" t="s">
        <v>1844</v>
      </c>
      <c r="J130" s="69" t="s">
        <v>2111</v>
      </c>
    </row>
    <row r="131" ht="24" spans="1:10">
      <c r="A131" s="80"/>
      <c r="B131" s="54"/>
      <c r="C131" s="69" t="s">
        <v>1839</v>
      </c>
      <c r="D131" s="69" t="s">
        <v>1845</v>
      </c>
      <c r="E131" s="69" t="s">
        <v>2113</v>
      </c>
      <c r="F131" s="69" t="s">
        <v>1825</v>
      </c>
      <c r="G131" s="69" t="s">
        <v>2114</v>
      </c>
      <c r="H131" s="69" t="s">
        <v>1843</v>
      </c>
      <c r="I131" s="69" t="s">
        <v>1844</v>
      </c>
      <c r="J131" s="69" t="s">
        <v>2113</v>
      </c>
    </row>
    <row r="132" ht="24" spans="1:10">
      <c r="A132" s="80"/>
      <c r="B132" s="54"/>
      <c r="C132" s="69" t="s">
        <v>1839</v>
      </c>
      <c r="D132" s="69" t="s">
        <v>1940</v>
      </c>
      <c r="E132" s="69" t="s">
        <v>2115</v>
      </c>
      <c r="F132" s="69" t="s">
        <v>1825</v>
      </c>
      <c r="G132" s="69" t="s">
        <v>2116</v>
      </c>
      <c r="H132" s="69" t="s">
        <v>1843</v>
      </c>
      <c r="I132" s="69" t="s">
        <v>1844</v>
      </c>
      <c r="J132" s="69" t="s">
        <v>2115</v>
      </c>
    </row>
    <row r="133" spans="1:10">
      <c r="A133" s="80"/>
      <c r="B133" s="54"/>
      <c r="C133" s="69" t="s">
        <v>1839</v>
      </c>
      <c r="D133" s="69" t="s">
        <v>1848</v>
      </c>
      <c r="E133" s="69" t="s">
        <v>2117</v>
      </c>
      <c r="F133" s="69" t="s">
        <v>1825</v>
      </c>
      <c r="G133" s="69" t="s">
        <v>1893</v>
      </c>
      <c r="H133" s="69" t="s">
        <v>1843</v>
      </c>
      <c r="I133" s="69" t="s">
        <v>1844</v>
      </c>
      <c r="J133" s="69" t="s">
        <v>2117</v>
      </c>
    </row>
    <row r="134" spans="1:10">
      <c r="A134" s="80"/>
      <c r="B134" s="54"/>
      <c r="C134" s="69" t="s">
        <v>1851</v>
      </c>
      <c r="D134" s="69" t="s">
        <v>1852</v>
      </c>
      <c r="E134" s="69" t="s">
        <v>2118</v>
      </c>
      <c r="F134" s="69" t="s">
        <v>1814</v>
      </c>
      <c r="G134" s="69" t="s">
        <v>2082</v>
      </c>
      <c r="H134" s="69" t="s">
        <v>1827</v>
      </c>
      <c r="I134" s="69" t="s">
        <v>1817</v>
      </c>
      <c r="J134" s="69" t="s">
        <v>2119</v>
      </c>
    </row>
    <row r="135" spans="1:10">
      <c r="A135" s="80"/>
      <c r="B135" s="54"/>
      <c r="C135" s="69" t="s">
        <v>1857</v>
      </c>
      <c r="D135" s="69" t="s">
        <v>1858</v>
      </c>
      <c r="E135" s="69" t="s">
        <v>2120</v>
      </c>
      <c r="F135" s="69" t="s">
        <v>1860</v>
      </c>
      <c r="G135" s="69" t="s">
        <v>2121</v>
      </c>
      <c r="H135" s="69" t="s">
        <v>2000</v>
      </c>
      <c r="I135" s="69" t="s">
        <v>1817</v>
      </c>
      <c r="J135" s="69" t="s">
        <v>2122</v>
      </c>
    </row>
    <row r="136" spans="1:10">
      <c r="A136" s="80"/>
      <c r="B136" s="54"/>
      <c r="C136" s="69" t="s">
        <v>1857</v>
      </c>
      <c r="D136" s="69" t="s">
        <v>1858</v>
      </c>
      <c r="E136" s="69" t="s">
        <v>2123</v>
      </c>
      <c r="F136" s="69" t="s">
        <v>1814</v>
      </c>
      <c r="G136" s="69" t="s">
        <v>2124</v>
      </c>
      <c r="H136" s="69" t="s">
        <v>1827</v>
      </c>
      <c r="I136" s="69" t="s">
        <v>1817</v>
      </c>
      <c r="J136" s="69" t="s">
        <v>2125</v>
      </c>
    </row>
    <row r="137" ht="24" spans="1:10">
      <c r="A137" s="53" t="s">
        <v>2126</v>
      </c>
      <c r="B137" s="54" t="s">
        <v>2127</v>
      </c>
      <c r="C137" s="69" t="s">
        <v>1811</v>
      </c>
      <c r="D137" s="69" t="s">
        <v>1812</v>
      </c>
      <c r="E137" s="69" t="s">
        <v>2128</v>
      </c>
      <c r="F137" s="69" t="s">
        <v>1860</v>
      </c>
      <c r="G137" s="69" t="s">
        <v>2129</v>
      </c>
      <c r="H137" s="69" t="s">
        <v>2130</v>
      </c>
      <c r="I137" s="69" t="s">
        <v>1817</v>
      </c>
      <c r="J137" s="69" t="s">
        <v>2128</v>
      </c>
    </row>
    <row r="138" spans="1:10">
      <c r="A138" s="53"/>
      <c r="B138" s="54"/>
      <c r="C138" s="69" t="s">
        <v>1811</v>
      </c>
      <c r="D138" s="69" t="s">
        <v>1812</v>
      </c>
      <c r="E138" s="69" t="s">
        <v>2131</v>
      </c>
      <c r="F138" s="69" t="s">
        <v>1814</v>
      </c>
      <c r="G138" s="69" t="s">
        <v>2132</v>
      </c>
      <c r="H138" s="69" t="s">
        <v>2133</v>
      </c>
      <c r="I138" s="69" t="s">
        <v>1817</v>
      </c>
      <c r="J138" s="69" t="s">
        <v>2134</v>
      </c>
    </row>
    <row r="139" spans="1:10">
      <c r="A139" s="53"/>
      <c r="B139" s="54"/>
      <c r="C139" s="69" t="s">
        <v>1811</v>
      </c>
      <c r="D139" s="69" t="s">
        <v>1812</v>
      </c>
      <c r="E139" s="69" t="s">
        <v>2135</v>
      </c>
      <c r="F139" s="69" t="s">
        <v>1825</v>
      </c>
      <c r="G139" s="69" t="s">
        <v>2136</v>
      </c>
      <c r="H139" s="69" t="s">
        <v>1907</v>
      </c>
      <c r="I139" s="69" t="s">
        <v>1817</v>
      </c>
      <c r="J139" s="69" t="s">
        <v>2135</v>
      </c>
    </row>
    <row r="140" spans="1:10">
      <c r="A140" s="53"/>
      <c r="B140" s="54"/>
      <c r="C140" s="69" t="s">
        <v>1811</v>
      </c>
      <c r="D140" s="69" t="s">
        <v>1812</v>
      </c>
      <c r="E140" s="69" t="s">
        <v>2137</v>
      </c>
      <c r="F140" s="69" t="s">
        <v>1825</v>
      </c>
      <c r="G140" s="69" t="s">
        <v>1926</v>
      </c>
      <c r="H140" s="69" t="s">
        <v>1907</v>
      </c>
      <c r="I140" s="69" t="s">
        <v>1817</v>
      </c>
      <c r="J140" s="69" t="s">
        <v>2138</v>
      </c>
    </row>
    <row r="141" ht="24" spans="1:10">
      <c r="A141" s="53"/>
      <c r="B141" s="54"/>
      <c r="C141" s="69" t="s">
        <v>1811</v>
      </c>
      <c r="D141" s="69" t="s">
        <v>1823</v>
      </c>
      <c r="E141" s="69" t="s">
        <v>2139</v>
      </c>
      <c r="F141" s="69" t="s">
        <v>1825</v>
      </c>
      <c r="G141" s="69" t="s">
        <v>1826</v>
      </c>
      <c r="H141" s="69" t="s">
        <v>1827</v>
      </c>
      <c r="I141" s="69" t="s">
        <v>1817</v>
      </c>
      <c r="J141" s="69" t="s">
        <v>2139</v>
      </c>
    </row>
    <row r="142" ht="24" spans="1:10">
      <c r="A142" s="53"/>
      <c r="B142" s="54"/>
      <c r="C142" s="69" t="s">
        <v>1811</v>
      </c>
      <c r="D142" s="69" t="s">
        <v>1823</v>
      </c>
      <c r="E142" s="69" t="s">
        <v>2140</v>
      </c>
      <c r="F142" s="69" t="s">
        <v>1814</v>
      </c>
      <c r="G142" s="69" t="s">
        <v>1855</v>
      </c>
      <c r="H142" s="69" t="s">
        <v>1827</v>
      </c>
      <c r="I142" s="69" t="s">
        <v>1817</v>
      </c>
      <c r="J142" s="69" t="s">
        <v>2140</v>
      </c>
    </row>
    <row r="143" spans="1:10">
      <c r="A143" s="53"/>
      <c r="B143" s="54"/>
      <c r="C143" s="69" t="s">
        <v>1811</v>
      </c>
      <c r="D143" s="69" t="s">
        <v>1834</v>
      </c>
      <c r="E143" s="69" t="s">
        <v>2141</v>
      </c>
      <c r="F143" s="69" t="s">
        <v>1825</v>
      </c>
      <c r="G143" s="69" t="s">
        <v>1826</v>
      </c>
      <c r="H143" s="69" t="s">
        <v>1827</v>
      </c>
      <c r="I143" s="69" t="s">
        <v>1817</v>
      </c>
      <c r="J143" s="69" t="s">
        <v>2110</v>
      </c>
    </row>
    <row r="144" spans="1:10">
      <c r="A144" s="53"/>
      <c r="B144" s="54"/>
      <c r="C144" s="69" t="s">
        <v>1811</v>
      </c>
      <c r="D144" s="69" t="s">
        <v>1834</v>
      </c>
      <c r="E144" s="69" t="s">
        <v>2142</v>
      </c>
      <c r="F144" s="69" t="s">
        <v>1825</v>
      </c>
      <c r="G144" s="69" t="s">
        <v>1826</v>
      </c>
      <c r="H144" s="69" t="s">
        <v>1827</v>
      </c>
      <c r="I144" s="69" t="s">
        <v>1817</v>
      </c>
      <c r="J144" s="69" t="s">
        <v>2110</v>
      </c>
    </row>
    <row r="145" spans="1:10">
      <c r="A145" s="53"/>
      <c r="B145" s="54"/>
      <c r="C145" s="69" t="s">
        <v>1839</v>
      </c>
      <c r="D145" s="69" t="s">
        <v>1845</v>
      </c>
      <c r="E145" s="69" t="s">
        <v>2143</v>
      </c>
      <c r="F145" s="69" t="s">
        <v>1825</v>
      </c>
      <c r="G145" s="69" t="s">
        <v>2078</v>
      </c>
      <c r="H145" s="69" t="s">
        <v>1843</v>
      </c>
      <c r="I145" s="69" t="s">
        <v>1844</v>
      </c>
      <c r="J145" s="69" t="s">
        <v>2143</v>
      </c>
    </row>
    <row r="146" spans="1:10">
      <c r="A146" s="53"/>
      <c r="B146" s="54"/>
      <c r="C146" s="69" t="s">
        <v>1839</v>
      </c>
      <c r="D146" s="69" t="s">
        <v>1845</v>
      </c>
      <c r="E146" s="69" t="s">
        <v>2144</v>
      </c>
      <c r="F146" s="69" t="s">
        <v>1825</v>
      </c>
      <c r="G146" s="69" t="s">
        <v>2116</v>
      </c>
      <c r="H146" s="69" t="s">
        <v>1843</v>
      </c>
      <c r="I146" s="69" t="s">
        <v>1844</v>
      </c>
      <c r="J146" s="69" t="s">
        <v>2144</v>
      </c>
    </row>
    <row r="147" spans="1:10">
      <c r="A147" s="53"/>
      <c r="B147" s="54"/>
      <c r="C147" s="69" t="s">
        <v>1839</v>
      </c>
      <c r="D147" s="69" t="s">
        <v>1940</v>
      </c>
      <c r="E147" s="69" t="s">
        <v>2145</v>
      </c>
      <c r="F147" s="69" t="s">
        <v>1825</v>
      </c>
      <c r="G147" s="69" t="s">
        <v>1970</v>
      </c>
      <c r="H147" s="69" t="s">
        <v>1843</v>
      </c>
      <c r="I147" s="69" t="s">
        <v>1844</v>
      </c>
      <c r="J147" s="69" t="s">
        <v>2145</v>
      </c>
    </row>
    <row r="148" spans="1:10">
      <c r="A148" s="53"/>
      <c r="B148" s="54"/>
      <c r="C148" s="69" t="s">
        <v>1839</v>
      </c>
      <c r="D148" s="69" t="s">
        <v>1940</v>
      </c>
      <c r="E148" s="69" t="s">
        <v>2146</v>
      </c>
      <c r="F148" s="69" t="s">
        <v>1825</v>
      </c>
      <c r="G148" s="69" t="s">
        <v>2078</v>
      </c>
      <c r="H148" s="69" t="s">
        <v>1843</v>
      </c>
      <c r="I148" s="69" t="s">
        <v>1844</v>
      </c>
      <c r="J148" s="69" t="s">
        <v>2146</v>
      </c>
    </row>
    <row r="149" spans="1:10">
      <c r="A149" s="53"/>
      <c r="B149" s="54"/>
      <c r="C149" s="69" t="s">
        <v>1839</v>
      </c>
      <c r="D149" s="69" t="s">
        <v>1848</v>
      </c>
      <c r="E149" s="69" t="s">
        <v>2147</v>
      </c>
      <c r="F149" s="69" t="s">
        <v>1825</v>
      </c>
      <c r="G149" s="69" t="s">
        <v>2148</v>
      </c>
      <c r="H149" s="69" t="s">
        <v>1843</v>
      </c>
      <c r="I149" s="69" t="s">
        <v>1844</v>
      </c>
      <c r="J149" s="69" t="s">
        <v>2147</v>
      </c>
    </row>
    <row r="150" spans="1:10">
      <c r="A150" s="53"/>
      <c r="B150" s="54"/>
      <c r="C150" s="69" t="s">
        <v>1851</v>
      </c>
      <c r="D150" s="69" t="s">
        <v>1852</v>
      </c>
      <c r="E150" s="69" t="s">
        <v>2118</v>
      </c>
      <c r="F150" s="69" t="s">
        <v>1814</v>
      </c>
      <c r="G150" s="69" t="s">
        <v>2082</v>
      </c>
      <c r="H150" s="69" t="s">
        <v>1827</v>
      </c>
      <c r="I150" s="69" t="s">
        <v>1817</v>
      </c>
      <c r="J150" s="69" t="s">
        <v>2149</v>
      </c>
    </row>
    <row r="151" ht="36" spans="1:10">
      <c r="A151" s="80" t="s">
        <v>2150</v>
      </c>
      <c r="B151" s="54" t="s">
        <v>2151</v>
      </c>
      <c r="C151" s="69" t="s">
        <v>1811</v>
      </c>
      <c r="D151" s="73" t="s">
        <v>1812</v>
      </c>
      <c r="E151" s="74" t="s">
        <v>2152</v>
      </c>
      <c r="F151" s="74" t="s">
        <v>1814</v>
      </c>
      <c r="G151" s="74" t="s">
        <v>2153</v>
      </c>
      <c r="H151" s="74" t="s">
        <v>1876</v>
      </c>
      <c r="I151" s="74" t="s">
        <v>1817</v>
      </c>
      <c r="J151" s="74" t="s">
        <v>2152</v>
      </c>
    </row>
    <row r="152" spans="1:10">
      <c r="A152" s="80"/>
      <c r="B152" s="54"/>
      <c r="C152" s="69" t="s">
        <v>1811</v>
      </c>
      <c r="D152" s="73" t="s">
        <v>1812</v>
      </c>
      <c r="E152" s="74" t="s">
        <v>2154</v>
      </c>
      <c r="F152" s="74" t="s">
        <v>1860</v>
      </c>
      <c r="G152" s="74" t="s">
        <v>2155</v>
      </c>
      <c r="H152" s="74" t="s">
        <v>1821</v>
      </c>
      <c r="I152" s="74" t="s">
        <v>1817</v>
      </c>
      <c r="J152" s="74" t="s">
        <v>2154</v>
      </c>
    </row>
    <row r="153" ht="24" spans="1:10">
      <c r="A153" s="80"/>
      <c r="B153" s="54"/>
      <c r="C153" s="69" t="s">
        <v>1811</v>
      </c>
      <c r="D153" s="73" t="s">
        <v>1812</v>
      </c>
      <c r="E153" s="74" t="s">
        <v>2156</v>
      </c>
      <c r="F153" s="74" t="s">
        <v>1860</v>
      </c>
      <c r="G153" s="74" t="s">
        <v>2157</v>
      </c>
      <c r="H153" s="74" t="s">
        <v>1821</v>
      </c>
      <c r="I153" s="74" t="s">
        <v>1817</v>
      </c>
      <c r="J153" s="74" t="s">
        <v>2156</v>
      </c>
    </row>
    <row r="154" ht="24" spans="1:10">
      <c r="A154" s="80"/>
      <c r="B154" s="54"/>
      <c r="C154" s="69" t="s">
        <v>1811</v>
      </c>
      <c r="D154" s="73" t="s">
        <v>1812</v>
      </c>
      <c r="E154" s="74" t="s">
        <v>2158</v>
      </c>
      <c r="F154" s="74" t="s">
        <v>1825</v>
      </c>
      <c r="G154" s="74" t="s">
        <v>2159</v>
      </c>
      <c r="H154" s="74" t="s">
        <v>1876</v>
      </c>
      <c r="I154" s="74" t="s">
        <v>1817</v>
      </c>
      <c r="J154" s="74" t="s">
        <v>2160</v>
      </c>
    </row>
    <row r="155" ht="24" spans="1:10">
      <c r="A155" s="80"/>
      <c r="B155" s="54"/>
      <c r="C155" s="69" t="s">
        <v>1811</v>
      </c>
      <c r="D155" s="73" t="s">
        <v>1823</v>
      </c>
      <c r="E155" s="74" t="s">
        <v>2161</v>
      </c>
      <c r="F155" s="74" t="s">
        <v>1825</v>
      </c>
      <c r="G155" s="74" t="s">
        <v>1826</v>
      </c>
      <c r="H155" s="74" t="s">
        <v>1827</v>
      </c>
      <c r="I155" s="74" t="s">
        <v>1817</v>
      </c>
      <c r="J155" s="74" t="s">
        <v>2161</v>
      </c>
    </row>
    <row r="156" spans="1:10">
      <c r="A156" s="80"/>
      <c r="B156" s="54"/>
      <c r="C156" s="69" t="s">
        <v>1811</v>
      </c>
      <c r="D156" s="73" t="s">
        <v>1823</v>
      </c>
      <c r="E156" s="74" t="s">
        <v>2162</v>
      </c>
      <c r="F156" s="74" t="s">
        <v>1825</v>
      </c>
      <c r="G156" s="74" t="s">
        <v>1826</v>
      </c>
      <c r="H156" s="74" t="s">
        <v>1827</v>
      </c>
      <c r="I156" s="74" t="s">
        <v>1817</v>
      </c>
      <c r="J156" s="74" t="s">
        <v>2162</v>
      </c>
    </row>
    <row r="157" spans="1:10">
      <c r="A157" s="80"/>
      <c r="B157" s="54"/>
      <c r="C157" s="69" t="s">
        <v>1811</v>
      </c>
      <c r="D157" s="73" t="s">
        <v>1834</v>
      </c>
      <c r="E157" s="74" t="s">
        <v>2163</v>
      </c>
      <c r="F157" s="74" t="s">
        <v>1825</v>
      </c>
      <c r="G157" s="74" t="s">
        <v>1826</v>
      </c>
      <c r="H157" s="74" t="s">
        <v>1827</v>
      </c>
      <c r="I157" s="74" t="s">
        <v>1817</v>
      </c>
      <c r="J157" s="74" t="s">
        <v>2163</v>
      </c>
    </row>
    <row r="158" ht="24" spans="1:10">
      <c r="A158" s="80"/>
      <c r="B158" s="54"/>
      <c r="C158" s="69" t="s">
        <v>1811</v>
      </c>
      <c r="D158" s="73" t="s">
        <v>1834</v>
      </c>
      <c r="E158" s="74" t="s">
        <v>2164</v>
      </c>
      <c r="F158" s="74" t="s">
        <v>1825</v>
      </c>
      <c r="G158" s="74" t="s">
        <v>1826</v>
      </c>
      <c r="H158" s="74" t="s">
        <v>1827</v>
      </c>
      <c r="I158" s="74" t="s">
        <v>1817</v>
      </c>
      <c r="J158" s="74" t="s">
        <v>2164</v>
      </c>
    </row>
    <row r="159" ht="84" spans="1:10">
      <c r="A159" s="80"/>
      <c r="B159" s="54"/>
      <c r="C159" s="69" t="s">
        <v>1839</v>
      </c>
      <c r="D159" s="73" t="s">
        <v>1840</v>
      </c>
      <c r="E159" s="74" t="s">
        <v>2165</v>
      </c>
      <c r="F159" s="74" t="s">
        <v>1825</v>
      </c>
      <c r="G159" s="74" t="s">
        <v>2166</v>
      </c>
      <c r="H159" s="74" t="s">
        <v>1843</v>
      </c>
      <c r="I159" s="74" t="s">
        <v>1844</v>
      </c>
      <c r="J159" s="74" t="s">
        <v>2165</v>
      </c>
    </row>
    <row r="160" ht="36" spans="1:10">
      <c r="A160" s="80"/>
      <c r="B160" s="54"/>
      <c r="C160" s="69" t="s">
        <v>1839</v>
      </c>
      <c r="D160" s="73" t="s">
        <v>1845</v>
      </c>
      <c r="E160" s="74" t="s">
        <v>2167</v>
      </c>
      <c r="F160" s="74" t="s">
        <v>1825</v>
      </c>
      <c r="G160" s="74" t="s">
        <v>2168</v>
      </c>
      <c r="H160" s="74" t="s">
        <v>1843</v>
      </c>
      <c r="I160" s="74" t="s">
        <v>1844</v>
      </c>
      <c r="J160" s="74" t="s">
        <v>2167</v>
      </c>
    </row>
    <row r="161" ht="48" spans="1:10">
      <c r="A161" s="80"/>
      <c r="B161" s="54"/>
      <c r="C161" s="69" t="s">
        <v>1839</v>
      </c>
      <c r="D161" s="73" t="s">
        <v>1940</v>
      </c>
      <c r="E161" s="74" t="s">
        <v>2169</v>
      </c>
      <c r="F161" s="74" t="s">
        <v>1825</v>
      </c>
      <c r="G161" s="74" t="s">
        <v>2168</v>
      </c>
      <c r="H161" s="74" t="s">
        <v>1843</v>
      </c>
      <c r="I161" s="74" t="s">
        <v>1844</v>
      </c>
      <c r="J161" s="74" t="s">
        <v>2169</v>
      </c>
    </row>
    <row r="162" ht="60" spans="1:10">
      <c r="A162" s="80"/>
      <c r="B162" s="54"/>
      <c r="C162" s="69" t="s">
        <v>1839</v>
      </c>
      <c r="D162" s="73" t="s">
        <v>1848</v>
      </c>
      <c r="E162" s="74" t="s">
        <v>2170</v>
      </c>
      <c r="F162" s="74" t="s">
        <v>1825</v>
      </c>
      <c r="G162" s="74" t="s">
        <v>2171</v>
      </c>
      <c r="H162" s="74" t="s">
        <v>1843</v>
      </c>
      <c r="I162" s="74" t="s">
        <v>1844</v>
      </c>
      <c r="J162" s="74" t="s">
        <v>2170</v>
      </c>
    </row>
    <row r="163" spans="1:10">
      <c r="A163" s="80"/>
      <c r="B163" s="54"/>
      <c r="C163" s="69" t="s">
        <v>1851</v>
      </c>
      <c r="D163" s="73" t="s">
        <v>1852</v>
      </c>
      <c r="E163" s="74" t="s">
        <v>2118</v>
      </c>
      <c r="F163" s="74" t="s">
        <v>1814</v>
      </c>
      <c r="G163" s="74" t="s">
        <v>2013</v>
      </c>
      <c r="H163" s="74" t="s">
        <v>1827</v>
      </c>
      <c r="I163" s="74" t="s">
        <v>1817</v>
      </c>
      <c r="J163" s="74" t="s">
        <v>2118</v>
      </c>
    </row>
    <row r="164" ht="21" customHeight="1" spans="1:10">
      <c r="A164" s="80"/>
      <c r="B164" s="54"/>
      <c r="C164" s="69" t="s">
        <v>1857</v>
      </c>
      <c r="D164" s="73" t="s">
        <v>1858</v>
      </c>
      <c r="E164" s="74" t="s">
        <v>2172</v>
      </c>
      <c r="F164" s="74" t="s">
        <v>1860</v>
      </c>
      <c r="G164" s="74" t="s">
        <v>2173</v>
      </c>
      <c r="H164" s="74" t="s">
        <v>1862</v>
      </c>
      <c r="I164" s="74" t="s">
        <v>1817</v>
      </c>
      <c r="J164" s="74" t="s">
        <v>2172</v>
      </c>
    </row>
  </sheetData>
  <mergeCells count="32">
    <mergeCell ref="A2:J2"/>
    <mergeCell ref="A6:B6"/>
    <mergeCell ref="A84:B84"/>
    <mergeCell ref="A90:B90"/>
    <mergeCell ref="A97:B97"/>
    <mergeCell ref="A106:B106"/>
    <mergeCell ref="A7:A17"/>
    <mergeCell ref="A18:A29"/>
    <mergeCell ref="A30:A39"/>
    <mergeCell ref="A40:A52"/>
    <mergeCell ref="A53:A67"/>
    <mergeCell ref="A68:A83"/>
    <mergeCell ref="A85:A89"/>
    <mergeCell ref="A91:A96"/>
    <mergeCell ref="A98:A105"/>
    <mergeCell ref="A107:A118"/>
    <mergeCell ref="A119:A136"/>
    <mergeCell ref="A137:A150"/>
    <mergeCell ref="A151:A164"/>
    <mergeCell ref="B7:B17"/>
    <mergeCell ref="B18:B29"/>
    <mergeCell ref="B30:B39"/>
    <mergeCell ref="B40:B52"/>
    <mergeCell ref="B53:B67"/>
    <mergeCell ref="B68:B83"/>
    <mergeCell ref="B85:B89"/>
    <mergeCell ref="B91:B96"/>
    <mergeCell ref="B98:B105"/>
    <mergeCell ref="B107:B118"/>
    <mergeCell ref="B119:B136"/>
    <mergeCell ref="B137:B150"/>
    <mergeCell ref="B151:B164"/>
  </mergeCells>
  <pageMargins left="0.751388888888889" right="0.751388888888889" top="1" bottom="1" header="0.507638888888889" footer="0.507638888888889"/>
  <pageSetup paperSize="9" scale="63" fitToHeight="0" orientation="landscape"/>
  <headerFooter>
    <oddFooter>&amp;C&amp;16- &amp;P -</odd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J8"/>
  <sheetViews>
    <sheetView workbookViewId="0">
      <selection activeCell="F5" sqref="F5"/>
    </sheetView>
  </sheetViews>
  <sheetFormatPr defaultColWidth="9" defaultRowHeight="13.5" outlineLevelRow="7"/>
  <cols>
    <col min="1" max="1" width="20.25" style="1" customWidth="1"/>
    <col min="2" max="2" width="99.125" style="1" customWidth="1"/>
    <col min="3" max="8" width="9" style="1"/>
    <col min="9" max="9" width="24.375" style="1" customWidth="1"/>
    <col min="10" max="10" width="25" style="1" customWidth="1"/>
    <col min="11" max="16384" width="9" style="1"/>
  </cols>
  <sheetData>
    <row r="1" ht="32" customHeight="1" spans="1:10">
      <c r="A1" s="2" t="s">
        <v>2174</v>
      </c>
      <c r="B1" s="2"/>
      <c r="I1" s="9"/>
      <c r="J1" s="9"/>
    </row>
    <row r="3" ht="40" customHeight="1" spans="1:2">
      <c r="A3" s="3" t="s">
        <v>2175</v>
      </c>
      <c r="B3" s="4" t="s">
        <v>2176</v>
      </c>
    </row>
    <row r="4" ht="214" customHeight="1" spans="1:2">
      <c r="A4" s="5" t="s">
        <v>2177</v>
      </c>
      <c r="B4" s="6" t="s">
        <v>2178</v>
      </c>
    </row>
    <row r="5" ht="214" customHeight="1" spans="1:2">
      <c r="A5" s="5" t="s">
        <v>2179</v>
      </c>
      <c r="B5" s="6" t="s">
        <v>2180</v>
      </c>
    </row>
    <row r="6" ht="166" customHeight="1" spans="1:2">
      <c r="A6" s="5" t="s">
        <v>2181</v>
      </c>
      <c r="B6" s="7" t="s">
        <v>2182</v>
      </c>
    </row>
    <row r="7" ht="186" customHeight="1" spans="1:2">
      <c r="A7" s="8" t="s">
        <v>2183</v>
      </c>
      <c r="B7" s="6" t="s">
        <v>2184</v>
      </c>
    </row>
    <row r="8" ht="214" customHeight="1" spans="1:2">
      <c r="A8" s="6" t="s">
        <v>2185</v>
      </c>
      <c r="B8" s="6" t="s">
        <v>2186</v>
      </c>
    </row>
  </sheetData>
  <mergeCells count="1">
    <mergeCell ref="A1:B1"/>
  </mergeCells>
  <conditionalFormatting sqref="A7">
    <cfRule type="expression" dxfId="1" priority="2" stopIfTrue="1">
      <formula>"len($A:$A)=3"</formula>
    </cfRule>
  </conditionalFormatting>
  <pageMargins left="0.751388888888889" right="0.751388888888889" top="1" bottom="1" header="0.507638888888889" footer="0.507638888888889"/>
  <pageSetup paperSize="9" orientation="portrait"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00B0F0"/>
  </sheetPr>
  <dimension ref="A1:E44"/>
  <sheetViews>
    <sheetView showGridLines="0" showZeros="0" tabSelected="1" view="pageBreakPreview" zoomScaleNormal="90" workbookViewId="0">
      <pane ySplit="3" topLeftCell="A28" activePane="bottomLeft" state="frozen"/>
      <selection/>
      <selection pane="bottomLeft" activeCell="K34" sqref="K34"/>
    </sheetView>
  </sheetViews>
  <sheetFormatPr defaultColWidth="9" defaultRowHeight="14.25" outlineLevelCol="4"/>
  <cols>
    <col min="1" max="1" width="14.5083333333333" style="231" customWidth="1"/>
    <col min="2" max="2" width="50.75" style="231" customWidth="1"/>
    <col min="3" max="5" width="20.6333333333333" style="231" customWidth="1"/>
    <col min="6" max="16384" width="9" style="341"/>
  </cols>
  <sheetData>
    <row r="1" s="517" customFormat="1" ht="45" customHeight="1" spans="1:5">
      <c r="A1" s="520"/>
      <c r="B1" s="520" t="s">
        <v>129</v>
      </c>
      <c r="C1" s="520"/>
      <c r="D1" s="520"/>
      <c r="E1" s="520"/>
    </row>
    <row r="2" ht="18.95" customHeight="1" spans="2:5">
      <c r="B2" s="552"/>
      <c r="C2" s="434"/>
      <c r="D2" s="434"/>
      <c r="E2" s="553" t="s">
        <v>3</v>
      </c>
    </row>
    <row r="3" s="549" customFormat="1" ht="45" customHeight="1" spans="1:5">
      <c r="A3" s="572" t="s">
        <v>4</v>
      </c>
      <c r="B3" s="437" t="s">
        <v>5</v>
      </c>
      <c r="C3" s="250" t="s">
        <v>130</v>
      </c>
      <c r="D3" s="250" t="s">
        <v>7</v>
      </c>
      <c r="E3" s="250" t="s">
        <v>131</v>
      </c>
    </row>
    <row r="4" ht="32.1" customHeight="1" spans="1:5">
      <c r="A4" s="573" t="s">
        <v>9</v>
      </c>
      <c r="B4" s="574" t="s">
        <v>10</v>
      </c>
      <c r="C4" s="167">
        <f>SUBTOTAL(9,C5:C19)</f>
        <v>372296</v>
      </c>
      <c r="D4" s="167">
        <f>SUBTOTAL(9,D5:D19)</f>
        <v>393471</v>
      </c>
      <c r="E4" s="405">
        <f t="shared" ref="E4:E19" si="0">IF(C4&gt;0,D4/C4-1,IF(C4&lt;0,-(D4/C4-1),""))</f>
        <v>0.057</v>
      </c>
    </row>
    <row r="5" ht="32.1" customHeight="1" spans="1:5">
      <c r="A5" s="449" t="s">
        <v>11</v>
      </c>
      <c r="B5" s="575" t="s">
        <v>12</v>
      </c>
      <c r="C5" s="189">
        <v>194594</v>
      </c>
      <c r="D5" s="451">
        <v>208434</v>
      </c>
      <c r="E5" s="405">
        <f t="shared" si="0"/>
        <v>0.071</v>
      </c>
    </row>
    <row r="6" ht="32.1" customHeight="1" spans="1:5">
      <c r="A6" s="449" t="s">
        <v>13</v>
      </c>
      <c r="B6" s="575" t="s">
        <v>14</v>
      </c>
      <c r="C6" s="189">
        <v>52854</v>
      </c>
      <c r="D6" s="451">
        <v>61297</v>
      </c>
      <c r="E6" s="405">
        <f t="shared" si="0"/>
        <v>0.16</v>
      </c>
    </row>
    <row r="7" ht="32.1" customHeight="1" spans="1:5">
      <c r="A7" s="449" t="s">
        <v>15</v>
      </c>
      <c r="B7" s="575" t="s">
        <v>16</v>
      </c>
      <c r="C7" s="189">
        <v>10246</v>
      </c>
      <c r="D7" s="451">
        <v>8959</v>
      </c>
      <c r="E7" s="405">
        <f t="shared" si="0"/>
        <v>-0.126</v>
      </c>
    </row>
    <row r="8" customFormat="1" ht="25" customHeight="1" spans="1:5">
      <c r="A8" s="576" t="s">
        <v>17</v>
      </c>
      <c r="B8" s="575" t="s">
        <v>18</v>
      </c>
      <c r="C8" s="189">
        <v>6</v>
      </c>
      <c r="D8" s="451">
        <v>56</v>
      </c>
      <c r="E8" s="405">
        <f t="shared" si="0"/>
        <v>8.333</v>
      </c>
    </row>
    <row r="9" ht="32.1" customHeight="1" spans="1:5">
      <c r="A9" s="449" t="s">
        <v>19</v>
      </c>
      <c r="B9" s="575" t="s">
        <v>20</v>
      </c>
      <c r="C9" s="189">
        <v>27386</v>
      </c>
      <c r="D9" s="451">
        <v>27355</v>
      </c>
      <c r="E9" s="405">
        <f t="shared" si="0"/>
        <v>-0.001</v>
      </c>
    </row>
    <row r="10" customFormat="1" ht="21" customHeight="1" spans="1:5">
      <c r="A10" s="576" t="s">
        <v>21</v>
      </c>
      <c r="B10" s="575" t="s">
        <v>22</v>
      </c>
      <c r="C10" s="189">
        <v>25987</v>
      </c>
      <c r="D10" s="451">
        <v>28409</v>
      </c>
      <c r="E10" s="405">
        <f t="shared" si="0"/>
        <v>0.093</v>
      </c>
    </row>
    <row r="11" customFormat="1" ht="26" customHeight="1" spans="1:5">
      <c r="A11" s="576" t="s">
        <v>23</v>
      </c>
      <c r="B11" s="575" t="s">
        <v>24</v>
      </c>
      <c r="C11" s="189">
        <v>22438</v>
      </c>
      <c r="D11" s="451">
        <v>24022</v>
      </c>
      <c r="E11" s="405">
        <f t="shared" si="0"/>
        <v>0.071</v>
      </c>
    </row>
    <row r="12" customFormat="1" ht="31" customHeight="1" spans="1:5">
      <c r="A12" s="576" t="s">
        <v>25</v>
      </c>
      <c r="B12" s="575" t="s">
        <v>26</v>
      </c>
      <c r="C12" s="189">
        <v>13298</v>
      </c>
      <c r="D12" s="451">
        <v>14058</v>
      </c>
      <c r="E12" s="405">
        <f t="shared" si="0"/>
        <v>0.057</v>
      </c>
    </row>
    <row r="13" customFormat="1" ht="32" customHeight="1" spans="1:5">
      <c r="A13" s="576" t="s">
        <v>27</v>
      </c>
      <c r="B13" s="575" t="s">
        <v>28</v>
      </c>
      <c r="C13" s="189">
        <v>14634</v>
      </c>
      <c r="D13" s="451">
        <v>8696</v>
      </c>
      <c r="E13" s="405">
        <f t="shared" si="0"/>
        <v>-0.406</v>
      </c>
    </row>
    <row r="14" customFormat="1" ht="35" customHeight="1" spans="1:5">
      <c r="A14" s="576" t="s">
        <v>29</v>
      </c>
      <c r="B14" s="575" t="s">
        <v>30</v>
      </c>
      <c r="C14" s="189">
        <v>812</v>
      </c>
      <c r="D14" s="451">
        <v>714</v>
      </c>
      <c r="E14" s="405">
        <f t="shared" si="0"/>
        <v>-0.121</v>
      </c>
    </row>
    <row r="15" ht="32.1" customHeight="1" spans="1:5">
      <c r="A15" s="449" t="s">
        <v>31</v>
      </c>
      <c r="B15" s="575" t="s">
        <v>32</v>
      </c>
      <c r="C15" s="189">
        <v>147</v>
      </c>
      <c r="D15" s="451">
        <v>185</v>
      </c>
      <c r="E15" s="405">
        <f t="shared" si="0"/>
        <v>0.259</v>
      </c>
    </row>
    <row r="16" customFormat="1" ht="23" customHeight="1" spans="1:5">
      <c r="A16" s="576" t="s">
        <v>33</v>
      </c>
      <c r="B16" s="575" t="s">
        <v>34</v>
      </c>
      <c r="C16" s="189">
        <v>9657</v>
      </c>
      <c r="D16" s="451">
        <v>11202</v>
      </c>
      <c r="E16" s="405">
        <f t="shared" si="0"/>
        <v>0.16</v>
      </c>
    </row>
    <row r="17" customFormat="1" ht="27" customHeight="1" spans="1:5">
      <c r="A17" s="576" t="s">
        <v>35</v>
      </c>
      <c r="B17" s="575" t="s">
        <v>36</v>
      </c>
      <c r="C17" s="189">
        <v>145</v>
      </c>
      <c r="D17" s="451">
        <v>0</v>
      </c>
      <c r="E17" s="405">
        <f t="shared" si="0"/>
        <v>-1</v>
      </c>
    </row>
    <row r="18" customFormat="1" ht="42" customHeight="1" spans="1:5">
      <c r="A18" s="576" t="s">
        <v>37</v>
      </c>
      <c r="B18" s="575" t="s">
        <v>38</v>
      </c>
      <c r="C18" s="189">
        <v>87</v>
      </c>
      <c r="D18" s="451">
        <v>84</v>
      </c>
      <c r="E18" s="405">
        <f t="shared" si="0"/>
        <v>-0.034</v>
      </c>
    </row>
    <row r="19" customFormat="1" ht="33" customHeight="1" spans="1:5">
      <c r="A19" s="611" t="s">
        <v>132</v>
      </c>
      <c r="B19" s="575" t="s">
        <v>40</v>
      </c>
      <c r="C19" s="189">
        <v>5</v>
      </c>
      <c r="D19" s="451">
        <v>0</v>
      </c>
      <c r="E19" s="405">
        <f t="shared" si="0"/>
        <v>-1</v>
      </c>
    </row>
    <row r="20" ht="32.1" customHeight="1" spans="1:5">
      <c r="A20" s="446" t="s">
        <v>41</v>
      </c>
      <c r="B20" s="574" t="s">
        <v>42</v>
      </c>
      <c r="C20" s="167">
        <f>SUBTOTAL(9,C21:C28)</f>
        <v>17704</v>
      </c>
      <c r="D20" s="167">
        <f>SUBTOTAL(9,D21:D28)</f>
        <v>17529</v>
      </c>
      <c r="E20" s="405">
        <f t="shared" ref="E20:E26" si="1">IF(C20&gt;0,D20/C20-1,IF(C20&lt;0,-(D20/C20-1),""))</f>
        <v>-0.01</v>
      </c>
    </row>
    <row r="21" ht="32.1" customHeight="1" spans="1:5">
      <c r="A21" s="577" t="s">
        <v>43</v>
      </c>
      <c r="B21" s="575" t="s">
        <v>44</v>
      </c>
      <c r="C21" s="189">
        <v>14554</v>
      </c>
      <c r="D21" s="451">
        <v>13421</v>
      </c>
      <c r="E21" s="405">
        <f t="shared" si="1"/>
        <v>-0.078</v>
      </c>
    </row>
    <row r="22" ht="32.1" customHeight="1" spans="1:5">
      <c r="A22" s="449" t="s">
        <v>45</v>
      </c>
      <c r="B22" s="566" t="s">
        <v>46</v>
      </c>
      <c r="C22" s="189">
        <v>680</v>
      </c>
      <c r="D22" s="451">
        <v>677</v>
      </c>
      <c r="E22" s="405">
        <f t="shared" si="1"/>
        <v>-0.004</v>
      </c>
    </row>
    <row r="23" ht="32.1" customHeight="1" spans="1:5">
      <c r="A23" s="449" t="s">
        <v>47</v>
      </c>
      <c r="B23" s="575" t="s">
        <v>48</v>
      </c>
      <c r="C23" s="189">
        <v>600</v>
      </c>
      <c r="D23" s="451">
        <v>436</v>
      </c>
      <c r="E23" s="405">
        <f t="shared" si="1"/>
        <v>-0.273</v>
      </c>
    </row>
    <row r="24" ht="32.1" customHeight="1" spans="1:5">
      <c r="A24" s="449" t="s">
        <v>49</v>
      </c>
      <c r="B24" s="575" t="s">
        <v>50</v>
      </c>
      <c r="C24" s="189">
        <v>0</v>
      </c>
      <c r="D24" s="451">
        <v>0</v>
      </c>
      <c r="E24" s="405" t="str">
        <f t="shared" si="1"/>
        <v/>
      </c>
    </row>
    <row r="25" ht="32.1" customHeight="1" spans="1:5">
      <c r="A25" s="449" t="s">
        <v>51</v>
      </c>
      <c r="B25" s="575" t="s">
        <v>52</v>
      </c>
      <c r="C25" s="189">
        <v>370</v>
      </c>
      <c r="D25" s="451">
        <v>1083</v>
      </c>
      <c r="E25" s="405">
        <f t="shared" si="1"/>
        <v>1.927</v>
      </c>
    </row>
    <row r="26" customFormat="1" ht="24" customHeight="1" spans="1:5">
      <c r="A26" s="576" t="s">
        <v>53</v>
      </c>
      <c r="B26" s="578" t="s">
        <v>54</v>
      </c>
      <c r="C26" s="579">
        <v>0</v>
      </c>
      <c r="D26" s="580">
        <v>0</v>
      </c>
      <c r="E26" s="405" t="str">
        <f t="shared" si="1"/>
        <v/>
      </c>
    </row>
    <row r="27" ht="32.1" customHeight="1" spans="1:5">
      <c r="A27" s="449" t="s">
        <v>55</v>
      </c>
      <c r="B27" s="575" t="s">
        <v>56</v>
      </c>
      <c r="C27" s="189">
        <v>1500</v>
      </c>
      <c r="D27" s="451">
        <v>1912</v>
      </c>
      <c r="E27" s="405">
        <f t="shared" ref="E27:E37" si="2">IF(C27&gt;0,D27/C27-1,IF(C27&lt;0,-(D27/C27-1),""))</f>
        <v>0.275</v>
      </c>
    </row>
    <row r="28" ht="32.1" customHeight="1" spans="1:5">
      <c r="A28" s="449" t="s">
        <v>57</v>
      </c>
      <c r="B28" s="575" t="s">
        <v>58</v>
      </c>
      <c r="C28" s="189"/>
      <c r="D28" s="451">
        <v>0</v>
      </c>
      <c r="E28" s="405" t="str">
        <f t="shared" si="2"/>
        <v/>
      </c>
    </row>
    <row r="29" ht="32.1" customHeight="1" spans="1:5">
      <c r="A29" s="449"/>
      <c r="B29" s="575"/>
      <c r="C29" s="189"/>
      <c r="D29" s="451"/>
      <c r="E29" s="405" t="str">
        <f t="shared" si="2"/>
        <v/>
      </c>
    </row>
    <row r="30" s="433" customFormat="1" ht="32.1" customHeight="1" spans="1:5">
      <c r="A30" s="559"/>
      <c r="B30" s="560" t="s">
        <v>59</v>
      </c>
      <c r="C30" s="167">
        <f>C4+C20</f>
        <v>390000</v>
      </c>
      <c r="D30" s="167">
        <f>D4+D20</f>
        <v>411000</v>
      </c>
      <c r="E30" s="405">
        <f t="shared" si="2"/>
        <v>0.054</v>
      </c>
    </row>
    <row r="31" ht="32.1" customHeight="1" spans="1:5">
      <c r="A31" s="446">
        <v>105</v>
      </c>
      <c r="B31" s="263" t="s">
        <v>60</v>
      </c>
      <c r="C31" s="561">
        <v>10300</v>
      </c>
      <c r="D31" s="561">
        <v>30280</v>
      </c>
      <c r="E31" s="405">
        <f t="shared" si="2"/>
        <v>1.94</v>
      </c>
    </row>
    <row r="32" ht="32.1" customHeight="1" spans="1:5">
      <c r="A32" s="581">
        <v>110</v>
      </c>
      <c r="B32" s="582" t="s">
        <v>61</v>
      </c>
      <c r="C32" s="167">
        <f>SUBTOTAL(9,C33:C39)</f>
        <v>74355</v>
      </c>
      <c r="D32" s="167">
        <f>SUBTOTAL(9,D33:D39)</f>
        <v>59206</v>
      </c>
      <c r="E32" s="405">
        <f t="shared" si="2"/>
        <v>-0.204</v>
      </c>
    </row>
    <row r="33" ht="32.1" customHeight="1" spans="1:5">
      <c r="A33" s="467">
        <v>11001</v>
      </c>
      <c r="B33" s="425" t="s">
        <v>62</v>
      </c>
      <c r="C33" s="189">
        <v>17196</v>
      </c>
      <c r="D33" s="451">
        <v>17196</v>
      </c>
      <c r="E33" s="405">
        <f t="shared" si="2"/>
        <v>0</v>
      </c>
    </row>
    <row r="34" ht="32.1" customHeight="1" spans="1:5">
      <c r="A34" s="467"/>
      <c r="B34" s="425" t="s">
        <v>63</v>
      </c>
      <c r="C34" s="189">
        <v>40000</v>
      </c>
      <c r="D34" s="451">
        <v>30000</v>
      </c>
      <c r="E34" s="405">
        <f t="shared" si="2"/>
        <v>-0.25</v>
      </c>
    </row>
    <row r="35" ht="32.1" customHeight="1" spans="1:5">
      <c r="A35" s="467">
        <v>11006</v>
      </c>
      <c r="B35" s="425" t="s">
        <v>133</v>
      </c>
      <c r="C35" s="189"/>
      <c r="E35" s="405" t="str">
        <f>IF(C35&gt;0,D36/C35-1,IF(C35&lt;0,-(D36/C35-1),""))</f>
        <v/>
      </c>
    </row>
    <row r="36" ht="32.1" customHeight="1" spans="1:5">
      <c r="A36" s="467">
        <v>11008</v>
      </c>
      <c r="B36" s="425" t="s">
        <v>64</v>
      </c>
      <c r="C36" s="189">
        <v>14266</v>
      </c>
      <c r="D36" s="451">
        <v>6370</v>
      </c>
      <c r="E36" s="405">
        <f>IF(C36&gt;0,D36/C36-1,IF(C36&lt;0,-(D36/C36-1),""))</f>
        <v>-0.553</v>
      </c>
    </row>
    <row r="37" ht="32.1" customHeight="1" spans="1:5">
      <c r="A37" s="467">
        <v>11009</v>
      </c>
      <c r="B37" s="425" t="s">
        <v>65</v>
      </c>
      <c r="C37" s="189"/>
      <c r="D37" s="451"/>
      <c r="E37" s="405" t="str">
        <f t="shared" si="2"/>
        <v/>
      </c>
    </row>
    <row r="38" s="571" customFormat="1" ht="27" customHeight="1" spans="1:5">
      <c r="A38" s="583">
        <v>11013</v>
      </c>
      <c r="B38" s="584" t="s">
        <v>66</v>
      </c>
      <c r="C38" s="579"/>
      <c r="E38" s="585"/>
    </row>
    <row r="39" s="550" customFormat="1" ht="32.1" customHeight="1" spans="1:5">
      <c r="A39" s="467">
        <v>11015</v>
      </c>
      <c r="B39" s="586" t="s">
        <v>67</v>
      </c>
      <c r="C39" s="189">
        <v>2893</v>
      </c>
      <c r="D39" s="580">
        <v>5640</v>
      </c>
      <c r="E39" s="405">
        <f>IF(C39&gt;0,D39/C39-1,IF(C39&lt;0,-(D39/C39-1),""))</f>
        <v>0.95</v>
      </c>
    </row>
    <row r="40" ht="32.1" customHeight="1" spans="1:5">
      <c r="A40" s="587"/>
      <c r="B40" s="568" t="s">
        <v>68</v>
      </c>
      <c r="C40" s="167">
        <f>C30+C31+C32</f>
        <v>474655</v>
      </c>
      <c r="D40" s="167">
        <f>D30+D31+D32</f>
        <v>500486</v>
      </c>
      <c r="E40" s="405">
        <f>IF(C40&gt;0,D40/C40-1,IF(C40&lt;0,-(D40/C40-1),""))</f>
        <v>0.054</v>
      </c>
    </row>
    <row r="41" spans="4:4">
      <c r="D41" s="588"/>
    </row>
    <row r="42" spans="4:4">
      <c r="D42" s="588"/>
    </row>
    <row r="43" spans="4:4">
      <c r="D43" s="588"/>
    </row>
    <row r="44" spans="4:4">
      <c r="D44" s="588"/>
    </row>
  </sheetData>
  <mergeCells count="1">
    <mergeCell ref="B1:E1"/>
  </mergeCells>
  <conditionalFormatting sqref="E2">
    <cfRule type="cellIs" dxfId="0" priority="57" stopIfTrue="1" operator="lessThanOrEqual">
      <formula>-1</formula>
    </cfRule>
  </conditionalFormatting>
  <conditionalFormatting sqref="B7:C7">
    <cfRule type="expression" dxfId="1" priority="55" stopIfTrue="1">
      <formula>"len($A:$A)=3"</formula>
    </cfRule>
  </conditionalFormatting>
  <conditionalFormatting sqref="B8:C8">
    <cfRule type="expression" dxfId="1" priority="24" stopIfTrue="1">
      <formula>"len($A:$A)=3"</formula>
    </cfRule>
    <cfRule type="expression" dxfId="1" priority="12" stopIfTrue="1">
      <formula>"len($A:$A)=3"</formula>
    </cfRule>
  </conditionalFormatting>
  <conditionalFormatting sqref="B9:C9">
    <cfRule type="expression" dxfId="1" priority="23" stopIfTrue="1">
      <formula>"len($A:$A)=3"</formula>
    </cfRule>
    <cfRule type="expression" dxfId="1" priority="11" stopIfTrue="1">
      <formula>"len($A:$A)=3"</formula>
    </cfRule>
  </conditionalFormatting>
  <conditionalFormatting sqref="B10:C10">
    <cfRule type="expression" dxfId="1" priority="22" stopIfTrue="1">
      <formula>"len($A:$A)=3"</formula>
    </cfRule>
    <cfRule type="expression" dxfId="1" priority="10" stopIfTrue="1">
      <formula>"len($A:$A)=3"</formula>
    </cfRule>
  </conditionalFormatting>
  <conditionalFormatting sqref="B11:C11">
    <cfRule type="expression" dxfId="1" priority="21" stopIfTrue="1">
      <formula>"len($A:$A)=3"</formula>
    </cfRule>
    <cfRule type="expression" dxfId="1" priority="9" stopIfTrue="1">
      <formula>"len($A:$A)=3"</formula>
    </cfRule>
  </conditionalFormatting>
  <conditionalFormatting sqref="B12:C12">
    <cfRule type="expression" dxfId="1" priority="20" stopIfTrue="1">
      <formula>"len($A:$A)=3"</formula>
    </cfRule>
    <cfRule type="expression" dxfId="1" priority="8" stopIfTrue="1">
      <formula>"len($A:$A)=3"</formula>
    </cfRule>
  </conditionalFormatting>
  <conditionalFormatting sqref="B13:C13">
    <cfRule type="expression" dxfId="1" priority="19" stopIfTrue="1">
      <formula>"len($A:$A)=3"</formula>
    </cfRule>
    <cfRule type="expression" dxfId="1" priority="7" stopIfTrue="1">
      <formula>"len($A:$A)=3"</formula>
    </cfRule>
  </conditionalFormatting>
  <conditionalFormatting sqref="B14:C14">
    <cfRule type="expression" dxfId="1" priority="18" stopIfTrue="1">
      <formula>"len($A:$A)=3"</formula>
    </cfRule>
    <cfRule type="expression" dxfId="1" priority="6" stopIfTrue="1">
      <formula>"len($A:$A)=3"</formula>
    </cfRule>
  </conditionalFormatting>
  <conditionalFormatting sqref="B15:C15">
    <cfRule type="expression" dxfId="1" priority="17" stopIfTrue="1">
      <formula>"len($A:$A)=3"</formula>
    </cfRule>
    <cfRule type="expression" dxfId="1" priority="5" stopIfTrue="1">
      <formula>"len($A:$A)=3"</formula>
    </cfRule>
  </conditionalFormatting>
  <conditionalFormatting sqref="B16:C16">
    <cfRule type="expression" dxfId="1" priority="16" stopIfTrue="1">
      <formula>"len($A:$A)=3"</formula>
    </cfRule>
    <cfRule type="expression" dxfId="1" priority="4" stopIfTrue="1">
      <formula>"len($A:$A)=3"</formula>
    </cfRule>
  </conditionalFormatting>
  <conditionalFormatting sqref="B17:C17">
    <cfRule type="expression" dxfId="1" priority="15" stopIfTrue="1">
      <formula>"len($A:$A)=3"</formula>
    </cfRule>
    <cfRule type="expression" dxfId="1" priority="3" stopIfTrue="1">
      <formula>"len($A:$A)=3"</formula>
    </cfRule>
  </conditionalFormatting>
  <conditionalFormatting sqref="B18:C18">
    <cfRule type="expression" dxfId="1" priority="14" stopIfTrue="1">
      <formula>"len($A:$A)=3"</formula>
    </cfRule>
    <cfRule type="expression" dxfId="1" priority="2" stopIfTrue="1">
      <formula>"len($A:$A)=3"</formula>
    </cfRule>
  </conditionalFormatting>
  <conditionalFormatting sqref="B19:C19">
    <cfRule type="expression" dxfId="1" priority="13" stopIfTrue="1">
      <formula>"len($A:$A)=3"</formula>
    </cfRule>
    <cfRule type="expression" dxfId="1" priority="1" stopIfTrue="1">
      <formula>"len($A:$A)=3"</formula>
    </cfRule>
  </conditionalFormatting>
  <conditionalFormatting sqref="A31:B31">
    <cfRule type="expression" dxfId="1" priority="63" stopIfTrue="1">
      <formula>"len($A:$A)=3"</formula>
    </cfRule>
  </conditionalFormatting>
  <conditionalFormatting sqref="B38:B39">
    <cfRule type="expression" dxfId="1" priority="31" stopIfTrue="1">
      <formula>"len($A:$A)=3"</formula>
    </cfRule>
    <cfRule type="expression" dxfId="1" priority="32" stopIfTrue="1">
      <formula>"len($A:$A)=3"</formula>
    </cfRule>
  </conditionalFormatting>
  <conditionalFormatting sqref="C33:C34">
    <cfRule type="expression" dxfId="1" priority="61" stopIfTrue="1">
      <formula>"len($A:$A)=3"</formula>
    </cfRule>
  </conditionalFormatting>
  <conditionalFormatting sqref="C36:C39">
    <cfRule type="expression" dxfId="1" priority="59" stopIfTrue="1">
      <formula>"len($A:$A)=3"</formula>
    </cfRule>
  </conditionalFormatting>
  <conditionalFormatting sqref="A4:C7 A8:A19 A20:C28 D4 D20">
    <cfRule type="expression" dxfId="1" priority="53" stopIfTrue="1">
      <formula>"len($A:$A)=3"</formula>
    </cfRule>
  </conditionalFormatting>
  <conditionalFormatting sqref="B4:C6 D4">
    <cfRule type="expression" dxfId="1" priority="56" stopIfTrue="1">
      <formula>"len($A:$A)=3"</formula>
    </cfRule>
  </conditionalFormatting>
  <conditionalFormatting sqref="A29:C29 C39 B40:C58 D40:D44">
    <cfRule type="expression" dxfId="1" priority="64" stopIfTrue="1">
      <formula>"len($A:$A)=3"</formula>
    </cfRule>
  </conditionalFormatting>
  <conditionalFormatting sqref="B29:C29 B31 C32:C34 C38:C39 D32">
    <cfRule type="expression" dxfId="1" priority="76" stopIfTrue="1">
      <formula>"len($A:$A)=3"</formula>
    </cfRule>
  </conditionalFormatting>
  <conditionalFormatting sqref="A32:B32 A35:C35">
    <cfRule type="expression" dxfId="1" priority="36" stopIfTrue="1">
      <formula>"len($A:$A)=3"</formula>
    </cfRule>
  </conditionalFormatting>
  <conditionalFormatting sqref="B32:B34 B39">
    <cfRule type="expression" dxfId="1" priority="37" stopIfTrue="1">
      <formula>"len($A:$A)=3"</formula>
    </cfRule>
  </conditionalFormatting>
  <conditionalFormatting sqref="C32:C34 D32">
    <cfRule type="expression" dxfId="1" priority="62" stopIfTrue="1">
      <formula>"len($A:$A)=3"</formula>
    </cfRule>
  </conditionalFormatting>
  <conditionalFormatting sqref="A33:B34">
    <cfRule type="expression" dxfId="1" priority="35" stopIfTrue="1">
      <formula>"len($A:$A)=3"</formula>
    </cfRule>
  </conditionalFormatting>
  <conditionalFormatting sqref="A36:B44">
    <cfRule type="expression" dxfId="1" priority="33" stopIfTrue="1">
      <formula>"len($A:$A)=3"</formula>
    </cfRule>
  </conditionalFormatting>
  <conditionalFormatting sqref="A38:B39">
    <cfRule type="expression" dxfId="1" priority="30"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51"/>
  <sheetViews>
    <sheetView showGridLines="0" showZeros="0" zoomScale="90" zoomScaleNormal="90" zoomScaleSheetLayoutView="90" workbookViewId="0">
      <pane ySplit="3" topLeftCell="A28" activePane="bottomLeft" state="frozen"/>
      <selection/>
      <selection pane="bottomLeft" activeCell="I7" sqref="I7"/>
    </sheetView>
  </sheetViews>
  <sheetFormatPr defaultColWidth="9" defaultRowHeight="14.25" outlineLevelCol="4"/>
  <cols>
    <col min="1" max="1" width="12.75" style="231" customWidth="1"/>
    <col min="2" max="2" width="50.75" style="231" customWidth="1"/>
    <col min="3" max="5" width="20.6333333333333" style="231" customWidth="1"/>
    <col min="6" max="16384" width="9" style="341"/>
  </cols>
  <sheetData>
    <row r="1" s="517" customFormat="1" ht="45" customHeight="1" spans="1:5">
      <c r="A1" s="520"/>
      <c r="B1" s="520" t="s">
        <v>134</v>
      </c>
      <c r="C1" s="520"/>
      <c r="D1" s="520"/>
      <c r="E1" s="520"/>
    </row>
    <row r="2" ht="18.95" customHeight="1" spans="1:5">
      <c r="A2" s="551"/>
      <c r="B2" s="552"/>
      <c r="C2" s="434"/>
      <c r="E2" s="553" t="s">
        <v>3</v>
      </c>
    </row>
    <row r="3" s="549" customFormat="1" ht="45" customHeight="1" spans="1:5">
      <c r="A3" s="554" t="s">
        <v>4</v>
      </c>
      <c r="B3" s="555" t="s">
        <v>5</v>
      </c>
      <c r="C3" s="250" t="s">
        <v>6</v>
      </c>
      <c r="D3" s="250" t="s">
        <v>7</v>
      </c>
      <c r="E3" s="555" t="s">
        <v>8</v>
      </c>
    </row>
    <row r="4" ht="37.5" customHeight="1" spans="1:5">
      <c r="A4" s="449" t="s">
        <v>70</v>
      </c>
      <c r="B4" s="556" t="s">
        <v>71</v>
      </c>
      <c r="C4" s="451">
        <v>43034</v>
      </c>
      <c r="D4" s="451">
        <v>56253</v>
      </c>
      <c r="E4" s="557">
        <f t="shared" ref="E4:E19" si="0">(D4-C4)/C4</f>
        <v>0.307</v>
      </c>
    </row>
    <row r="5" ht="37.5" customHeight="1" spans="1:5">
      <c r="A5" s="449" t="s">
        <v>72</v>
      </c>
      <c r="B5" s="558" t="s">
        <v>73</v>
      </c>
      <c r="C5" s="451">
        <v>0</v>
      </c>
      <c r="D5" s="451">
        <v>0</v>
      </c>
      <c r="E5" s="557"/>
    </row>
    <row r="6" ht="37.5" customHeight="1" spans="1:5">
      <c r="A6" s="449" t="s">
        <v>74</v>
      </c>
      <c r="B6" s="558" t="s">
        <v>75</v>
      </c>
      <c r="C6" s="451"/>
      <c r="D6" s="451"/>
      <c r="E6" s="557" t="e">
        <f t="shared" si="0"/>
        <v>#DIV/0!</v>
      </c>
    </row>
    <row r="7" ht="37.5" customHeight="1" spans="1:5">
      <c r="A7" s="449" t="s">
        <v>76</v>
      </c>
      <c r="B7" s="558" t="s">
        <v>77</v>
      </c>
      <c r="C7" s="451">
        <v>12199</v>
      </c>
      <c r="D7" s="451">
        <v>14699</v>
      </c>
      <c r="E7" s="557">
        <f t="shared" si="0"/>
        <v>0.205</v>
      </c>
    </row>
    <row r="8" ht="37.5" customHeight="1" spans="1:5">
      <c r="A8" s="449" t="s">
        <v>78</v>
      </c>
      <c r="B8" s="558" t="s">
        <v>79</v>
      </c>
      <c r="C8" s="451">
        <v>35372</v>
      </c>
      <c r="D8" s="451">
        <v>38979</v>
      </c>
      <c r="E8" s="557">
        <f t="shared" si="0"/>
        <v>0.102</v>
      </c>
    </row>
    <row r="9" ht="37.5" customHeight="1" spans="1:5">
      <c r="A9" s="449" t="s">
        <v>80</v>
      </c>
      <c r="B9" s="558" t="s">
        <v>81</v>
      </c>
      <c r="C9" s="451">
        <v>7713</v>
      </c>
      <c r="D9" s="451">
        <v>14755</v>
      </c>
      <c r="E9" s="557">
        <f t="shared" si="0"/>
        <v>0.913</v>
      </c>
    </row>
    <row r="10" ht="37.5" customHeight="1" spans="1:5">
      <c r="A10" s="449" t="s">
        <v>82</v>
      </c>
      <c r="B10" s="558" t="s">
        <v>83</v>
      </c>
      <c r="C10" s="451">
        <v>1761</v>
      </c>
      <c r="D10" s="451">
        <v>1848</v>
      </c>
      <c r="E10" s="557">
        <f t="shared" si="0"/>
        <v>0.049</v>
      </c>
    </row>
    <row r="11" ht="37.5" customHeight="1" spans="1:5">
      <c r="A11" s="449" t="s">
        <v>84</v>
      </c>
      <c r="B11" s="558" t="s">
        <v>85</v>
      </c>
      <c r="C11" s="451">
        <v>15074</v>
      </c>
      <c r="D11" s="451">
        <v>19079</v>
      </c>
      <c r="E11" s="557">
        <f t="shared" si="0"/>
        <v>0.266</v>
      </c>
    </row>
    <row r="12" ht="37.5" customHeight="1" spans="1:5">
      <c r="A12" s="449" t="s">
        <v>86</v>
      </c>
      <c r="B12" s="558" t="s">
        <v>87</v>
      </c>
      <c r="C12" s="451">
        <v>7643</v>
      </c>
      <c r="D12" s="451">
        <v>9600</v>
      </c>
      <c r="E12" s="557">
        <f t="shared" si="0"/>
        <v>0.256</v>
      </c>
    </row>
    <row r="13" ht="37.5" customHeight="1" spans="1:5">
      <c r="A13" s="449" t="s">
        <v>88</v>
      </c>
      <c r="B13" s="558" t="s">
        <v>89</v>
      </c>
      <c r="C13" s="451">
        <v>22363</v>
      </c>
      <c r="D13" s="451">
        <v>17634</v>
      </c>
      <c r="E13" s="557">
        <f t="shared" si="0"/>
        <v>-0.211</v>
      </c>
    </row>
    <row r="14" ht="37.5" customHeight="1" spans="1:5">
      <c r="A14" s="449" t="s">
        <v>90</v>
      </c>
      <c r="B14" s="558" t="s">
        <v>91</v>
      </c>
      <c r="C14" s="451">
        <v>70142</v>
      </c>
      <c r="D14" s="451">
        <v>55652</v>
      </c>
      <c r="E14" s="557">
        <f t="shared" si="0"/>
        <v>-0.207</v>
      </c>
    </row>
    <row r="15" ht="37.5" customHeight="1" spans="1:5">
      <c r="A15" s="449" t="s">
        <v>92</v>
      </c>
      <c r="B15" s="558" t="s">
        <v>93</v>
      </c>
      <c r="C15" s="451">
        <v>3396</v>
      </c>
      <c r="D15" s="451">
        <v>3282</v>
      </c>
      <c r="E15" s="557">
        <f t="shared" si="0"/>
        <v>-0.034</v>
      </c>
    </row>
    <row r="16" ht="37.5" customHeight="1" spans="1:5">
      <c r="A16" s="449" t="s">
        <v>94</v>
      </c>
      <c r="B16" s="558" t="s">
        <v>95</v>
      </c>
      <c r="C16" s="451">
        <v>5398</v>
      </c>
      <c r="D16" s="451">
        <v>3554</v>
      </c>
      <c r="E16" s="557">
        <f t="shared" si="0"/>
        <v>-0.342</v>
      </c>
    </row>
    <row r="17" ht="37.5" customHeight="1" spans="1:5">
      <c r="A17" s="449" t="s">
        <v>96</v>
      </c>
      <c r="B17" s="558" t="s">
        <v>97</v>
      </c>
      <c r="C17" s="451">
        <v>3186</v>
      </c>
      <c r="D17" s="451">
        <v>3884</v>
      </c>
      <c r="E17" s="557">
        <f t="shared" si="0"/>
        <v>0.219</v>
      </c>
    </row>
    <row r="18" ht="37.5" customHeight="1" spans="1:5">
      <c r="A18" s="449" t="s">
        <v>98</v>
      </c>
      <c r="B18" s="558" t="s">
        <v>99</v>
      </c>
      <c r="C18" s="451">
        <v>3625</v>
      </c>
      <c r="D18" s="451">
        <v>6702</v>
      </c>
      <c r="E18" s="557">
        <f t="shared" si="0"/>
        <v>0.849</v>
      </c>
    </row>
    <row r="19" ht="37.5" customHeight="1" spans="1:5">
      <c r="A19" s="449" t="s">
        <v>100</v>
      </c>
      <c r="B19" s="558" t="s">
        <v>101</v>
      </c>
      <c r="C19" s="451">
        <v>4</v>
      </c>
      <c r="D19" s="451">
        <v>395</v>
      </c>
      <c r="E19" s="557">
        <f t="shared" si="0"/>
        <v>97.75</v>
      </c>
    </row>
    <row r="20" ht="37.5" customHeight="1" spans="1:5">
      <c r="A20" s="449" t="s">
        <v>102</v>
      </c>
      <c r="B20" s="558" t="s">
        <v>103</v>
      </c>
      <c r="C20" s="451">
        <v>0</v>
      </c>
      <c r="D20" s="451">
        <v>0</v>
      </c>
      <c r="E20" s="557"/>
    </row>
    <row r="21" ht="37.5" customHeight="1" spans="1:5">
      <c r="A21" s="449" t="s">
        <v>104</v>
      </c>
      <c r="B21" s="558" t="s">
        <v>105</v>
      </c>
      <c r="C21" s="451">
        <v>1050</v>
      </c>
      <c r="D21" s="451">
        <v>1381</v>
      </c>
      <c r="E21" s="557">
        <f t="shared" ref="E21:E24" si="1">(D21-C21)/C21</f>
        <v>0.315</v>
      </c>
    </row>
    <row r="22" ht="37.5" customHeight="1" spans="1:5">
      <c r="A22" s="449" t="s">
        <v>106</v>
      </c>
      <c r="B22" s="558" t="s">
        <v>107</v>
      </c>
      <c r="C22" s="451">
        <v>6594</v>
      </c>
      <c r="D22" s="451">
        <v>6947</v>
      </c>
      <c r="E22" s="557">
        <f t="shared" si="1"/>
        <v>0.054</v>
      </c>
    </row>
    <row r="23" ht="37.5" customHeight="1" spans="1:5">
      <c r="A23" s="449" t="s">
        <v>108</v>
      </c>
      <c r="B23" s="558" t="s">
        <v>109</v>
      </c>
      <c r="C23" s="451">
        <v>212</v>
      </c>
      <c r="D23" s="451">
        <v>245</v>
      </c>
      <c r="E23" s="557">
        <f t="shared" si="1"/>
        <v>0.156</v>
      </c>
    </row>
    <row r="24" ht="37.5" customHeight="1" spans="1:5">
      <c r="A24" s="449" t="s">
        <v>110</v>
      </c>
      <c r="B24" s="558" t="s">
        <v>111</v>
      </c>
      <c r="C24" s="451">
        <v>5144</v>
      </c>
      <c r="D24" s="451">
        <v>3595</v>
      </c>
      <c r="E24" s="557">
        <f t="shared" si="1"/>
        <v>-0.301</v>
      </c>
    </row>
    <row r="25" ht="37.5" customHeight="1" spans="1:5">
      <c r="A25" s="449" t="s">
        <v>112</v>
      </c>
      <c r="B25" s="558" t="s">
        <v>113</v>
      </c>
      <c r="C25" s="451">
        <v>0</v>
      </c>
      <c r="D25" s="451">
        <v>7000</v>
      </c>
      <c r="E25" s="557"/>
    </row>
    <row r="26" ht="37.5" customHeight="1" spans="1:5">
      <c r="A26" s="449" t="s">
        <v>114</v>
      </c>
      <c r="B26" s="558" t="s">
        <v>115</v>
      </c>
      <c r="C26" s="451">
        <v>7841</v>
      </c>
      <c r="D26" s="451">
        <v>8528</v>
      </c>
      <c r="E26" s="557">
        <f t="shared" ref="E26:E34" si="2">(D26-C26)/C26</f>
        <v>0.088</v>
      </c>
    </row>
    <row r="27" ht="37.5" customHeight="1" spans="1:5">
      <c r="A27" s="449" t="s">
        <v>116</v>
      </c>
      <c r="B27" s="558" t="s">
        <v>117</v>
      </c>
      <c r="C27" s="451">
        <v>10</v>
      </c>
      <c r="D27" s="451">
        <v>40</v>
      </c>
      <c r="E27" s="557">
        <f t="shared" si="2"/>
        <v>3</v>
      </c>
    </row>
    <row r="28" ht="37.5" customHeight="1" spans="1:5">
      <c r="A28" s="449" t="s">
        <v>118</v>
      </c>
      <c r="B28" s="558" t="s">
        <v>119</v>
      </c>
      <c r="C28" s="451"/>
      <c r="D28" s="451"/>
      <c r="E28" s="557"/>
    </row>
    <row r="29" ht="37.5" customHeight="1" spans="1:5">
      <c r="A29" s="449"/>
      <c r="B29" s="558"/>
      <c r="C29" s="451"/>
      <c r="D29" s="451"/>
      <c r="E29" s="557"/>
    </row>
    <row r="30" s="433" customFormat="1" ht="37.5" customHeight="1" spans="1:5">
      <c r="A30" s="559"/>
      <c r="B30" s="560" t="s">
        <v>120</v>
      </c>
      <c r="C30" s="561">
        <f>SUM(C4:C29)</f>
        <v>251761</v>
      </c>
      <c r="D30" s="561">
        <f>SUM(D4:D29)</f>
        <v>274052</v>
      </c>
      <c r="E30" s="557">
        <f t="shared" si="2"/>
        <v>0.089</v>
      </c>
    </row>
    <row r="31" ht="37.5" customHeight="1" spans="1:5">
      <c r="A31" s="446">
        <v>230</v>
      </c>
      <c r="B31" s="562" t="s">
        <v>121</v>
      </c>
      <c r="C31" s="561">
        <f>SUM(C32:C35)</f>
        <v>203602</v>
      </c>
      <c r="D31" s="561">
        <f>SUM(D32:D35)</f>
        <v>191932</v>
      </c>
      <c r="E31" s="557">
        <f t="shared" si="2"/>
        <v>-0.057</v>
      </c>
    </row>
    <row r="32" ht="37.5" customHeight="1" spans="1:5">
      <c r="A32" s="563">
        <v>23006</v>
      </c>
      <c r="B32" s="564" t="s">
        <v>122</v>
      </c>
      <c r="C32" s="451">
        <v>196840</v>
      </c>
      <c r="D32" s="451">
        <v>191932</v>
      </c>
      <c r="E32" s="557">
        <f t="shared" si="2"/>
        <v>-0.025</v>
      </c>
    </row>
    <row r="33" ht="36" customHeight="1" spans="1:5">
      <c r="A33" s="449">
        <v>23008</v>
      </c>
      <c r="B33" s="564" t="s">
        <v>123</v>
      </c>
      <c r="C33" s="451">
        <v>1122</v>
      </c>
      <c r="D33" s="451">
        <v>0</v>
      </c>
      <c r="E33" s="557">
        <f t="shared" si="2"/>
        <v>-1</v>
      </c>
    </row>
    <row r="34" ht="37.5" customHeight="1" spans="1:5">
      <c r="A34" s="565">
        <v>23015</v>
      </c>
      <c r="B34" s="566" t="s">
        <v>124</v>
      </c>
      <c r="C34" s="451">
        <v>5640</v>
      </c>
      <c r="D34" s="451"/>
      <c r="E34" s="557">
        <f t="shared" si="2"/>
        <v>-1</v>
      </c>
    </row>
    <row r="35" s="550" customFormat="1" ht="36" customHeight="1" spans="1:5">
      <c r="A35" s="565">
        <v>23016</v>
      </c>
      <c r="B35" s="566" t="s">
        <v>125</v>
      </c>
      <c r="C35" s="451"/>
      <c r="D35" s="451"/>
      <c r="E35" s="557"/>
    </row>
    <row r="36" s="550" customFormat="1" ht="37.5" customHeight="1" spans="1:5">
      <c r="A36" s="446">
        <v>231</v>
      </c>
      <c r="B36" s="263" t="s">
        <v>126</v>
      </c>
      <c r="C36" s="561">
        <v>11820</v>
      </c>
      <c r="D36" s="561">
        <v>34272</v>
      </c>
      <c r="E36" s="557">
        <f>(D36-C36)/C36</f>
        <v>1.899</v>
      </c>
    </row>
    <row r="37" s="550" customFormat="1" ht="37.5" customHeight="1" spans="1:5">
      <c r="A37" s="446">
        <v>23009</v>
      </c>
      <c r="B37" s="567" t="s">
        <v>127</v>
      </c>
      <c r="C37" s="561">
        <v>6370</v>
      </c>
      <c r="D37" s="561">
        <v>0</v>
      </c>
      <c r="E37" s="557"/>
    </row>
    <row r="38" ht="37.5" customHeight="1" spans="1:5">
      <c r="A38" s="559"/>
      <c r="B38" s="568" t="s">
        <v>128</v>
      </c>
      <c r="C38" s="561">
        <f>C30+C31+C36+C37</f>
        <v>473553</v>
      </c>
      <c r="D38" s="561">
        <f>D30+D31+D36</f>
        <v>500256</v>
      </c>
      <c r="E38" s="557">
        <f>(D38-C38)/C38</f>
        <v>0.056</v>
      </c>
    </row>
    <row r="39" spans="2:4">
      <c r="B39" s="569"/>
      <c r="D39" s="570"/>
    </row>
    <row r="41" spans="4:4">
      <c r="D41" s="570"/>
    </row>
    <row r="43" spans="4:4">
      <c r="D43" s="570"/>
    </row>
    <row r="44" spans="4:4">
      <c r="D44" s="570"/>
    </row>
    <row r="46" spans="4:4">
      <c r="D46" s="570"/>
    </row>
    <row r="47" spans="4:4">
      <c r="D47" s="570"/>
    </row>
    <row r="48" spans="4:4">
      <c r="D48" s="570"/>
    </row>
    <row r="49" spans="4:4">
      <c r="D49" s="570"/>
    </row>
    <row r="51" spans="4:4">
      <c r="D51" s="570"/>
    </row>
  </sheetData>
  <mergeCells count="1">
    <mergeCell ref="B1:E1"/>
  </mergeCells>
  <conditionalFormatting sqref="C34">
    <cfRule type="expression" dxfId="1" priority="4" stopIfTrue="1">
      <formula>"len($A:$A)=3"</formula>
    </cfRule>
  </conditionalFormatting>
  <conditionalFormatting sqref="D37">
    <cfRule type="cellIs" dxfId="0" priority="2" stopIfTrue="1" operator="greaterThan">
      <formula>5</formula>
    </cfRule>
    <cfRule type="cellIs" dxfId="2" priority="1" stopIfTrue="1" operator="lessThan">
      <formula>0</formula>
    </cfRule>
  </conditionalFormatting>
  <conditionalFormatting sqref="D33:D34">
    <cfRule type="cellIs" dxfId="0" priority="7" stopIfTrue="1" operator="greaterThan">
      <formula>5</formula>
    </cfRule>
    <cfRule type="cellIs" dxfId="2" priority="6" stopIfTrue="1" operator="lessThan">
      <formula>0</formula>
    </cfRule>
  </conditionalFormatting>
  <conditionalFormatting sqref="E2 D32 D39:E44">
    <cfRule type="cellIs" dxfId="0" priority="5" stopIfTrue="1" operator="lessThanOrEqual">
      <formula>-1</formula>
    </cfRule>
  </conditionalFormatting>
  <conditionalFormatting sqref="A34:B35">
    <cfRule type="expression" dxfId="1" priority="3"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00B0F0"/>
  </sheetPr>
  <dimension ref="A1:I1354"/>
  <sheetViews>
    <sheetView showGridLines="0" showZeros="0" workbookViewId="0">
      <pane xSplit="1" ySplit="3" topLeftCell="B293" activePane="bottomRight" state="frozen"/>
      <selection/>
      <selection pane="topRight"/>
      <selection pane="bottomLeft"/>
      <selection pane="bottomRight" activeCell="L298" sqref="L298"/>
    </sheetView>
  </sheetViews>
  <sheetFormatPr defaultColWidth="9" defaultRowHeight="14.25"/>
  <cols>
    <col min="1" max="1" width="14.5083333333333" style="228" customWidth="1"/>
    <col min="2" max="2" width="50.6333333333333" style="228" customWidth="1"/>
    <col min="3" max="3" width="20.6333333333333" style="462" customWidth="1"/>
    <col min="4" max="4" width="20.6333333333333" style="519" customWidth="1"/>
    <col min="5" max="5" width="20.6333333333333" style="431" customWidth="1"/>
    <col min="6" max="16384" width="9" style="228"/>
  </cols>
  <sheetData>
    <row r="1" s="517" customFormat="1" ht="45" customHeight="1" spans="1:5">
      <c r="A1" s="520"/>
      <c r="B1" s="520" t="s">
        <v>135</v>
      </c>
      <c r="C1" s="520"/>
      <c r="D1" s="520"/>
      <c r="E1" s="520"/>
    </row>
    <row r="2" s="303" customFormat="1" ht="20.1" customHeight="1" spans="1:5">
      <c r="A2" s="521"/>
      <c r="B2" s="522"/>
      <c r="C2" s="523"/>
      <c r="D2" s="524"/>
      <c r="E2" s="524" t="s">
        <v>3</v>
      </c>
    </row>
    <row r="3" s="229" customFormat="1" ht="45" customHeight="1" spans="1:5">
      <c r="A3" s="525" t="s">
        <v>4</v>
      </c>
      <c r="B3" s="526" t="s">
        <v>5</v>
      </c>
      <c r="C3" s="525" t="s">
        <v>130</v>
      </c>
      <c r="D3" s="525" t="s">
        <v>7</v>
      </c>
      <c r="E3" s="525" t="s">
        <v>131</v>
      </c>
    </row>
    <row r="4" ht="36" customHeight="1" spans="1:5">
      <c r="A4" s="527">
        <v>201</v>
      </c>
      <c r="B4" s="528" t="s">
        <v>136</v>
      </c>
      <c r="C4" s="529">
        <f>SUM(C5,C17,C26,C37,C48,C59,C70,C78,C87,C100,C109,C120,C132,C139,C147,C153,C160,C167,C174,C181,C188,C196,C202,C208,C215,C230,C237,C244,C250)</f>
        <v>50527</v>
      </c>
      <c r="D4" s="529">
        <f>SUM(D5,D17,D26,D37,D48,D59,D70,D78,D87,D100,D109,D120,D132,D139,D147,D153,D160,D167,D174,D181,D188,D196,D202,D208,D215,D230,D237,D244,D250)</f>
        <v>56253</v>
      </c>
      <c r="E4" s="385">
        <f t="shared" ref="E4:E13" si="0">IF(C4&gt;0,D4/C4-1,IF(C4&lt;0,-(D4/C4-1),""))</f>
        <v>0.113</v>
      </c>
    </row>
    <row r="5" ht="36" customHeight="1" spans="1:5">
      <c r="A5" s="527">
        <v>20101</v>
      </c>
      <c r="B5" s="530" t="s">
        <v>137</v>
      </c>
      <c r="C5" s="529">
        <f>SUM(C6:C16)</f>
        <v>6</v>
      </c>
      <c r="D5" s="529">
        <f>SUM(D6:D16)</f>
        <v>41</v>
      </c>
      <c r="E5" s="385">
        <f t="shared" si="0"/>
        <v>5.833</v>
      </c>
    </row>
    <row r="6" ht="36" customHeight="1" spans="1:5">
      <c r="A6" s="527">
        <v>2010101</v>
      </c>
      <c r="B6" s="530" t="s">
        <v>138</v>
      </c>
      <c r="C6" s="531"/>
      <c r="D6" s="531">
        <v>0</v>
      </c>
      <c r="E6" s="385" t="str">
        <f t="shared" si="0"/>
        <v/>
      </c>
    </row>
    <row r="7" ht="36" customHeight="1" spans="1:5">
      <c r="A7" s="527">
        <v>2010102</v>
      </c>
      <c r="B7" s="530" t="s">
        <v>139</v>
      </c>
      <c r="C7" s="531">
        <v>6</v>
      </c>
      <c r="D7" s="531">
        <v>41</v>
      </c>
      <c r="E7" s="385">
        <f t="shared" si="0"/>
        <v>5.833</v>
      </c>
    </row>
    <row r="8" ht="36" customHeight="1" spans="1:5">
      <c r="A8" s="527">
        <v>2010103</v>
      </c>
      <c r="B8" s="530" t="s">
        <v>140</v>
      </c>
      <c r="C8" s="531"/>
      <c r="D8" s="531">
        <v>0</v>
      </c>
      <c r="E8" s="385" t="str">
        <f t="shared" si="0"/>
        <v/>
      </c>
    </row>
    <row r="9" ht="36" customHeight="1" spans="1:5">
      <c r="A9" s="527">
        <v>2010104</v>
      </c>
      <c r="B9" s="530" t="s">
        <v>141</v>
      </c>
      <c r="C9" s="531"/>
      <c r="D9" s="531">
        <v>0</v>
      </c>
      <c r="E9" s="385" t="str">
        <f t="shared" si="0"/>
        <v/>
      </c>
    </row>
    <row r="10" ht="36" customHeight="1" spans="1:5">
      <c r="A10" s="527">
        <v>2010105</v>
      </c>
      <c r="B10" s="530" t="s">
        <v>142</v>
      </c>
      <c r="C10" s="531"/>
      <c r="D10" s="531">
        <v>0</v>
      </c>
      <c r="E10" s="385" t="str">
        <f t="shared" si="0"/>
        <v/>
      </c>
    </row>
    <row r="11" ht="36" customHeight="1" spans="1:5">
      <c r="A11" s="527">
        <v>2010106</v>
      </c>
      <c r="B11" s="528" t="s">
        <v>143</v>
      </c>
      <c r="C11" s="531"/>
      <c r="D11" s="531">
        <v>0</v>
      </c>
      <c r="E11" s="385" t="str">
        <f t="shared" si="0"/>
        <v/>
      </c>
    </row>
    <row r="12" ht="36" customHeight="1" spans="1:5">
      <c r="A12" s="527">
        <v>2010107</v>
      </c>
      <c r="B12" s="528" t="s">
        <v>144</v>
      </c>
      <c r="C12" s="531"/>
      <c r="D12" s="531">
        <v>0</v>
      </c>
      <c r="E12" s="385" t="str">
        <f t="shared" si="0"/>
        <v/>
      </c>
    </row>
    <row r="13" ht="36" customHeight="1" spans="1:5">
      <c r="A13" s="527">
        <v>2010108</v>
      </c>
      <c r="B13" s="528" t="s">
        <v>145</v>
      </c>
      <c r="C13" s="531"/>
      <c r="D13" s="531">
        <v>0</v>
      </c>
      <c r="E13" s="385" t="str">
        <f t="shared" si="0"/>
        <v/>
      </c>
    </row>
    <row r="14" ht="36" customHeight="1" spans="1:5">
      <c r="A14" s="527">
        <v>2010109</v>
      </c>
      <c r="B14" s="528" t="s">
        <v>146</v>
      </c>
      <c r="C14" s="531"/>
      <c r="D14" s="531">
        <v>0</v>
      </c>
      <c r="E14" s="385" t="str">
        <f t="shared" ref="E13:E21" si="1">IF(C14&gt;0,D14/C14-1,IF(C14&lt;0,-(D14/C14-1),""))</f>
        <v/>
      </c>
    </row>
    <row r="15" ht="36" customHeight="1" spans="1:5">
      <c r="A15" s="527">
        <v>2010150</v>
      </c>
      <c r="B15" s="528" t="s">
        <v>147</v>
      </c>
      <c r="C15" s="531"/>
      <c r="D15" s="531">
        <v>0</v>
      </c>
      <c r="E15" s="385" t="str">
        <f t="shared" si="1"/>
        <v/>
      </c>
    </row>
    <row r="16" ht="36" customHeight="1" spans="1:5">
      <c r="A16" s="527">
        <v>2010199</v>
      </c>
      <c r="B16" s="528" t="s">
        <v>148</v>
      </c>
      <c r="C16" s="531"/>
      <c r="D16" s="531">
        <v>0</v>
      </c>
      <c r="E16" s="385" t="str">
        <f t="shared" si="1"/>
        <v/>
      </c>
    </row>
    <row r="17" ht="36" customHeight="1" spans="1:5">
      <c r="A17" s="527">
        <v>20102</v>
      </c>
      <c r="B17" s="530" t="s">
        <v>149</v>
      </c>
      <c r="C17" s="529">
        <f>SUM(C18:C25)</f>
        <v>0</v>
      </c>
      <c r="D17" s="529">
        <f>SUM(D18:D25)</f>
        <v>0</v>
      </c>
      <c r="E17" s="385" t="str">
        <f t="shared" si="1"/>
        <v/>
      </c>
    </row>
    <row r="18" ht="36" customHeight="1" spans="1:5">
      <c r="A18" s="527">
        <v>2010201</v>
      </c>
      <c r="B18" s="530" t="s">
        <v>138</v>
      </c>
      <c r="C18" s="531"/>
      <c r="D18" s="531"/>
      <c r="E18" s="385" t="str">
        <f t="shared" si="1"/>
        <v/>
      </c>
    </row>
    <row r="19" ht="36" customHeight="1" spans="1:5">
      <c r="A19" s="527">
        <v>2010202</v>
      </c>
      <c r="B19" s="530" t="s">
        <v>139</v>
      </c>
      <c r="C19" s="531"/>
      <c r="D19" s="531"/>
      <c r="E19" s="385" t="str">
        <f t="shared" si="1"/>
        <v/>
      </c>
    </row>
    <row r="20" ht="36" customHeight="1" spans="1:5">
      <c r="A20" s="527">
        <v>2010203</v>
      </c>
      <c r="B20" s="530" t="s">
        <v>140</v>
      </c>
      <c r="C20" s="531"/>
      <c r="D20" s="531"/>
      <c r="E20" s="385" t="str">
        <f t="shared" si="1"/>
        <v/>
      </c>
    </row>
    <row r="21" ht="36" customHeight="1" spans="1:5">
      <c r="A21" s="527">
        <v>2010204</v>
      </c>
      <c r="B21" s="530" t="s">
        <v>150</v>
      </c>
      <c r="C21" s="531"/>
      <c r="D21" s="531"/>
      <c r="E21" s="385" t="str">
        <f t="shared" si="1"/>
        <v/>
      </c>
    </row>
    <row r="22" ht="36" customHeight="1" spans="1:5">
      <c r="A22" s="527">
        <v>2010205</v>
      </c>
      <c r="B22" s="530" t="s">
        <v>151</v>
      </c>
      <c r="C22" s="531"/>
      <c r="D22" s="531"/>
      <c r="E22" s="385" t="str">
        <f t="shared" ref="E22:E32" si="2">IF(C22&gt;0,D22/C22-1,IF(C22&lt;0,-(D22/C22-1),""))</f>
        <v/>
      </c>
    </row>
    <row r="23" ht="36" customHeight="1" spans="1:5">
      <c r="A23" s="527">
        <v>2010206</v>
      </c>
      <c r="B23" s="530" t="s">
        <v>152</v>
      </c>
      <c r="C23" s="531"/>
      <c r="D23" s="531"/>
      <c r="E23" s="385" t="str">
        <f t="shared" si="2"/>
        <v/>
      </c>
    </row>
    <row r="24" ht="36" customHeight="1" spans="1:5">
      <c r="A24" s="527">
        <v>2010250</v>
      </c>
      <c r="B24" s="530" t="s">
        <v>147</v>
      </c>
      <c r="C24" s="531"/>
      <c r="D24" s="531"/>
      <c r="E24" s="385" t="str">
        <f t="shared" si="2"/>
        <v/>
      </c>
    </row>
    <row r="25" ht="36" customHeight="1" spans="1:5">
      <c r="A25" s="527">
        <v>2010299</v>
      </c>
      <c r="B25" s="530" t="s">
        <v>153</v>
      </c>
      <c r="C25" s="531"/>
      <c r="D25" s="531"/>
      <c r="E25" s="385" t="str">
        <f t="shared" si="2"/>
        <v/>
      </c>
    </row>
    <row r="26" ht="36" customHeight="1" spans="1:5">
      <c r="A26" s="527">
        <v>20103</v>
      </c>
      <c r="B26" s="530" t="s">
        <v>154</v>
      </c>
      <c r="C26" s="529">
        <f>SUM(C27:C36)</f>
        <v>33301</v>
      </c>
      <c r="D26" s="529">
        <f>SUM(D27:D36)</f>
        <v>18585</v>
      </c>
      <c r="E26" s="385">
        <f t="shared" si="2"/>
        <v>-0.442</v>
      </c>
    </row>
    <row r="27" ht="36" customHeight="1" spans="1:5">
      <c r="A27" s="527">
        <v>2010301</v>
      </c>
      <c r="B27" s="530" t="s">
        <v>138</v>
      </c>
      <c r="C27" s="531">
        <v>11443</v>
      </c>
      <c r="D27" s="531">
        <v>6936</v>
      </c>
      <c r="E27" s="385">
        <f t="shared" si="2"/>
        <v>-0.394</v>
      </c>
    </row>
    <row r="28" ht="36" customHeight="1" spans="1:5">
      <c r="A28" s="527">
        <v>2010302</v>
      </c>
      <c r="B28" s="530" t="s">
        <v>139</v>
      </c>
      <c r="C28" s="531">
        <v>3712</v>
      </c>
      <c r="D28" s="531">
        <v>6024</v>
      </c>
      <c r="E28" s="385">
        <f t="shared" si="2"/>
        <v>0.623</v>
      </c>
    </row>
    <row r="29" ht="36" customHeight="1" spans="1:5">
      <c r="A29" s="527">
        <v>2010303</v>
      </c>
      <c r="B29" s="530" t="s">
        <v>140</v>
      </c>
      <c r="C29" s="531">
        <v>0</v>
      </c>
      <c r="D29" s="531">
        <v>0</v>
      </c>
      <c r="E29" s="385" t="str">
        <f t="shared" si="2"/>
        <v/>
      </c>
    </row>
    <row r="30" ht="36" customHeight="1" spans="1:5">
      <c r="A30" s="527">
        <v>2010304</v>
      </c>
      <c r="B30" s="530" t="s">
        <v>155</v>
      </c>
      <c r="C30" s="531">
        <v>0</v>
      </c>
      <c r="D30" s="531">
        <v>0</v>
      </c>
      <c r="E30" s="385" t="str">
        <f t="shared" si="2"/>
        <v/>
      </c>
    </row>
    <row r="31" ht="36" customHeight="1" spans="1:5">
      <c r="A31" s="527">
        <v>2010305</v>
      </c>
      <c r="B31" s="530" t="s">
        <v>156</v>
      </c>
      <c r="C31" s="531">
        <v>75</v>
      </c>
      <c r="D31" s="531">
        <v>201</v>
      </c>
      <c r="E31" s="385">
        <f t="shared" si="2"/>
        <v>1.68</v>
      </c>
    </row>
    <row r="32" ht="36" customHeight="1" spans="1:5">
      <c r="A32" s="527">
        <v>2010306</v>
      </c>
      <c r="B32" s="530" t="s">
        <v>157</v>
      </c>
      <c r="C32" s="531">
        <v>0</v>
      </c>
      <c r="D32" s="531">
        <v>0</v>
      </c>
      <c r="E32" s="385" t="str">
        <f t="shared" si="2"/>
        <v/>
      </c>
    </row>
    <row r="33" ht="36" customHeight="1" spans="1:5">
      <c r="A33" s="527">
        <v>2010308</v>
      </c>
      <c r="B33" s="530" t="s">
        <v>158</v>
      </c>
      <c r="C33" s="531">
        <v>0</v>
      </c>
      <c r="D33" s="531">
        <v>0</v>
      </c>
      <c r="E33" s="385" t="str">
        <f t="shared" ref="E33:E54" si="3">IF(C33&gt;0,D33/C33-1,IF(C33&lt;0,-(D33/C33-1),""))</f>
        <v/>
      </c>
    </row>
    <row r="34" ht="36" customHeight="1" spans="1:5">
      <c r="A34" s="527">
        <v>2010309</v>
      </c>
      <c r="B34" s="530" t="s">
        <v>159</v>
      </c>
      <c r="C34" s="531">
        <v>0</v>
      </c>
      <c r="D34" s="531">
        <v>0</v>
      </c>
      <c r="E34" s="385" t="str">
        <f t="shared" si="3"/>
        <v/>
      </c>
    </row>
    <row r="35" ht="36" customHeight="1" spans="1:5">
      <c r="A35" s="527">
        <v>2010350</v>
      </c>
      <c r="B35" s="530" t="s">
        <v>147</v>
      </c>
      <c r="C35" s="531">
        <v>15424</v>
      </c>
      <c r="D35" s="531">
        <v>1050</v>
      </c>
      <c r="E35" s="385">
        <f t="shared" si="3"/>
        <v>-0.932</v>
      </c>
    </row>
    <row r="36" ht="36" customHeight="1" spans="1:5">
      <c r="A36" s="527">
        <v>2010399</v>
      </c>
      <c r="B36" s="530" t="s">
        <v>160</v>
      </c>
      <c r="C36" s="531">
        <v>2647</v>
      </c>
      <c r="D36" s="531">
        <v>4374</v>
      </c>
      <c r="E36" s="385">
        <f t="shared" si="3"/>
        <v>0.652</v>
      </c>
    </row>
    <row r="37" ht="36" customHeight="1" spans="1:5">
      <c r="A37" s="527">
        <v>20104</v>
      </c>
      <c r="B37" s="530" t="s">
        <v>161</v>
      </c>
      <c r="C37" s="529">
        <f>SUM(C38:C47)</f>
        <v>2633</v>
      </c>
      <c r="D37" s="529">
        <f>SUM(D38:D47)</f>
        <v>7172</v>
      </c>
      <c r="E37" s="385">
        <f t="shared" si="3"/>
        <v>1.724</v>
      </c>
    </row>
    <row r="38" ht="36" customHeight="1" spans="1:5">
      <c r="A38" s="527">
        <v>2010401</v>
      </c>
      <c r="B38" s="530" t="s">
        <v>138</v>
      </c>
      <c r="C38" s="531">
        <v>0</v>
      </c>
      <c r="D38" s="531">
        <v>18</v>
      </c>
      <c r="E38" s="385" t="str">
        <f t="shared" si="3"/>
        <v/>
      </c>
    </row>
    <row r="39" ht="36" customHeight="1" spans="1:5">
      <c r="A39" s="527">
        <v>2010402</v>
      </c>
      <c r="B39" s="530" t="s">
        <v>139</v>
      </c>
      <c r="C39" s="531">
        <v>578</v>
      </c>
      <c r="D39" s="531">
        <v>310</v>
      </c>
      <c r="E39" s="385">
        <f t="shared" si="3"/>
        <v>-0.464</v>
      </c>
    </row>
    <row r="40" ht="36" customHeight="1" spans="1:5">
      <c r="A40" s="527">
        <v>2010403</v>
      </c>
      <c r="B40" s="530" t="s">
        <v>140</v>
      </c>
      <c r="C40" s="531">
        <v>0</v>
      </c>
      <c r="D40" s="531">
        <v>0</v>
      </c>
      <c r="E40" s="385" t="str">
        <f t="shared" si="3"/>
        <v/>
      </c>
    </row>
    <row r="41" ht="36" customHeight="1" spans="1:5">
      <c r="A41" s="527">
        <v>2010404</v>
      </c>
      <c r="B41" s="530" t="s">
        <v>162</v>
      </c>
      <c r="C41" s="531">
        <v>694</v>
      </c>
      <c r="D41" s="531">
        <v>428</v>
      </c>
      <c r="E41" s="385">
        <f t="shared" si="3"/>
        <v>-0.383</v>
      </c>
    </row>
    <row r="42" ht="36" customHeight="1" spans="1:5">
      <c r="A42" s="527">
        <v>2010405</v>
      </c>
      <c r="B42" s="530" t="s">
        <v>163</v>
      </c>
      <c r="C42" s="531">
        <v>0</v>
      </c>
      <c r="D42" s="531">
        <v>0</v>
      </c>
      <c r="E42" s="385" t="str">
        <f t="shared" si="3"/>
        <v/>
      </c>
    </row>
    <row r="43" ht="36" customHeight="1" spans="1:5">
      <c r="A43" s="527">
        <v>2010406</v>
      </c>
      <c r="B43" s="530" t="s">
        <v>164</v>
      </c>
      <c r="C43" s="531">
        <v>304</v>
      </c>
      <c r="D43" s="531">
        <v>789</v>
      </c>
      <c r="E43" s="385">
        <f t="shared" si="3"/>
        <v>1.595</v>
      </c>
    </row>
    <row r="44" ht="36" customHeight="1" spans="1:5">
      <c r="A44" s="527">
        <v>2010407</v>
      </c>
      <c r="B44" s="530" t="s">
        <v>165</v>
      </c>
      <c r="C44" s="531">
        <v>0</v>
      </c>
      <c r="D44" s="531">
        <v>0</v>
      </c>
      <c r="E44" s="385" t="str">
        <f t="shared" si="3"/>
        <v/>
      </c>
    </row>
    <row r="45" ht="36" customHeight="1" spans="1:5">
      <c r="A45" s="527">
        <v>2010408</v>
      </c>
      <c r="B45" s="530" t="s">
        <v>166</v>
      </c>
      <c r="C45" s="531">
        <v>20</v>
      </c>
      <c r="D45" s="531">
        <v>20</v>
      </c>
      <c r="E45" s="385">
        <f t="shared" si="3"/>
        <v>0</v>
      </c>
    </row>
    <row r="46" ht="36" customHeight="1" spans="1:5">
      <c r="A46" s="527">
        <v>2010450</v>
      </c>
      <c r="B46" s="530" t="s">
        <v>147</v>
      </c>
      <c r="C46" s="531">
        <v>0</v>
      </c>
      <c r="D46" s="531">
        <v>0</v>
      </c>
      <c r="E46" s="385" t="str">
        <f t="shared" si="3"/>
        <v/>
      </c>
    </row>
    <row r="47" ht="36" customHeight="1" spans="1:5">
      <c r="A47" s="527">
        <v>2010499</v>
      </c>
      <c r="B47" s="530" t="s">
        <v>167</v>
      </c>
      <c r="C47" s="531">
        <v>1037</v>
      </c>
      <c r="D47" s="531">
        <v>5607</v>
      </c>
      <c r="E47" s="385">
        <f t="shared" si="3"/>
        <v>4.407</v>
      </c>
    </row>
    <row r="48" ht="36" customHeight="1" spans="1:5">
      <c r="A48" s="527">
        <v>20105</v>
      </c>
      <c r="B48" s="530" t="s">
        <v>168</v>
      </c>
      <c r="C48" s="529">
        <f>SUM(C49:C58)</f>
        <v>1754</v>
      </c>
      <c r="D48" s="529">
        <f>SUM(D49:D58)</f>
        <v>927</v>
      </c>
      <c r="E48" s="385">
        <f t="shared" si="3"/>
        <v>-0.471</v>
      </c>
    </row>
    <row r="49" ht="36" customHeight="1" spans="1:5">
      <c r="A49" s="527">
        <v>2010501</v>
      </c>
      <c r="B49" s="530" t="s">
        <v>138</v>
      </c>
      <c r="C49" s="531">
        <v>0</v>
      </c>
      <c r="D49" s="531">
        <v>0</v>
      </c>
      <c r="E49" s="385" t="str">
        <f t="shared" si="3"/>
        <v/>
      </c>
    </row>
    <row r="50" ht="36" customHeight="1" spans="1:5">
      <c r="A50" s="527">
        <v>2010502</v>
      </c>
      <c r="B50" s="528" t="s">
        <v>139</v>
      </c>
      <c r="C50" s="531">
        <v>460</v>
      </c>
      <c r="D50" s="531">
        <v>0</v>
      </c>
      <c r="E50" s="385">
        <f t="shared" si="3"/>
        <v>-1</v>
      </c>
    </row>
    <row r="51" ht="36" customHeight="1" spans="1:5">
      <c r="A51" s="527">
        <v>2010503</v>
      </c>
      <c r="B51" s="530" t="s">
        <v>140</v>
      </c>
      <c r="C51" s="531">
        <v>0</v>
      </c>
      <c r="D51" s="531">
        <v>0</v>
      </c>
      <c r="E51" s="385" t="str">
        <f t="shared" si="3"/>
        <v/>
      </c>
    </row>
    <row r="52" ht="36" customHeight="1" spans="1:5">
      <c r="A52" s="527">
        <v>2010504</v>
      </c>
      <c r="B52" s="530" t="s">
        <v>169</v>
      </c>
      <c r="C52" s="531">
        <v>1090</v>
      </c>
      <c r="D52" s="531">
        <v>825</v>
      </c>
      <c r="E52" s="385">
        <f t="shared" si="3"/>
        <v>-0.243</v>
      </c>
    </row>
    <row r="53" ht="36" customHeight="1" spans="1:5">
      <c r="A53" s="527">
        <v>2010505</v>
      </c>
      <c r="B53" s="530" t="s">
        <v>170</v>
      </c>
      <c r="C53" s="531">
        <v>102</v>
      </c>
      <c r="D53" s="531">
        <v>0</v>
      </c>
      <c r="E53" s="385">
        <f t="shared" si="3"/>
        <v>-1</v>
      </c>
    </row>
    <row r="54" ht="36" customHeight="1" spans="1:5">
      <c r="A54" s="527">
        <v>2010506</v>
      </c>
      <c r="B54" s="530" t="s">
        <v>171</v>
      </c>
      <c r="C54" s="531">
        <v>0</v>
      </c>
      <c r="D54" s="531">
        <v>0</v>
      </c>
      <c r="E54" s="385" t="str">
        <f t="shared" si="3"/>
        <v/>
      </c>
    </row>
    <row r="55" ht="36" customHeight="1" spans="1:5">
      <c r="A55" s="527">
        <v>2010507</v>
      </c>
      <c r="B55" s="530" t="s">
        <v>172</v>
      </c>
      <c r="C55" s="531">
        <v>102</v>
      </c>
      <c r="D55" s="531">
        <v>102</v>
      </c>
      <c r="E55" s="385">
        <f t="shared" ref="E55:E75" si="4">IF(C55&gt;0,D55/C55-1,IF(C55&lt;0,-(D55/C55-1),""))</f>
        <v>0</v>
      </c>
    </row>
    <row r="56" ht="36" customHeight="1" spans="1:5">
      <c r="A56" s="527">
        <v>2010508</v>
      </c>
      <c r="B56" s="530" t="s">
        <v>173</v>
      </c>
      <c r="C56" s="531">
        <v>0</v>
      </c>
      <c r="D56" s="531">
        <v>0</v>
      </c>
      <c r="E56" s="385" t="str">
        <f t="shared" si="4"/>
        <v/>
      </c>
    </row>
    <row r="57" ht="36" customHeight="1" spans="1:5">
      <c r="A57" s="527">
        <v>2010550</v>
      </c>
      <c r="B57" s="530" t="s">
        <v>147</v>
      </c>
      <c r="C57" s="531">
        <v>0</v>
      </c>
      <c r="D57" s="531">
        <v>0</v>
      </c>
      <c r="E57" s="385" t="str">
        <f t="shared" si="4"/>
        <v/>
      </c>
    </row>
    <row r="58" ht="36" customHeight="1" spans="1:5">
      <c r="A58" s="527">
        <v>2010599</v>
      </c>
      <c r="B58" s="530" t="s">
        <v>174</v>
      </c>
      <c r="C58" s="531">
        <v>0</v>
      </c>
      <c r="D58" s="531">
        <v>0</v>
      </c>
      <c r="E58" s="385" t="str">
        <f t="shared" si="4"/>
        <v/>
      </c>
    </row>
    <row r="59" ht="36" customHeight="1" spans="1:5">
      <c r="A59" s="527">
        <v>20106</v>
      </c>
      <c r="B59" s="530" t="s">
        <v>175</v>
      </c>
      <c r="C59" s="529">
        <f>SUM(C60:C69)</f>
        <v>595</v>
      </c>
      <c r="D59" s="529">
        <f>SUM(D60:D69)</f>
        <v>660</v>
      </c>
      <c r="E59" s="385">
        <f t="shared" si="4"/>
        <v>0.109</v>
      </c>
    </row>
    <row r="60" ht="36" customHeight="1" spans="1:5">
      <c r="A60" s="527">
        <v>2010601</v>
      </c>
      <c r="B60" s="530" t="s">
        <v>138</v>
      </c>
      <c r="C60" s="531"/>
      <c r="D60" s="531">
        <v>10</v>
      </c>
      <c r="E60" s="385" t="str">
        <f t="shared" si="4"/>
        <v/>
      </c>
    </row>
    <row r="61" ht="36" customHeight="1" spans="1:5">
      <c r="A61" s="527">
        <v>2010602</v>
      </c>
      <c r="B61" s="528" t="s">
        <v>139</v>
      </c>
      <c r="C61" s="531">
        <v>535</v>
      </c>
      <c r="D61" s="531">
        <v>590</v>
      </c>
      <c r="E61" s="385">
        <f t="shared" si="4"/>
        <v>0.103</v>
      </c>
    </row>
    <row r="62" ht="36" customHeight="1" spans="1:5">
      <c r="A62" s="527">
        <v>2010603</v>
      </c>
      <c r="B62" s="528" t="s">
        <v>140</v>
      </c>
      <c r="C62" s="531"/>
      <c r="D62" s="531">
        <v>0</v>
      </c>
      <c r="E62" s="385" t="str">
        <f t="shared" si="4"/>
        <v/>
      </c>
    </row>
    <row r="63" ht="36" customHeight="1" spans="1:5">
      <c r="A63" s="527">
        <v>2010604</v>
      </c>
      <c r="B63" s="528" t="s">
        <v>176</v>
      </c>
      <c r="C63" s="531"/>
      <c r="D63" s="531">
        <v>0</v>
      </c>
      <c r="E63" s="385" t="str">
        <f t="shared" si="4"/>
        <v/>
      </c>
    </row>
    <row r="64" ht="36" customHeight="1" spans="1:5">
      <c r="A64" s="527">
        <v>2010605</v>
      </c>
      <c r="B64" s="528" t="s">
        <v>177</v>
      </c>
      <c r="C64" s="531"/>
      <c r="D64" s="531">
        <v>60</v>
      </c>
      <c r="E64" s="385" t="str">
        <f t="shared" si="4"/>
        <v/>
      </c>
    </row>
    <row r="65" ht="36" customHeight="1" spans="1:5">
      <c r="A65" s="527">
        <v>2010606</v>
      </c>
      <c r="B65" s="528" t="s">
        <v>178</v>
      </c>
      <c r="C65" s="531">
        <v>60</v>
      </c>
      <c r="D65" s="531">
        <v>0</v>
      </c>
      <c r="E65" s="385">
        <f t="shared" si="4"/>
        <v>-1</v>
      </c>
    </row>
    <row r="66" ht="36" customHeight="1" spans="1:5">
      <c r="A66" s="527">
        <v>2010607</v>
      </c>
      <c r="B66" s="530" t="s">
        <v>179</v>
      </c>
      <c r="C66" s="531"/>
      <c r="D66" s="531">
        <v>0</v>
      </c>
      <c r="E66" s="385" t="str">
        <f t="shared" si="4"/>
        <v/>
      </c>
    </row>
    <row r="67" ht="36" customHeight="1" spans="1:5">
      <c r="A67" s="527">
        <v>2010608</v>
      </c>
      <c r="B67" s="530" t="s">
        <v>180</v>
      </c>
      <c r="C67" s="531"/>
      <c r="D67" s="531">
        <v>0</v>
      </c>
      <c r="E67" s="385" t="str">
        <f t="shared" si="4"/>
        <v/>
      </c>
    </row>
    <row r="68" ht="36" customHeight="1" spans="1:5">
      <c r="A68" s="527">
        <v>2010650</v>
      </c>
      <c r="B68" s="530" t="s">
        <v>147</v>
      </c>
      <c r="C68" s="531"/>
      <c r="D68" s="531">
        <v>0</v>
      </c>
      <c r="E68" s="385" t="str">
        <f t="shared" si="4"/>
        <v/>
      </c>
    </row>
    <row r="69" ht="36" customHeight="1" spans="1:5">
      <c r="A69" s="527">
        <v>2010699</v>
      </c>
      <c r="B69" s="530" t="s">
        <v>181</v>
      </c>
      <c r="C69" s="531"/>
      <c r="D69" s="531">
        <v>0</v>
      </c>
      <c r="E69" s="385" t="str">
        <f t="shared" si="4"/>
        <v/>
      </c>
    </row>
    <row r="70" ht="36" customHeight="1" spans="1:5">
      <c r="A70" s="527">
        <v>20107</v>
      </c>
      <c r="B70" s="530" t="s">
        <v>182</v>
      </c>
      <c r="C70" s="529">
        <f>SUM(C71:C77)</f>
        <v>1038</v>
      </c>
      <c r="D70" s="529">
        <f>SUM(D71:D77)</f>
        <v>781</v>
      </c>
      <c r="E70" s="385">
        <f t="shared" si="4"/>
        <v>-0.248</v>
      </c>
    </row>
    <row r="71" ht="36" customHeight="1" spans="1:5">
      <c r="A71" s="527">
        <v>2010701</v>
      </c>
      <c r="B71" s="530" t="s">
        <v>138</v>
      </c>
      <c r="C71" s="531">
        <v>1038</v>
      </c>
      <c r="D71" s="531">
        <v>293</v>
      </c>
      <c r="E71" s="385">
        <f t="shared" si="4"/>
        <v>-0.718</v>
      </c>
    </row>
    <row r="72" ht="36" customHeight="1" spans="1:5">
      <c r="A72" s="527">
        <v>2010702</v>
      </c>
      <c r="B72" s="530" t="s">
        <v>139</v>
      </c>
      <c r="C72" s="531"/>
      <c r="D72" s="531">
        <v>488</v>
      </c>
      <c r="E72" s="385" t="str">
        <f t="shared" si="4"/>
        <v/>
      </c>
    </row>
    <row r="73" ht="36" customHeight="1" spans="1:5">
      <c r="A73" s="527">
        <v>2010703</v>
      </c>
      <c r="B73" s="530" t="s">
        <v>140</v>
      </c>
      <c r="C73" s="531"/>
      <c r="D73" s="531">
        <v>0</v>
      </c>
      <c r="E73" s="385" t="str">
        <f t="shared" si="4"/>
        <v/>
      </c>
    </row>
    <row r="74" ht="36" customHeight="1" spans="1:5">
      <c r="A74" s="527">
        <v>2010709</v>
      </c>
      <c r="B74" s="530" t="s">
        <v>179</v>
      </c>
      <c r="C74" s="531"/>
      <c r="D74" s="531">
        <v>0</v>
      </c>
      <c r="E74" s="385" t="str">
        <f t="shared" si="4"/>
        <v/>
      </c>
    </row>
    <row r="75" ht="36" customHeight="1" spans="1:5">
      <c r="A75" s="527">
        <v>2010710</v>
      </c>
      <c r="B75" s="530" t="s">
        <v>183</v>
      </c>
      <c r="C75" s="531"/>
      <c r="D75" s="531">
        <v>0</v>
      </c>
      <c r="E75" s="385" t="str">
        <f t="shared" si="4"/>
        <v/>
      </c>
    </row>
    <row r="76" ht="36" customHeight="1" spans="1:5">
      <c r="A76" s="527">
        <v>2010750</v>
      </c>
      <c r="B76" s="530" t="s">
        <v>147</v>
      </c>
      <c r="C76" s="531"/>
      <c r="D76" s="531">
        <v>0</v>
      </c>
      <c r="E76" s="385"/>
    </row>
    <row r="77" ht="36" customHeight="1" spans="1:5">
      <c r="A77" s="527">
        <v>2010799</v>
      </c>
      <c r="B77" s="530" t="s">
        <v>184</v>
      </c>
      <c r="C77" s="531"/>
      <c r="D77" s="531">
        <v>0</v>
      </c>
      <c r="E77" s="385" t="str">
        <f>IF(C77&gt;0,D77/C77-1,IF(C77&lt;0,-(D77/C77-1),""))</f>
        <v/>
      </c>
    </row>
    <row r="78" ht="36" customHeight="1" spans="1:5">
      <c r="A78" s="527">
        <v>20108</v>
      </c>
      <c r="B78" s="530" t="s">
        <v>185</v>
      </c>
      <c r="C78" s="529">
        <f>SUM(C79:C86)</f>
        <v>405</v>
      </c>
      <c r="D78" s="529">
        <f>SUM(D79:D86)</f>
        <v>466</v>
      </c>
      <c r="E78" s="385">
        <f t="shared" ref="E78:E83" si="5">IF(C78&gt;0,D78/C78-1,IF(C78&lt;0,-(D78/C78-1),""))</f>
        <v>0.151</v>
      </c>
    </row>
    <row r="79" ht="36" customHeight="1" spans="1:5">
      <c r="A79" s="527">
        <v>2010801</v>
      </c>
      <c r="B79" s="530" t="s">
        <v>138</v>
      </c>
      <c r="C79" s="531"/>
      <c r="D79" s="531">
        <v>0</v>
      </c>
      <c r="E79" s="385" t="str">
        <f t="shared" si="5"/>
        <v/>
      </c>
    </row>
    <row r="80" ht="36" customHeight="1" spans="1:5">
      <c r="A80" s="527">
        <v>2010802</v>
      </c>
      <c r="B80" s="530" t="s">
        <v>139</v>
      </c>
      <c r="C80" s="531">
        <v>5</v>
      </c>
      <c r="D80" s="531">
        <v>16</v>
      </c>
      <c r="E80" s="385">
        <f t="shared" si="5"/>
        <v>2.2</v>
      </c>
    </row>
    <row r="81" ht="36" customHeight="1" spans="1:5">
      <c r="A81" s="527">
        <v>2010803</v>
      </c>
      <c r="B81" s="530" t="s">
        <v>140</v>
      </c>
      <c r="C81" s="531"/>
      <c r="D81" s="531">
        <v>0</v>
      </c>
      <c r="E81" s="385"/>
    </row>
    <row r="82" ht="36" customHeight="1" spans="1:5">
      <c r="A82" s="527">
        <v>2010804</v>
      </c>
      <c r="B82" s="530" t="s">
        <v>186</v>
      </c>
      <c r="C82" s="531"/>
      <c r="D82" s="531">
        <v>0</v>
      </c>
      <c r="E82" s="385" t="str">
        <f t="shared" si="5"/>
        <v/>
      </c>
    </row>
    <row r="83" ht="36" customHeight="1" spans="1:5">
      <c r="A83" s="527">
        <v>2010805</v>
      </c>
      <c r="B83" s="530" t="s">
        <v>187</v>
      </c>
      <c r="C83" s="531"/>
      <c r="D83" s="531">
        <v>0</v>
      </c>
      <c r="E83" s="385" t="str">
        <f t="shared" si="5"/>
        <v/>
      </c>
    </row>
    <row r="84" ht="36" customHeight="1" spans="1:5">
      <c r="A84" s="527">
        <v>2010806</v>
      </c>
      <c r="B84" s="530" t="s">
        <v>179</v>
      </c>
      <c r="C84" s="531"/>
      <c r="D84" s="531">
        <v>0</v>
      </c>
      <c r="E84" s="385"/>
    </row>
    <row r="85" ht="36" customHeight="1" spans="1:5">
      <c r="A85" s="527">
        <v>2010850</v>
      </c>
      <c r="B85" s="530" t="s">
        <v>147</v>
      </c>
      <c r="C85" s="531"/>
      <c r="D85" s="531">
        <v>0</v>
      </c>
      <c r="E85" s="385" t="str">
        <f>IF(C85&gt;0,D85/C85-1,IF(C85&lt;0,-(D85/C85-1),""))</f>
        <v/>
      </c>
    </row>
    <row r="86" ht="36" customHeight="1" spans="1:5">
      <c r="A86" s="527">
        <v>2010899</v>
      </c>
      <c r="B86" s="528" t="s">
        <v>188</v>
      </c>
      <c r="C86" s="531">
        <v>400</v>
      </c>
      <c r="D86" s="531">
        <v>450</v>
      </c>
      <c r="E86" s="385"/>
    </row>
    <row r="87" ht="36" customHeight="1" spans="1:5">
      <c r="A87" s="527">
        <v>20109</v>
      </c>
      <c r="B87" s="530" t="s">
        <v>189</v>
      </c>
      <c r="C87" s="529">
        <f>SUM(C88:C99)</f>
        <v>0</v>
      </c>
      <c r="D87" s="529">
        <f>SUM(D88:D99)</f>
        <v>0</v>
      </c>
      <c r="E87" s="385"/>
    </row>
    <row r="88" ht="36" customHeight="1" spans="1:5">
      <c r="A88" s="527">
        <v>2010901</v>
      </c>
      <c r="B88" s="530" t="s">
        <v>138</v>
      </c>
      <c r="C88" s="531"/>
      <c r="D88" s="531"/>
      <c r="E88" s="385"/>
    </row>
    <row r="89" ht="36" customHeight="1" spans="1:5">
      <c r="A89" s="527">
        <v>2010902</v>
      </c>
      <c r="B89" s="530" t="s">
        <v>139</v>
      </c>
      <c r="C89" s="531"/>
      <c r="D89" s="531"/>
      <c r="E89" s="385" t="str">
        <f>IF(C89&gt;0,D89/C89-1,IF(C89&lt;0,-(D89/C89-1),""))</f>
        <v/>
      </c>
    </row>
    <row r="90" ht="36" customHeight="1" spans="1:5">
      <c r="A90" s="527">
        <v>2010903</v>
      </c>
      <c r="B90" s="530" t="s">
        <v>140</v>
      </c>
      <c r="C90" s="531"/>
      <c r="D90" s="531"/>
      <c r="E90" s="385"/>
    </row>
    <row r="91" ht="36" customHeight="1" spans="1:5">
      <c r="A91" s="527">
        <v>2010905</v>
      </c>
      <c r="B91" s="530" t="s">
        <v>190</v>
      </c>
      <c r="C91" s="531"/>
      <c r="D91" s="531"/>
      <c r="E91" s="385" t="str">
        <f>IF(C91&gt;0,D91/C91-1,IF(C91&lt;0,-(D91/C91-1),""))</f>
        <v/>
      </c>
    </row>
    <row r="92" ht="36" customHeight="1" spans="1:5">
      <c r="A92" s="527">
        <v>2010907</v>
      </c>
      <c r="B92" s="530" t="s">
        <v>191</v>
      </c>
      <c r="C92" s="531"/>
      <c r="D92" s="531"/>
      <c r="E92" s="382"/>
    </row>
    <row r="93" ht="36" customHeight="1" spans="1:5">
      <c r="A93" s="527">
        <v>2010908</v>
      </c>
      <c r="B93" s="530" t="s">
        <v>179</v>
      </c>
      <c r="C93" s="531"/>
      <c r="D93" s="531"/>
      <c r="E93" s="385" t="str">
        <f>IF(C93&gt;0,D93/C93-1,IF(C93&lt;0,-(D93/C93-1),""))</f>
        <v/>
      </c>
    </row>
    <row r="94" ht="36" customHeight="1" spans="1:5">
      <c r="A94" s="527">
        <v>2010909</v>
      </c>
      <c r="B94" s="530" t="s">
        <v>192</v>
      </c>
      <c r="C94" s="531"/>
      <c r="D94" s="531"/>
      <c r="E94" s="385" t="str">
        <f>IF(C94&gt;0,D94/C94-1,IF(C94&lt;0,-(D94/C94-1),""))</f>
        <v/>
      </c>
    </row>
    <row r="95" ht="36" customHeight="1" spans="1:5">
      <c r="A95" s="527">
        <v>2010910</v>
      </c>
      <c r="B95" s="530" t="s">
        <v>193</v>
      </c>
      <c r="C95" s="531"/>
      <c r="D95" s="531"/>
      <c r="E95" s="385" t="str">
        <f>IF(C95&gt;0,D95/C95-1,IF(C95&lt;0,-(D95/C95-1),""))</f>
        <v/>
      </c>
    </row>
    <row r="96" ht="36" customHeight="1" spans="1:5">
      <c r="A96" s="527">
        <v>2010911</v>
      </c>
      <c r="B96" s="530" t="s">
        <v>194</v>
      </c>
      <c r="C96" s="531"/>
      <c r="D96" s="531"/>
      <c r="E96" s="385"/>
    </row>
    <row r="97" ht="36" customHeight="1" spans="1:5">
      <c r="A97" s="527">
        <v>2010912</v>
      </c>
      <c r="B97" s="530" t="s">
        <v>195</v>
      </c>
      <c r="C97" s="531"/>
      <c r="D97" s="531"/>
      <c r="E97" s="385" t="str">
        <f t="shared" ref="E97:E103" si="6">IF(C97&gt;0,D97/C97-1,IF(C97&lt;0,-(D97/C97-1),""))</f>
        <v/>
      </c>
    </row>
    <row r="98" ht="36" customHeight="1" spans="1:5">
      <c r="A98" s="527">
        <v>2010950</v>
      </c>
      <c r="B98" s="530" t="s">
        <v>147</v>
      </c>
      <c r="C98" s="531"/>
      <c r="D98" s="531"/>
      <c r="E98" s="385" t="str">
        <f t="shared" si="6"/>
        <v/>
      </c>
    </row>
    <row r="99" ht="36" customHeight="1" spans="1:5">
      <c r="A99" s="527">
        <v>2010999</v>
      </c>
      <c r="B99" s="530" t="s">
        <v>196</v>
      </c>
      <c r="C99" s="531"/>
      <c r="D99" s="531"/>
      <c r="E99" s="385" t="str">
        <f t="shared" si="6"/>
        <v/>
      </c>
    </row>
    <row r="100" ht="36" customHeight="1" spans="1:5">
      <c r="A100" s="527">
        <v>20111</v>
      </c>
      <c r="B100" s="528" t="s">
        <v>197</v>
      </c>
      <c r="C100" s="529">
        <f>SUM(C101:C108)</f>
        <v>47</v>
      </c>
      <c r="D100" s="529">
        <f>SUM(D101:D108)</f>
        <v>67</v>
      </c>
      <c r="E100" s="385">
        <f t="shared" si="6"/>
        <v>0.426</v>
      </c>
    </row>
    <row r="101" ht="36" customHeight="1" spans="1:5">
      <c r="A101" s="527">
        <v>2011101</v>
      </c>
      <c r="B101" s="530" t="s">
        <v>138</v>
      </c>
      <c r="C101" s="531"/>
      <c r="D101" s="531">
        <v>0</v>
      </c>
      <c r="E101" s="385" t="str">
        <f t="shared" si="6"/>
        <v/>
      </c>
    </row>
    <row r="102" ht="36" customHeight="1" spans="1:5">
      <c r="A102" s="527">
        <v>2011102</v>
      </c>
      <c r="B102" s="530" t="s">
        <v>139</v>
      </c>
      <c r="C102" s="531">
        <v>44</v>
      </c>
      <c r="D102" s="531">
        <v>64</v>
      </c>
      <c r="E102" s="385">
        <f t="shared" si="6"/>
        <v>0.455</v>
      </c>
    </row>
    <row r="103" ht="36" customHeight="1" spans="1:5">
      <c r="A103" s="527">
        <v>2011103</v>
      </c>
      <c r="B103" s="530" t="s">
        <v>140</v>
      </c>
      <c r="C103" s="531"/>
      <c r="D103" s="531">
        <v>0</v>
      </c>
      <c r="E103" s="385" t="str">
        <f t="shared" si="6"/>
        <v/>
      </c>
    </row>
    <row r="104" ht="36" customHeight="1" spans="1:5">
      <c r="A104" s="527">
        <v>2011104</v>
      </c>
      <c r="B104" s="530" t="s">
        <v>198</v>
      </c>
      <c r="C104" s="531"/>
      <c r="D104" s="531">
        <v>0</v>
      </c>
      <c r="E104" s="385"/>
    </row>
    <row r="105" ht="36" customHeight="1" spans="1:5">
      <c r="A105" s="527">
        <v>2011105</v>
      </c>
      <c r="B105" s="530" t="s">
        <v>199</v>
      </c>
      <c r="C105" s="531"/>
      <c r="D105" s="531">
        <v>0</v>
      </c>
      <c r="E105" s="382"/>
    </row>
    <row r="106" ht="36" customHeight="1" spans="1:5">
      <c r="A106" s="527">
        <v>2011106</v>
      </c>
      <c r="B106" s="530" t="s">
        <v>200</v>
      </c>
      <c r="C106" s="531"/>
      <c r="D106" s="531">
        <v>0</v>
      </c>
      <c r="E106" s="385"/>
    </row>
    <row r="107" ht="36" customHeight="1" spans="1:5">
      <c r="A107" s="527">
        <v>2011150</v>
      </c>
      <c r="B107" s="530" t="s">
        <v>147</v>
      </c>
      <c r="C107" s="531"/>
      <c r="D107" s="531">
        <v>0</v>
      </c>
      <c r="E107" s="385" t="str">
        <f>IF(C107&gt;0,D107/C107-1,IF(C107&lt;0,-(D107/C107-1),""))</f>
        <v/>
      </c>
    </row>
    <row r="108" ht="36" customHeight="1" spans="1:5">
      <c r="A108" s="527">
        <v>2011199</v>
      </c>
      <c r="B108" s="530" t="s">
        <v>201</v>
      </c>
      <c r="C108" s="531">
        <v>3</v>
      </c>
      <c r="D108" s="531">
        <v>3</v>
      </c>
      <c r="E108" s="385">
        <f>IF(C108&gt;0,D108/C108-1,IF(C108&lt;0,-(D108/C108-1),""))</f>
        <v>0</v>
      </c>
    </row>
    <row r="109" ht="36" customHeight="1" spans="1:5">
      <c r="A109" s="527">
        <v>20113</v>
      </c>
      <c r="B109" s="528" t="s">
        <v>202</v>
      </c>
      <c r="C109" s="529">
        <f>SUM(C110:C119)</f>
        <v>3597</v>
      </c>
      <c r="D109" s="529">
        <f>SUM(D110:D119)</f>
        <v>3720</v>
      </c>
      <c r="E109" s="385">
        <f>IF(C109&gt;0,D109/C109-1,IF(C109&lt;0,-(D109/C109-1),""))</f>
        <v>0.034</v>
      </c>
    </row>
    <row r="110" ht="36" customHeight="1" spans="1:5">
      <c r="A110" s="527">
        <v>2011301</v>
      </c>
      <c r="B110" s="530" t="s">
        <v>138</v>
      </c>
      <c r="C110" s="531"/>
      <c r="D110" s="531">
        <v>23</v>
      </c>
      <c r="E110" s="385" t="str">
        <f t="shared" ref="E110:E115" si="7">IF(C110&gt;0,D110/C110-1,IF(C110&lt;0,-(D110/C110-1),""))</f>
        <v/>
      </c>
    </row>
    <row r="111" ht="36" customHeight="1" spans="1:5">
      <c r="A111" s="527">
        <v>2011302</v>
      </c>
      <c r="B111" s="530" t="s">
        <v>139</v>
      </c>
      <c r="C111" s="531">
        <v>1001</v>
      </c>
      <c r="D111" s="531">
        <v>912</v>
      </c>
      <c r="E111" s="385">
        <f t="shared" si="7"/>
        <v>-0.089</v>
      </c>
    </row>
    <row r="112" ht="36" customHeight="1" spans="1:5">
      <c r="A112" s="527">
        <v>2011303</v>
      </c>
      <c r="B112" s="530" t="s">
        <v>140</v>
      </c>
      <c r="C112" s="531"/>
      <c r="D112" s="531">
        <v>0</v>
      </c>
      <c r="E112" s="385"/>
    </row>
    <row r="113" ht="36" customHeight="1" spans="1:5">
      <c r="A113" s="527">
        <v>2011304</v>
      </c>
      <c r="B113" s="530" t="s">
        <v>203</v>
      </c>
      <c r="C113" s="531"/>
      <c r="D113" s="531">
        <v>10</v>
      </c>
      <c r="E113" s="385"/>
    </row>
    <row r="114" ht="36" customHeight="1" spans="1:5">
      <c r="A114" s="527">
        <v>2011305</v>
      </c>
      <c r="B114" s="530" t="s">
        <v>204</v>
      </c>
      <c r="C114" s="531"/>
      <c r="D114" s="531">
        <v>0</v>
      </c>
      <c r="E114" s="385"/>
    </row>
    <row r="115" ht="36" customHeight="1" spans="1:5">
      <c r="A115" s="527">
        <v>2011306</v>
      </c>
      <c r="B115" s="530" t="s">
        <v>205</v>
      </c>
      <c r="C115" s="531"/>
      <c r="D115" s="531">
        <v>0</v>
      </c>
      <c r="E115" s="385" t="str">
        <f t="shared" si="7"/>
        <v/>
      </c>
    </row>
    <row r="116" ht="36" customHeight="1" spans="1:5">
      <c r="A116" s="527">
        <v>2011307</v>
      </c>
      <c r="B116" s="530" t="s">
        <v>206</v>
      </c>
      <c r="C116" s="531">
        <v>46</v>
      </c>
      <c r="D116" s="531">
        <v>0</v>
      </c>
      <c r="E116" s="385"/>
    </row>
    <row r="117" ht="36" customHeight="1" spans="1:5">
      <c r="A117" s="527">
        <v>2011308</v>
      </c>
      <c r="B117" s="530" t="s">
        <v>207</v>
      </c>
      <c r="C117" s="531">
        <v>1843</v>
      </c>
      <c r="D117" s="531">
        <v>1693</v>
      </c>
      <c r="E117" s="385">
        <f>IF(C117&gt;0,D117/C117-1,IF(C117&lt;0,-(D117/C117-1),""))</f>
        <v>-0.081</v>
      </c>
    </row>
    <row r="118" ht="36" customHeight="1" spans="1:5">
      <c r="A118" s="527">
        <v>2011350</v>
      </c>
      <c r="B118" s="530" t="s">
        <v>147</v>
      </c>
      <c r="C118" s="531">
        <v>0</v>
      </c>
      <c r="D118" s="531">
        <v>0</v>
      </c>
      <c r="E118" s="385"/>
    </row>
    <row r="119" ht="36" customHeight="1" spans="1:5">
      <c r="A119" s="527">
        <v>2011399</v>
      </c>
      <c r="B119" s="530" t="s">
        <v>208</v>
      </c>
      <c r="C119" s="531">
        <v>707</v>
      </c>
      <c r="D119" s="531">
        <v>1082</v>
      </c>
      <c r="E119" s="385"/>
    </row>
    <row r="120" ht="36" customHeight="1" spans="1:5">
      <c r="A120" s="527">
        <v>20114</v>
      </c>
      <c r="B120" s="530" t="s">
        <v>209</v>
      </c>
      <c r="C120" s="529">
        <f>SUM(C121:C131)</f>
        <v>0</v>
      </c>
      <c r="D120" s="529">
        <f>SUM(D121:D131)</f>
        <v>0</v>
      </c>
      <c r="E120" s="385" t="str">
        <f t="shared" ref="E120:E125" si="8">IF(C120&gt;0,D120/C120-1,IF(C120&lt;0,-(D120/C120-1),""))</f>
        <v/>
      </c>
    </row>
    <row r="121" ht="36" customHeight="1" spans="1:5">
      <c r="A121" s="527">
        <v>2011401</v>
      </c>
      <c r="B121" s="530" t="s">
        <v>138</v>
      </c>
      <c r="C121" s="531"/>
      <c r="D121" s="531"/>
      <c r="E121" s="385" t="str">
        <f t="shared" si="8"/>
        <v/>
      </c>
    </row>
    <row r="122" ht="36" customHeight="1" spans="1:5">
      <c r="A122" s="527">
        <v>2011402</v>
      </c>
      <c r="B122" s="528" t="s">
        <v>139</v>
      </c>
      <c r="C122" s="531"/>
      <c r="D122" s="531"/>
      <c r="E122" s="385"/>
    </row>
    <row r="123" ht="36" customHeight="1" spans="1:5">
      <c r="A123" s="527">
        <v>2011403</v>
      </c>
      <c r="B123" s="530" t="s">
        <v>140</v>
      </c>
      <c r="C123" s="531"/>
      <c r="D123" s="531"/>
      <c r="E123" s="385" t="str">
        <f t="shared" si="8"/>
        <v/>
      </c>
    </row>
    <row r="124" ht="36" customHeight="1" spans="1:5">
      <c r="A124" s="527">
        <v>2011404</v>
      </c>
      <c r="B124" s="530" t="s">
        <v>210</v>
      </c>
      <c r="C124" s="531"/>
      <c r="D124" s="531"/>
      <c r="E124" s="385" t="str">
        <f t="shared" si="8"/>
        <v/>
      </c>
    </row>
    <row r="125" ht="36" customHeight="1" spans="1:5">
      <c r="A125" s="527">
        <v>2011405</v>
      </c>
      <c r="B125" s="530" t="s">
        <v>211</v>
      </c>
      <c r="C125" s="531"/>
      <c r="D125" s="531"/>
      <c r="E125" s="385" t="str">
        <f t="shared" si="8"/>
        <v/>
      </c>
    </row>
    <row r="126" ht="36" customHeight="1" spans="1:5">
      <c r="A126" s="527">
        <v>2011408</v>
      </c>
      <c r="B126" s="530" t="s">
        <v>212</v>
      </c>
      <c r="C126" s="531"/>
      <c r="D126" s="531"/>
      <c r="E126" s="385" t="str">
        <f t="shared" ref="E126:E132" si="9">IF(C126&gt;0,D126/C126-1,IF(C126&lt;0,-(D126/C126-1),""))</f>
        <v/>
      </c>
    </row>
    <row r="127" ht="36" customHeight="1" spans="1:5">
      <c r="A127" s="527">
        <v>2011409</v>
      </c>
      <c r="B127" s="530" t="s">
        <v>213</v>
      </c>
      <c r="C127" s="531"/>
      <c r="D127" s="531"/>
      <c r="E127" s="385"/>
    </row>
    <row r="128" ht="36" customHeight="1" spans="1:5">
      <c r="A128" s="527">
        <v>2011410</v>
      </c>
      <c r="B128" s="530" t="s">
        <v>214</v>
      </c>
      <c r="C128" s="531"/>
      <c r="D128" s="531"/>
      <c r="E128" s="385" t="str">
        <f t="shared" si="9"/>
        <v/>
      </c>
    </row>
    <row r="129" ht="36" customHeight="1" spans="1:5">
      <c r="A129" s="527">
        <v>2011411</v>
      </c>
      <c r="B129" s="530" t="s">
        <v>215</v>
      </c>
      <c r="C129" s="531"/>
      <c r="D129" s="531"/>
      <c r="E129" s="385" t="str">
        <f t="shared" si="9"/>
        <v/>
      </c>
    </row>
    <row r="130" ht="36" customHeight="1" spans="1:5">
      <c r="A130" s="527">
        <v>2011450</v>
      </c>
      <c r="B130" s="530" t="s">
        <v>147</v>
      </c>
      <c r="C130" s="531"/>
      <c r="D130" s="531"/>
      <c r="E130" s="385" t="str">
        <f t="shared" si="9"/>
        <v/>
      </c>
    </row>
    <row r="131" ht="36" customHeight="1" spans="1:5">
      <c r="A131" s="527">
        <v>2011499</v>
      </c>
      <c r="B131" s="530" t="s">
        <v>216</v>
      </c>
      <c r="C131" s="531"/>
      <c r="D131" s="531"/>
      <c r="E131" s="385" t="str">
        <f t="shared" si="9"/>
        <v/>
      </c>
    </row>
    <row r="132" ht="36" customHeight="1" spans="1:5">
      <c r="A132" s="527">
        <v>20123</v>
      </c>
      <c r="B132" s="530" t="s">
        <v>217</v>
      </c>
      <c r="C132" s="529">
        <f>SUM(C133:C138)</f>
        <v>10</v>
      </c>
      <c r="D132" s="529">
        <f>SUM(D133:D138)</f>
        <v>33</v>
      </c>
      <c r="E132" s="385">
        <f t="shared" si="9"/>
        <v>2.3</v>
      </c>
    </row>
    <row r="133" ht="36" customHeight="1" spans="1:5">
      <c r="A133" s="527">
        <v>2012301</v>
      </c>
      <c r="B133" s="530" t="s">
        <v>138</v>
      </c>
      <c r="C133" s="531"/>
      <c r="D133" s="531">
        <v>0</v>
      </c>
      <c r="E133" s="385"/>
    </row>
    <row r="134" ht="36" customHeight="1" spans="1:5">
      <c r="A134" s="527">
        <v>2012302</v>
      </c>
      <c r="B134" s="530" t="s">
        <v>139</v>
      </c>
      <c r="C134" s="531"/>
      <c r="D134" s="531">
        <v>0</v>
      </c>
      <c r="E134" s="385" t="str">
        <f>IF(C134&gt;0,D134/C134-1,IF(C134&lt;0,-(D134/C134-1),""))</f>
        <v/>
      </c>
    </row>
    <row r="135" ht="36" customHeight="1" spans="1:5">
      <c r="A135" s="527">
        <v>2012303</v>
      </c>
      <c r="B135" s="530" t="s">
        <v>140</v>
      </c>
      <c r="C135" s="531"/>
      <c r="D135" s="531">
        <v>0</v>
      </c>
      <c r="E135" s="382"/>
    </row>
    <row r="136" ht="36" customHeight="1" spans="1:5">
      <c r="A136" s="527">
        <v>2012304</v>
      </c>
      <c r="B136" s="530" t="s">
        <v>218</v>
      </c>
      <c r="C136" s="531">
        <v>2</v>
      </c>
      <c r="D136" s="531">
        <v>14</v>
      </c>
      <c r="E136" s="385">
        <f>IF(C136&gt;0,D136/C136-1,IF(C136&lt;0,-(D136/C136-1),""))</f>
        <v>6</v>
      </c>
    </row>
    <row r="137" ht="36" customHeight="1" spans="1:5">
      <c r="A137" s="527">
        <v>2012350</v>
      </c>
      <c r="B137" s="530" t="s">
        <v>147</v>
      </c>
      <c r="C137" s="531">
        <v>0</v>
      </c>
      <c r="D137" s="531">
        <v>0</v>
      </c>
      <c r="E137" s="385"/>
    </row>
    <row r="138" ht="36" customHeight="1" spans="1:5">
      <c r="A138" s="527">
        <v>2012399</v>
      </c>
      <c r="B138" s="528" t="s">
        <v>219</v>
      </c>
      <c r="C138" s="531">
        <v>8</v>
      </c>
      <c r="D138" s="531">
        <v>19</v>
      </c>
      <c r="E138" s="385">
        <f>IF(C138&gt;0,D138/C138-1,IF(C138&lt;0,-(D138/C138-1),""))</f>
        <v>1.375</v>
      </c>
    </row>
    <row r="139" ht="36" customHeight="1" spans="1:5">
      <c r="A139" s="527">
        <v>20125</v>
      </c>
      <c r="B139" s="530" t="s">
        <v>220</v>
      </c>
      <c r="C139" s="529">
        <f>SUM(C140:C146)</f>
        <v>0</v>
      </c>
      <c r="D139" s="529">
        <f>SUM(D140:D146)</f>
        <v>0</v>
      </c>
      <c r="E139" s="385" t="str">
        <f>IF(C139&gt;0,D139/C139-1,IF(C139&lt;0,-(D139/C139-1),""))</f>
        <v/>
      </c>
    </row>
    <row r="140" ht="36" customHeight="1" spans="1:5">
      <c r="A140" s="527">
        <v>2012501</v>
      </c>
      <c r="B140" s="530" t="s">
        <v>138</v>
      </c>
      <c r="C140" s="531"/>
      <c r="D140" s="531"/>
      <c r="E140" s="385"/>
    </row>
    <row r="141" ht="36" customHeight="1" spans="1:5">
      <c r="A141" s="527">
        <v>2012502</v>
      </c>
      <c r="B141" s="530" t="s">
        <v>139</v>
      </c>
      <c r="C141" s="531"/>
      <c r="D141" s="531"/>
      <c r="E141" s="385"/>
    </row>
    <row r="142" ht="36" customHeight="1" spans="1:5">
      <c r="A142" s="527">
        <v>2012503</v>
      </c>
      <c r="B142" s="530" t="s">
        <v>140</v>
      </c>
      <c r="C142" s="531"/>
      <c r="D142" s="531"/>
      <c r="E142" s="385" t="str">
        <f>IF(C142&gt;0,D142/C142-1,IF(C142&lt;0,-(D142/C142-1),""))</f>
        <v/>
      </c>
    </row>
    <row r="143" ht="36" customHeight="1" spans="1:5">
      <c r="A143" s="527">
        <v>2012504</v>
      </c>
      <c r="B143" s="530" t="s">
        <v>221</v>
      </c>
      <c r="C143" s="531"/>
      <c r="D143" s="531"/>
      <c r="E143" s="385" t="str">
        <f t="shared" ref="E143:E148" si="10">IF(C143&gt;0,D143/C143-1,IF(C143&lt;0,-(D143/C143-1),""))</f>
        <v/>
      </c>
    </row>
    <row r="144" ht="36" customHeight="1" spans="1:5">
      <c r="A144" s="527">
        <v>2012505</v>
      </c>
      <c r="B144" s="528" t="s">
        <v>222</v>
      </c>
      <c r="C144" s="531"/>
      <c r="D144" s="531"/>
      <c r="E144" s="385" t="str">
        <f t="shared" si="10"/>
        <v/>
      </c>
    </row>
    <row r="145" ht="36" customHeight="1" spans="1:5">
      <c r="A145" s="527">
        <v>2012550</v>
      </c>
      <c r="B145" s="530" t="s">
        <v>147</v>
      </c>
      <c r="C145" s="531"/>
      <c r="D145" s="531"/>
      <c r="E145" s="385" t="str">
        <f t="shared" si="10"/>
        <v/>
      </c>
    </row>
    <row r="146" ht="36" customHeight="1" spans="1:5">
      <c r="A146" s="527">
        <v>2012599</v>
      </c>
      <c r="B146" s="530" t="s">
        <v>223</v>
      </c>
      <c r="C146" s="531"/>
      <c r="D146" s="531"/>
      <c r="E146" s="385" t="str">
        <f t="shared" si="10"/>
        <v/>
      </c>
    </row>
    <row r="147" ht="36" customHeight="1" spans="1:5">
      <c r="A147" s="527">
        <v>20126</v>
      </c>
      <c r="B147" s="530" t="s">
        <v>224</v>
      </c>
      <c r="C147" s="529">
        <f>SUM(C148:C152)</f>
        <v>180</v>
      </c>
      <c r="D147" s="529">
        <f>SUM(D148:D152)</f>
        <v>119</v>
      </c>
      <c r="E147" s="385"/>
    </row>
    <row r="148" ht="36" customHeight="1" spans="1:5">
      <c r="A148" s="527">
        <v>2012601</v>
      </c>
      <c r="B148" s="530" t="s">
        <v>138</v>
      </c>
      <c r="C148" s="531"/>
      <c r="D148" s="531">
        <v>0</v>
      </c>
      <c r="E148" s="385" t="str">
        <f t="shared" si="10"/>
        <v/>
      </c>
    </row>
    <row r="149" ht="36" customHeight="1" spans="1:5">
      <c r="A149" s="527">
        <v>2012602</v>
      </c>
      <c r="B149" s="530" t="s">
        <v>139</v>
      </c>
      <c r="C149" s="531">
        <v>5</v>
      </c>
      <c r="D149" s="531">
        <v>5</v>
      </c>
      <c r="E149" s="385"/>
    </row>
    <row r="150" ht="36" customHeight="1" spans="1:5">
      <c r="A150" s="527">
        <v>2012603</v>
      </c>
      <c r="B150" s="530" t="s">
        <v>140</v>
      </c>
      <c r="C150" s="531">
        <v>0</v>
      </c>
      <c r="D150" s="531">
        <v>0</v>
      </c>
      <c r="E150" s="385" t="str">
        <f t="shared" ref="E150:E154" si="11">IF(C150&gt;0,D150/C150-1,IF(C150&lt;0,-(D150/C150-1),""))</f>
        <v/>
      </c>
    </row>
    <row r="151" ht="36" customHeight="1" spans="1:5">
      <c r="A151" s="527">
        <v>2012604</v>
      </c>
      <c r="B151" s="530" t="s">
        <v>225</v>
      </c>
      <c r="C151" s="531">
        <v>175</v>
      </c>
      <c r="D151" s="531">
        <v>114</v>
      </c>
      <c r="E151" s="385"/>
    </row>
    <row r="152" ht="36" customHeight="1" spans="1:5">
      <c r="A152" s="527">
        <v>2012699</v>
      </c>
      <c r="B152" s="530" t="s">
        <v>226</v>
      </c>
      <c r="C152" s="531"/>
      <c r="D152" s="531">
        <v>0</v>
      </c>
      <c r="E152" s="385" t="str">
        <f t="shared" si="11"/>
        <v/>
      </c>
    </row>
    <row r="153" ht="36" customHeight="1" spans="1:5">
      <c r="A153" s="527">
        <v>20128</v>
      </c>
      <c r="B153" s="530" t="s">
        <v>227</v>
      </c>
      <c r="C153" s="529">
        <f>SUM(C154:C159)</f>
        <v>0</v>
      </c>
      <c r="D153" s="529">
        <f>SUM(D154:D159)</f>
        <v>0</v>
      </c>
      <c r="E153" s="385"/>
    </row>
    <row r="154" ht="36" customHeight="1" spans="1:5">
      <c r="A154" s="527">
        <v>2012801</v>
      </c>
      <c r="B154" s="530" t="s">
        <v>138</v>
      </c>
      <c r="C154" s="531"/>
      <c r="D154" s="531">
        <v>0</v>
      </c>
      <c r="E154" s="385" t="str">
        <f t="shared" si="11"/>
        <v/>
      </c>
    </row>
    <row r="155" ht="36" customHeight="1" spans="1:5">
      <c r="A155" s="527">
        <v>2012802</v>
      </c>
      <c r="B155" s="530" t="s">
        <v>139</v>
      </c>
      <c r="C155" s="531"/>
      <c r="D155" s="531">
        <v>0</v>
      </c>
      <c r="E155" s="382"/>
    </row>
    <row r="156" ht="36" customHeight="1" spans="1:5">
      <c r="A156" s="527">
        <v>2012803</v>
      </c>
      <c r="B156" s="528" t="s">
        <v>140</v>
      </c>
      <c r="C156" s="531"/>
      <c r="D156" s="531">
        <v>0</v>
      </c>
      <c r="E156" s="385"/>
    </row>
    <row r="157" ht="36" customHeight="1" spans="1:5">
      <c r="A157" s="527">
        <v>2012804</v>
      </c>
      <c r="B157" s="530" t="s">
        <v>152</v>
      </c>
      <c r="C157" s="531"/>
      <c r="D157" s="531">
        <v>0</v>
      </c>
      <c r="E157" s="385" t="str">
        <f>IF(C157&gt;0,D157/C157-1,IF(C157&lt;0,-(D157/C157-1),""))</f>
        <v/>
      </c>
    </row>
    <row r="158" ht="36" customHeight="1" spans="1:5">
      <c r="A158" s="527">
        <v>2012850</v>
      </c>
      <c r="B158" s="530" t="s">
        <v>147</v>
      </c>
      <c r="C158" s="531"/>
      <c r="D158" s="531">
        <v>0</v>
      </c>
      <c r="E158" s="385"/>
    </row>
    <row r="159" ht="36" customHeight="1" spans="1:5">
      <c r="A159" s="527">
        <v>2012899</v>
      </c>
      <c r="B159" s="530" t="s">
        <v>228</v>
      </c>
      <c r="C159" s="531"/>
      <c r="D159" s="531">
        <v>0</v>
      </c>
      <c r="E159" s="385" t="str">
        <f t="shared" ref="E159:E163" si="12">IF(C159&gt;0,D159/C159-1,IF(C159&lt;0,-(D159/C159-1),""))</f>
        <v/>
      </c>
    </row>
    <row r="160" ht="36" customHeight="1" spans="1:5">
      <c r="A160" s="527">
        <v>20129</v>
      </c>
      <c r="B160" s="530" t="s">
        <v>229</v>
      </c>
      <c r="C160" s="529">
        <f>SUM(C161:C166)</f>
        <v>118</v>
      </c>
      <c r="D160" s="529">
        <f>SUM(D161:D166)</f>
        <v>191</v>
      </c>
      <c r="E160" s="385"/>
    </row>
    <row r="161" ht="36" customHeight="1" spans="1:5">
      <c r="A161" s="527">
        <v>2012901</v>
      </c>
      <c r="B161" s="530" t="s">
        <v>138</v>
      </c>
      <c r="C161" s="531">
        <v>74</v>
      </c>
      <c r="D161" s="531">
        <v>0</v>
      </c>
      <c r="E161" s="385"/>
    </row>
    <row r="162" ht="36" customHeight="1" spans="1:5">
      <c r="A162" s="527">
        <v>2012902</v>
      </c>
      <c r="B162" s="530" t="s">
        <v>139</v>
      </c>
      <c r="C162" s="531">
        <v>19</v>
      </c>
      <c r="D162" s="531">
        <v>131</v>
      </c>
      <c r="E162" s="385">
        <f t="shared" si="12"/>
        <v>5.895</v>
      </c>
    </row>
    <row r="163" ht="36" customHeight="1" spans="1:5">
      <c r="A163" s="527">
        <v>2012903</v>
      </c>
      <c r="B163" s="530" t="s">
        <v>140</v>
      </c>
      <c r="C163" s="531">
        <v>0</v>
      </c>
      <c r="D163" s="531">
        <v>0</v>
      </c>
      <c r="E163" s="385" t="str">
        <f t="shared" si="12"/>
        <v/>
      </c>
    </row>
    <row r="164" ht="36" customHeight="1" spans="1:5">
      <c r="A164" s="527">
        <v>2012906</v>
      </c>
      <c r="B164" s="530" t="s">
        <v>230</v>
      </c>
      <c r="C164" s="531">
        <v>0</v>
      </c>
      <c r="D164" s="531">
        <v>20</v>
      </c>
      <c r="E164" s="385"/>
    </row>
    <row r="165" ht="36" customHeight="1" spans="1:5">
      <c r="A165" s="527">
        <v>2012950</v>
      </c>
      <c r="B165" s="530" t="s">
        <v>147</v>
      </c>
      <c r="C165" s="531">
        <v>0</v>
      </c>
      <c r="D165" s="531">
        <v>0</v>
      </c>
      <c r="E165" s="385" t="str">
        <f t="shared" ref="E165:E168" si="13">IF(C165&gt;0,D165/C165-1,IF(C165&lt;0,-(D165/C165-1),""))</f>
        <v/>
      </c>
    </row>
    <row r="166" ht="36" customHeight="1" spans="1:5">
      <c r="A166" s="527">
        <v>2012999</v>
      </c>
      <c r="B166" s="530" t="s">
        <v>231</v>
      </c>
      <c r="C166" s="531">
        <v>25</v>
      </c>
      <c r="D166" s="531">
        <v>40</v>
      </c>
      <c r="E166" s="385">
        <f t="shared" si="13"/>
        <v>0.6</v>
      </c>
    </row>
    <row r="167" ht="36" customHeight="1" spans="1:5">
      <c r="A167" s="527">
        <v>20131</v>
      </c>
      <c r="B167" s="530" t="s">
        <v>232</v>
      </c>
      <c r="C167" s="529">
        <f>SUM(C168:C173)</f>
        <v>3944</v>
      </c>
      <c r="D167" s="529">
        <f>SUM(D168:D173)</f>
        <v>3800</v>
      </c>
      <c r="E167" s="385">
        <f t="shared" si="13"/>
        <v>-0.037</v>
      </c>
    </row>
    <row r="168" ht="36" customHeight="1" spans="1:5">
      <c r="A168" s="527">
        <v>2013101</v>
      </c>
      <c r="B168" s="530" t="s">
        <v>138</v>
      </c>
      <c r="C168" s="531">
        <v>3400</v>
      </c>
      <c r="D168" s="531">
        <v>3080</v>
      </c>
      <c r="E168" s="385">
        <f t="shared" si="13"/>
        <v>-0.094</v>
      </c>
    </row>
    <row r="169" ht="36" customHeight="1" spans="1:5">
      <c r="A169" s="527">
        <v>2013102</v>
      </c>
      <c r="B169" s="530" t="s">
        <v>139</v>
      </c>
      <c r="C169" s="531">
        <v>261</v>
      </c>
      <c r="D169" s="531">
        <v>486</v>
      </c>
      <c r="E169" s="382"/>
    </row>
    <row r="170" ht="36" customHeight="1" spans="1:5">
      <c r="A170" s="527">
        <v>2013103</v>
      </c>
      <c r="B170" s="530" t="s">
        <v>140</v>
      </c>
      <c r="C170" s="531">
        <v>0</v>
      </c>
      <c r="D170" s="531">
        <v>0</v>
      </c>
      <c r="E170" s="385"/>
    </row>
    <row r="171" ht="36" customHeight="1" spans="1:5">
      <c r="A171" s="527">
        <v>2013105</v>
      </c>
      <c r="B171" s="530" t="s">
        <v>233</v>
      </c>
      <c r="C171" s="531">
        <v>272</v>
      </c>
      <c r="D171" s="531">
        <v>220</v>
      </c>
      <c r="E171" s="385">
        <f t="shared" ref="E171:E176" si="14">IF(C171&gt;0,D171/C171-1,IF(C171&lt;0,-(D171/C171-1),""))</f>
        <v>-0.191</v>
      </c>
    </row>
    <row r="172" ht="36" customHeight="1" spans="1:5">
      <c r="A172" s="527">
        <v>2013150</v>
      </c>
      <c r="B172" s="530" t="s">
        <v>147</v>
      </c>
      <c r="C172" s="531">
        <v>0</v>
      </c>
      <c r="D172" s="531">
        <v>0</v>
      </c>
      <c r="E172" s="385" t="str">
        <f t="shared" si="14"/>
        <v/>
      </c>
    </row>
    <row r="173" ht="36" customHeight="1" spans="1:5">
      <c r="A173" s="527">
        <v>2013199</v>
      </c>
      <c r="B173" s="530" t="s">
        <v>234</v>
      </c>
      <c r="C173" s="531">
        <v>11</v>
      </c>
      <c r="D173" s="531">
        <v>14</v>
      </c>
      <c r="E173" s="385"/>
    </row>
    <row r="174" ht="36" customHeight="1" spans="1:5">
      <c r="A174" s="527">
        <v>20132</v>
      </c>
      <c r="B174" s="530" t="s">
        <v>235</v>
      </c>
      <c r="C174" s="529">
        <f>SUM(C175:C180)</f>
        <v>224</v>
      </c>
      <c r="D174" s="529">
        <f>SUM(D175:D180)</f>
        <v>14686</v>
      </c>
      <c r="E174" s="385">
        <f t="shared" si="14"/>
        <v>64.563</v>
      </c>
    </row>
    <row r="175" ht="36" customHeight="1" spans="1:5">
      <c r="A175" s="527">
        <v>2013201</v>
      </c>
      <c r="B175" s="530" t="s">
        <v>138</v>
      </c>
      <c r="C175" s="531">
        <v>22</v>
      </c>
      <c r="D175" s="531">
        <v>0</v>
      </c>
      <c r="E175" s="385"/>
    </row>
    <row r="176" ht="36" customHeight="1" spans="1:5">
      <c r="A176" s="527">
        <v>2013202</v>
      </c>
      <c r="B176" s="530" t="s">
        <v>139</v>
      </c>
      <c r="C176" s="531">
        <v>202</v>
      </c>
      <c r="D176" s="531">
        <v>145</v>
      </c>
      <c r="E176" s="385">
        <f t="shared" si="14"/>
        <v>-0.282</v>
      </c>
    </row>
    <row r="177" ht="36" customHeight="1" spans="1:5">
      <c r="A177" s="527">
        <v>2013203</v>
      </c>
      <c r="B177" s="530" t="s">
        <v>140</v>
      </c>
      <c r="C177" s="531"/>
      <c r="D177" s="531">
        <v>0</v>
      </c>
      <c r="E177" s="385"/>
    </row>
    <row r="178" ht="36" customHeight="1" spans="1:5">
      <c r="A178" s="527">
        <v>2013204</v>
      </c>
      <c r="B178" s="530" t="s">
        <v>236</v>
      </c>
      <c r="C178" s="531"/>
      <c r="D178" s="531">
        <v>0</v>
      </c>
      <c r="E178" s="385" t="str">
        <f t="shared" ref="E178:E184" si="15">IF(C178&gt;0,D178/C178-1,IF(C178&lt;0,-(D178/C178-1),""))</f>
        <v/>
      </c>
    </row>
    <row r="179" ht="36" customHeight="1" spans="1:5">
      <c r="A179" s="527">
        <v>2013250</v>
      </c>
      <c r="B179" s="530" t="s">
        <v>147</v>
      </c>
      <c r="C179" s="531"/>
      <c r="D179" s="531">
        <v>13093</v>
      </c>
      <c r="E179" s="385"/>
    </row>
    <row r="180" ht="36" customHeight="1" spans="1:5">
      <c r="A180" s="527">
        <v>2013299</v>
      </c>
      <c r="B180" s="530" t="s">
        <v>237</v>
      </c>
      <c r="C180" s="531"/>
      <c r="D180" s="531">
        <v>1448</v>
      </c>
      <c r="E180" s="385" t="str">
        <f t="shared" si="15"/>
        <v/>
      </c>
    </row>
    <row r="181" ht="36" customHeight="1" spans="1:5">
      <c r="A181" s="527">
        <v>20133</v>
      </c>
      <c r="B181" s="530" t="s">
        <v>238</v>
      </c>
      <c r="C181" s="529">
        <f>SUM(C182:C187)</f>
        <v>134</v>
      </c>
      <c r="D181" s="529">
        <f>SUM(D182:D187)</f>
        <v>674</v>
      </c>
      <c r="E181" s="385"/>
    </row>
    <row r="182" ht="36" customHeight="1" spans="1:5">
      <c r="A182" s="527">
        <v>2013301</v>
      </c>
      <c r="B182" s="528" t="s">
        <v>138</v>
      </c>
      <c r="C182" s="531">
        <v>13</v>
      </c>
      <c r="D182" s="531">
        <v>0</v>
      </c>
      <c r="E182" s="385">
        <f t="shared" si="15"/>
        <v>-1</v>
      </c>
    </row>
    <row r="183" ht="36" customHeight="1" spans="1:5">
      <c r="A183" s="527">
        <v>2013302</v>
      </c>
      <c r="B183" s="530" t="s">
        <v>139</v>
      </c>
      <c r="C183" s="531">
        <v>118</v>
      </c>
      <c r="D183" s="531">
        <v>171</v>
      </c>
      <c r="E183" s="385">
        <f t="shared" si="15"/>
        <v>0.449</v>
      </c>
    </row>
    <row r="184" ht="36" customHeight="1" spans="1:5">
      <c r="A184" s="527">
        <v>2013303</v>
      </c>
      <c r="B184" s="530" t="s">
        <v>140</v>
      </c>
      <c r="C184" s="531">
        <v>0</v>
      </c>
      <c r="D184" s="531">
        <v>0</v>
      </c>
      <c r="E184" s="385" t="str">
        <f t="shared" si="15"/>
        <v/>
      </c>
    </row>
    <row r="185" ht="36" customHeight="1" spans="1:5">
      <c r="A185" s="527">
        <v>2013304</v>
      </c>
      <c r="B185" s="530" t="s">
        <v>239</v>
      </c>
      <c r="C185" s="531">
        <v>0</v>
      </c>
      <c r="D185" s="531">
        <v>0</v>
      </c>
      <c r="E185" s="385" t="str">
        <f t="shared" ref="E185:E190" si="16">IF(C185&gt;0,D185/C185-1,IF(C185&lt;0,-(D185/C185-1),""))</f>
        <v/>
      </c>
    </row>
    <row r="186" ht="36" customHeight="1" spans="1:5">
      <c r="A186" s="527">
        <v>2013350</v>
      </c>
      <c r="B186" s="530" t="s">
        <v>147</v>
      </c>
      <c r="C186" s="531">
        <v>0</v>
      </c>
      <c r="D186" s="531">
        <v>0</v>
      </c>
      <c r="E186" s="385"/>
    </row>
    <row r="187" ht="36" customHeight="1" spans="1:5">
      <c r="A187" s="527">
        <v>2013399</v>
      </c>
      <c r="B187" s="530" t="s">
        <v>240</v>
      </c>
      <c r="C187" s="531">
        <v>3</v>
      </c>
      <c r="D187" s="531">
        <v>503</v>
      </c>
      <c r="E187" s="385">
        <f t="shared" si="16"/>
        <v>166.667</v>
      </c>
    </row>
    <row r="188" ht="36" customHeight="1" spans="1:5">
      <c r="A188" s="527">
        <v>20134</v>
      </c>
      <c r="B188" s="530" t="s">
        <v>241</v>
      </c>
      <c r="C188" s="529">
        <f>SUM(C189:C195)</f>
        <v>6</v>
      </c>
      <c r="D188" s="529">
        <f>SUM(D189:D195)</f>
        <v>3</v>
      </c>
      <c r="E188" s="385"/>
    </row>
    <row r="189" ht="36" customHeight="1" spans="1:5">
      <c r="A189" s="527">
        <v>2013401</v>
      </c>
      <c r="B189" s="530" t="s">
        <v>138</v>
      </c>
      <c r="C189" s="531">
        <v>0</v>
      </c>
      <c r="D189" s="531">
        <v>0</v>
      </c>
      <c r="E189" s="385"/>
    </row>
    <row r="190" ht="36" customHeight="1" spans="1:5">
      <c r="A190" s="527">
        <v>2013402</v>
      </c>
      <c r="B190" s="530" t="s">
        <v>139</v>
      </c>
      <c r="C190" s="531">
        <v>3</v>
      </c>
      <c r="D190" s="531">
        <v>2</v>
      </c>
      <c r="E190" s="385">
        <f t="shared" si="16"/>
        <v>-0.333</v>
      </c>
    </row>
    <row r="191" ht="36" customHeight="1" spans="1:5">
      <c r="A191" s="527">
        <v>2013403</v>
      </c>
      <c r="B191" s="530" t="s">
        <v>140</v>
      </c>
      <c r="C191" s="531">
        <v>0</v>
      </c>
      <c r="D191" s="531">
        <v>0</v>
      </c>
      <c r="E191" s="385"/>
    </row>
    <row r="192" ht="36" customHeight="1" spans="1:5">
      <c r="A192" s="527">
        <v>2013404</v>
      </c>
      <c r="B192" s="530" t="s">
        <v>242</v>
      </c>
      <c r="C192" s="531">
        <v>0</v>
      </c>
      <c r="D192" s="531">
        <v>0</v>
      </c>
      <c r="E192" s="385" t="str">
        <f t="shared" ref="E192:E197" si="17">IF(C192&gt;0,D192/C192-1,IF(C192&lt;0,-(D192/C192-1),""))</f>
        <v/>
      </c>
    </row>
    <row r="193" ht="36" customHeight="1" spans="1:5">
      <c r="A193" s="527">
        <v>2013405</v>
      </c>
      <c r="B193" s="530" t="s">
        <v>243</v>
      </c>
      <c r="C193" s="531">
        <v>0</v>
      </c>
      <c r="D193" s="531">
        <v>0</v>
      </c>
      <c r="E193" s="385"/>
    </row>
    <row r="194" ht="36" customHeight="1" spans="1:5">
      <c r="A194" s="527">
        <v>2013450</v>
      </c>
      <c r="B194" s="530" t="s">
        <v>147</v>
      </c>
      <c r="C194" s="531">
        <v>0</v>
      </c>
      <c r="D194" s="531">
        <v>0</v>
      </c>
      <c r="E194" s="385" t="str">
        <f t="shared" si="17"/>
        <v/>
      </c>
    </row>
    <row r="195" ht="36" customHeight="1" spans="1:5">
      <c r="A195" s="527">
        <v>2013499</v>
      </c>
      <c r="B195" s="530" t="s">
        <v>244</v>
      </c>
      <c r="C195" s="531">
        <v>3</v>
      </c>
      <c r="D195" s="531">
        <v>1</v>
      </c>
      <c r="E195" s="385"/>
    </row>
    <row r="196" ht="36" customHeight="1" spans="1:5">
      <c r="A196" s="527">
        <v>20135</v>
      </c>
      <c r="B196" s="530" t="s">
        <v>245</v>
      </c>
      <c r="C196" s="529">
        <f>SUM(C197:C201)</f>
        <v>2</v>
      </c>
      <c r="D196" s="529">
        <f>SUM(D197:D201)</f>
        <v>5</v>
      </c>
      <c r="E196" s="385">
        <f t="shared" si="17"/>
        <v>1.5</v>
      </c>
    </row>
    <row r="197" ht="36" customHeight="1" spans="1:5">
      <c r="A197" s="527">
        <v>2013501</v>
      </c>
      <c r="B197" s="530" t="s">
        <v>138</v>
      </c>
      <c r="C197" s="531"/>
      <c r="D197" s="531">
        <v>0</v>
      </c>
      <c r="E197" s="385" t="str">
        <f t="shared" si="17"/>
        <v/>
      </c>
    </row>
    <row r="198" ht="36" customHeight="1" spans="1:5">
      <c r="A198" s="527">
        <v>2013502</v>
      </c>
      <c r="B198" s="528" t="s">
        <v>139</v>
      </c>
      <c r="C198" s="531">
        <v>2</v>
      </c>
      <c r="D198" s="531">
        <v>5</v>
      </c>
      <c r="E198" s="385"/>
    </row>
    <row r="199" ht="36" customHeight="1" spans="1:5">
      <c r="A199" s="527">
        <v>2013503</v>
      </c>
      <c r="B199" s="530" t="s">
        <v>140</v>
      </c>
      <c r="C199" s="531"/>
      <c r="D199" s="531">
        <v>0</v>
      </c>
      <c r="E199" s="385" t="str">
        <f t="shared" ref="E199:E204" si="18">IF(C199&gt;0,D199/C199-1,IF(C199&lt;0,-(D199/C199-1),""))</f>
        <v/>
      </c>
    </row>
    <row r="200" ht="36" customHeight="1" spans="1:5">
      <c r="A200" s="527">
        <v>2013550</v>
      </c>
      <c r="B200" s="530" t="s">
        <v>147</v>
      </c>
      <c r="C200" s="531"/>
      <c r="D200" s="531">
        <v>0</v>
      </c>
      <c r="E200" s="385"/>
    </row>
    <row r="201" ht="36" customHeight="1" spans="1:5">
      <c r="A201" s="527">
        <v>2013599</v>
      </c>
      <c r="B201" s="530" t="s">
        <v>246</v>
      </c>
      <c r="C201" s="531"/>
      <c r="D201" s="531">
        <v>0</v>
      </c>
      <c r="E201" s="385" t="str">
        <f t="shared" si="18"/>
        <v/>
      </c>
    </row>
    <row r="202" ht="36" customHeight="1" spans="1:5">
      <c r="A202" s="527">
        <v>20136</v>
      </c>
      <c r="B202" s="530" t="s">
        <v>247</v>
      </c>
      <c r="C202" s="529">
        <f>SUM(C203:C207)</f>
        <v>209</v>
      </c>
      <c r="D202" s="529">
        <f>SUM(D203:D207)</f>
        <v>242</v>
      </c>
      <c r="E202" s="385">
        <f t="shared" si="18"/>
        <v>0.158</v>
      </c>
    </row>
    <row r="203" ht="36" customHeight="1" spans="1:5">
      <c r="A203" s="527">
        <v>2013601</v>
      </c>
      <c r="B203" s="530" t="s">
        <v>138</v>
      </c>
      <c r="C203" s="531"/>
      <c r="D203" s="531">
        <v>0</v>
      </c>
      <c r="E203" s="385" t="str">
        <f t="shared" si="18"/>
        <v/>
      </c>
    </row>
    <row r="204" ht="36" customHeight="1" spans="1:5">
      <c r="A204" s="527">
        <v>2013602</v>
      </c>
      <c r="B204" s="530" t="s">
        <v>139</v>
      </c>
      <c r="C204" s="531">
        <v>209</v>
      </c>
      <c r="D204" s="531">
        <v>239</v>
      </c>
      <c r="E204" s="385">
        <f t="shared" si="18"/>
        <v>0.144</v>
      </c>
    </row>
    <row r="205" ht="36" customHeight="1" spans="1:5">
      <c r="A205" s="527">
        <v>2013603</v>
      </c>
      <c r="B205" s="530" t="s">
        <v>140</v>
      </c>
      <c r="C205" s="531"/>
      <c r="D205" s="531">
        <v>0</v>
      </c>
      <c r="E205" s="385"/>
    </row>
    <row r="206" ht="36" customHeight="1" spans="1:5">
      <c r="A206" s="527">
        <v>2013650</v>
      </c>
      <c r="B206" s="530" t="s">
        <v>147</v>
      </c>
      <c r="C206" s="531"/>
      <c r="D206" s="531">
        <v>0</v>
      </c>
      <c r="E206" s="385" t="str">
        <f t="shared" ref="E206:E211" si="19">IF(C206&gt;0,D206/C206-1,IF(C206&lt;0,-(D206/C206-1),""))</f>
        <v/>
      </c>
    </row>
    <row r="207" ht="36" customHeight="1" spans="1:5">
      <c r="A207" s="527">
        <v>2013699</v>
      </c>
      <c r="B207" s="530" t="s">
        <v>248</v>
      </c>
      <c r="C207" s="531"/>
      <c r="D207" s="531">
        <v>3</v>
      </c>
      <c r="E207" s="385" t="str">
        <f t="shared" si="19"/>
        <v/>
      </c>
    </row>
    <row r="208" ht="36" customHeight="1" spans="1:5">
      <c r="A208" s="527">
        <v>20137</v>
      </c>
      <c r="B208" s="530" t="s">
        <v>249</v>
      </c>
      <c r="C208" s="529">
        <f>SUM(C209:C214)</f>
        <v>0</v>
      </c>
      <c r="D208" s="529">
        <f>SUM(D209:D214)</f>
        <v>0</v>
      </c>
      <c r="E208" s="385"/>
    </row>
    <row r="209" ht="36" customHeight="1" spans="1:5">
      <c r="A209" s="527">
        <v>2013701</v>
      </c>
      <c r="B209" s="530" t="s">
        <v>138</v>
      </c>
      <c r="C209" s="531"/>
      <c r="D209" s="531">
        <v>0</v>
      </c>
      <c r="E209" s="385"/>
    </row>
    <row r="210" ht="36" customHeight="1" spans="1:5">
      <c r="A210" s="527">
        <v>2013702</v>
      </c>
      <c r="B210" s="530" t="s">
        <v>139</v>
      </c>
      <c r="C210" s="531"/>
      <c r="D210" s="531">
        <v>0</v>
      </c>
      <c r="E210" s="385"/>
    </row>
    <row r="211" ht="36" customHeight="1" spans="1:5">
      <c r="A211" s="527">
        <v>2013703</v>
      </c>
      <c r="B211" s="530" t="s">
        <v>140</v>
      </c>
      <c r="C211" s="531"/>
      <c r="D211" s="531">
        <v>0</v>
      </c>
      <c r="E211" s="385" t="str">
        <f t="shared" si="19"/>
        <v/>
      </c>
    </row>
    <row r="212" ht="36" customHeight="1" spans="1:5">
      <c r="A212" s="527">
        <v>2013704</v>
      </c>
      <c r="B212" s="530" t="s">
        <v>250</v>
      </c>
      <c r="C212" s="531"/>
      <c r="D212" s="531">
        <v>0</v>
      </c>
      <c r="E212" s="382" t="str">
        <f t="shared" ref="E212:E218" si="20">IF(C212&gt;0,D212/C212-1,IF(C212&lt;0,-(D212/C212-1),""))</f>
        <v/>
      </c>
    </row>
    <row r="213" ht="36" customHeight="1" spans="1:5">
      <c r="A213" s="527">
        <v>2013750</v>
      </c>
      <c r="B213" s="530" t="s">
        <v>147</v>
      </c>
      <c r="C213" s="531"/>
      <c r="D213" s="531">
        <v>0</v>
      </c>
      <c r="E213" s="385" t="str">
        <f t="shared" si="20"/>
        <v/>
      </c>
    </row>
    <row r="214" ht="36" customHeight="1" spans="1:5">
      <c r="A214" s="527">
        <v>2013799</v>
      </c>
      <c r="B214" s="530" t="s">
        <v>251</v>
      </c>
      <c r="C214" s="531"/>
      <c r="D214" s="531">
        <v>0</v>
      </c>
      <c r="E214" s="385" t="str">
        <f t="shared" si="20"/>
        <v/>
      </c>
    </row>
    <row r="215" ht="36" customHeight="1" spans="1:5">
      <c r="A215" s="527">
        <v>20138</v>
      </c>
      <c r="B215" s="530" t="s">
        <v>252</v>
      </c>
      <c r="C215" s="529">
        <f>SUM(C216:C229)</f>
        <v>1694</v>
      </c>
      <c r="D215" s="529">
        <f>SUM(D216:D229)</f>
        <v>1360</v>
      </c>
      <c r="E215" s="385">
        <f t="shared" si="20"/>
        <v>-0.197</v>
      </c>
    </row>
    <row r="216" ht="36" customHeight="1" spans="1:5">
      <c r="A216" s="527">
        <v>2013801</v>
      </c>
      <c r="B216" s="530" t="s">
        <v>138</v>
      </c>
      <c r="C216" s="531">
        <v>80</v>
      </c>
      <c r="D216" s="531">
        <v>22</v>
      </c>
      <c r="E216" s="385">
        <f t="shared" si="20"/>
        <v>-0.725</v>
      </c>
    </row>
    <row r="217" ht="36" customHeight="1" spans="1:5">
      <c r="A217" s="527">
        <v>2013802</v>
      </c>
      <c r="B217" s="530" t="s">
        <v>139</v>
      </c>
      <c r="C217" s="531">
        <v>1241</v>
      </c>
      <c r="D217" s="531">
        <v>828</v>
      </c>
      <c r="E217" s="385">
        <f t="shared" si="20"/>
        <v>-0.333</v>
      </c>
    </row>
    <row r="218" ht="36" customHeight="1" spans="1:5">
      <c r="A218" s="527">
        <v>2013803</v>
      </c>
      <c r="B218" s="530" t="s">
        <v>140</v>
      </c>
      <c r="C218" s="531">
        <v>0</v>
      </c>
      <c r="D218" s="531">
        <v>0</v>
      </c>
      <c r="E218" s="385" t="str">
        <f t="shared" si="20"/>
        <v/>
      </c>
    </row>
    <row r="219" ht="36" customHeight="1" spans="1:5">
      <c r="A219" s="527">
        <v>2013804</v>
      </c>
      <c r="B219" s="530" t="s">
        <v>253</v>
      </c>
      <c r="C219" s="531">
        <v>20</v>
      </c>
      <c r="D219" s="531">
        <v>40</v>
      </c>
      <c r="E219" s="385"/>
    </row>
    <row r="220" ht="36" customHeight="1" spans="1:5">
      <c r="A220" s="527">
        <v>2013805</v>
      </c>
      <c r="B220" s="530" t="s">
        <v>254</v>
      </c>
      <c r="C220" s="531">
        <v>1</v>
      </c>
      <c r="D220" s="531">
        <v>13</v>
      </c>
      <c r="E220" s="385">
        <f>IF(C220&gt;0,D220/C220-1,IF(C220&lt;0,-(D220/C220-1),""))</f>
        <v>12</v>
      </c>
    </row>
    <row r="221" ht="36" customHeight="1" spans="1:5">
      <c r="A221" s="527">
        <v>2013808</v>
      </c>
      <c r="B221" s="530" t="s">
        <v>179</v>
      </c>
      <c r="C221" s="531">
        <v>0</v>
      </c>
      <c r="D221" s="531">
        <v>0</v>
      </c>
      <c r="E221" s="385" t="str">
        <f>IF(C221&gt;0,D221/C221-1,IF(C221&lt;0,-(D221/C221-1),""))</f>
        <v/>
      </c>
    </row>
    <row r="222" ht="36" customHeight="1" spans="1:5">
      <c r="A222" s="527">
        <v>2013810</v>
      </c>
      <c r="B222" s="530" t="s">
        <v>255</v>
      </c>
      <c r="C222" s="531">
        <v>33</v>
      </c>
      <c r="D222" s="531">
        <v>0</v>
      </c>
      <c r="E222" s="385"/>
    </row>
    <row r="223" ht="36" customHeight="1" spans="1:5">
      <c r="A223" s="527">
        <v>2013812</v>
      </c>
      <c r="B223" s="530" t="s">
        <v>256</v>
      </c>
      <c r="C223" s="531">
        <v>70</v>
      </c>
      <c r="D223" s="531">
        <v>70</v>
      </c>
      <c r="E223" s="385"/>
    </row>
    <row r="224" ht="36" customHeight="1" spans="1:5">
      <c r="A224" s="527">
        <v>2013813</v>
      </c>
      <c r="B224" s="530" t="s">
        <v>257</v>
      </c>
      <c r="C224" s="531">
        <v>0</v>
      </c>
      <c r="D224" s="531">
        <v>0</v>
      </c>
      <c r="E224" s="382"/>
    </row>
    <row r="225" ht="36" customHeight="1" spans="1:5">
      <c r="A225" s="527">
        <v>2013814</v>
      </c>
      <c r="B225" s="530" t="s">
        <v>258</v>
      </c>
      <c r="C225" s="531">
        <v>0</v>
      </c>
      <c r="D225" s="531">
        <v>0</v>
      </c>
      <c r="E225" s="385"/>
    </row>
    <row r="226" ht="36" customHeight="1" spans="1:5">
      <c r="A226" s="527">
        <v>2013815</v>
      </c>
      <c r="B226" s="530" t="s">
        <v>259</v>
      </c>
      <c r="C226" s="531">
        <v>62</v>
      </c>
      <c r="D226" s="531">
        <v>204</v>
      </c>
      <c r="E226" s="385">
        <f t="shared" ref="E226:E231" si="21">IF(C226&gt;0,D226/C226-1,IF(C226&lt;0,-(D226/C226-1),""))</f>
        <v>2.29</v>
      </c>
    </row>
    <row r="227" ht="36" customHeight="1" spans="1:5">
      <c r="A227" s="527">
        <v>2013816</v>
      </c>
      <c r="B227" s="530" t="s">
        <v>260</v>
      </c>
      <c r="C227" s="531">
        <v>187</v>
      </c>
      <c r="D227" s="531">
        <v>183</v>
      </c>
      <c r="E227" s="385"/>
    </row>
    <row r="228" ht="36" customHeight="1" spans="1:5">
      <c r="A228" s="527">
        <v>2013850</v>
      </c>
      <c r="B228" s="530" t="s">
        <v>147</v>
      </c>
      <c r="C228" s="531">
        <v>0</v>
      </c>
      <c r="D228" s="531">
        <v>0</v>
      </c>
      <c r="E228" s="385"/>
    </row>
    <row r="229" ht="36" customHeight="1" spans="1:5">
      <c r="A229" s="527">
        <v>2013899</v>
      </c>
      <c r="B229" s="530" t="s">
        <v>261</v>
      </c>
      <c r="C229" s="531">
        <v>0</v>
      </c>
      <c r="D229" s="531">
        <v>0</v>
      </c>
      <c r="E229" s="385" t="str">
        <f t="shared" si="21"/>
        <v/>
      </c>
    </row>
    <row r="230" ht="36" customHeight="1" spans="1:5">
      <c r="A230" s="527">
        <v>20139</v>
      </c>
      <c r="B230" s="530" t="s">
        <v>262</v>
      </c>
      <c r="C230" s="529">
        <f>SUM(C231:C236)</f>
        <v>147</v>
      </c>
      <c r="D230" s="529">
        <f>SUM(D231:D236)</f>
        <v>2721</v>
      </c>
      <c r="E230" s="385"/>
    </row>
    <row r="231" ht="36" customHeight="1" spans="1:5">
      <c r="A231" s="527">
        <v>2013901</v>
      </c>
      <c r="B231" s="530" t="s">
        <v>138</v>
      </c>
      <c r="C231" s="531"/>
      <c r="D231" s="531">
        <v>0</v>
      </c>
      <c r="E231" s="385" t="str">
        <f t="shared" si="21"/>
        <v/>
      </c>
    </row>
    <row r="232" ht="36" customHeight="1" spans="1:5">
      <c r="A232" s="527">
        <v>2013902</v>
      </c>
      <c r="B232" s="530" t="s">
        <v>139</v>
      </c>
      <c r="C232" s="531"/>
      <c r="D232" s="531">
        <v>0</v>
      </c>
      <c r="E232" s="385"/>
    </row>
    <row r="233" ht="36" customHeight="1" spans="1:5">
      <c r="A233" s="527">
        <v>2013903</v>
      </c>
      <c r="B233" s="530" t="s">
        <v>140</v>
      </c>
      <c r="C233" s="531"/>
      <c r="D233" s="531">
        <v>0</v>
      </c>
      <c r="E233" s="385" t="str">
        <f>IF(C233&gt;0,D233/C233-1,IF(C233&lt;0,-(D233/C233-1),""))</f>
        <v/>
      </c>
    </row>
    <row r="234" ht="36" customHeight="1" spans="1:5">
      <c r="A234" s="527">
        <v>2013904</v>
      </c>
      <c r="B234" s="530" t="s">
        <v>233</v>
      </c>
      <c r="C234" s="531">
        <v>147</v>
      </c>
      <c r="D234" s="531">
        <v>2721</v>
      </c>
      <c r="E234" s="385"/>
    </row>
    <row r="235" ht="36" customHeight="1" spans="1:5">
      <c r="A235" s="527">
        <v>2013950</v>
      </c>
      <c r="B235" s="530" t="s">
        <v>147</v>
      </c>
      <c r="C235" s="531"/>
      <c r="D235" s="531">
        <v>0</v>
      </c>
      <c r="E235" s="385"/>
    </row>
    <row r="236" ht="36" customHeight="1" spans="1:5">
      <c r="A236" s="527">
        <v>2013999</v>
      </c>
      <c r="B236" s="530" t="s">
        <v>263</v>
      </c>
      <c r="C236" s="531"/>
      <c r="D236" s="531">
        <v>0</v>
      </c>
      <c r="E236" s="385"/>
    </row>
    <row r="237" ht="36" customHeight="1" spans="1:5">
      <c r="A237" s="527">
        <v>20140</v>
      </c>
      <c r="B237" s="530" t="s">
        <v>264</v>
      </c>
      <c r="C237" s="529">
        <f>SUM(C238:C243)</f>
        <v>0</v>
      </c>
      <c r="D237" s="529">
        <f>SUM(D238:D243)</f>
        <v>0</v>
      </c>
      <c r="E237" s="385"/>
    </row>
    <row r="238" ht="36" customHeight="1" spans="1:5">
      <c r="A238" s="527">
        <v>2014001</v>
      </c>
      <c r="B238" s="530" t="s">
        <v>138</v>
      </c>
      <c r="C238" s="531"/>
      <c r="D238" s="531"/>
      <c r="E238" s="385"/>
    </row>
    <row r="239" ht="36" customHeight="1" spans="1:5">
      <c r="A239" s="527">
        <v>2014002</v>
      </c>
      <c r="B239" s="530" t="s">
        <v>139</v>
      </c>
      <c r="C239" s="531"/>
      <c r="D239" s="531"/>
      <c r="E239" s="385"/>
    </row>
    <row r="240" ht="36" customHeight="1" spans="1:5">
      <c r="A240" s="527">
        <v>2014003</v>
      </c>
      <c r="B240" s="530" t="s">
        <v>140</v>
      </c>
      <c r="C240" s="531"/>
      <c r="D240" s="531"/>
      <c r="E240" s="385"/>
    </row>
    <row r="241" ht="36" customHeight="1" spans="1:5">
      <c r="A241" s="527">
        <v>2014004</v>
      </c>
      <c r="B241" s="530" t="s">
        <v>265</v>
      </c>
      <c r="C241" s="531"/>
      <c r="D241" s="531"/>
      <c r="E241" s="385" t="str">
        <f>IF(C241&gt;0,D241/C241-1,IF(C241&lt;0,-(D241/C241-1),""))</f>
        <v/>
      </c>
    </row>
    <row r="242" ht="36" customHeight="1" spans="1:5">
      <c r="A242" s="532">
        <v>2014050</v>
      </c>
      <c r="B242" s="533" t="s">
        <v>147</v>
      </c>
      <c r="C242" s="534"/>
      <c r="D242" s="534"/>
      <c r="E242" s="385"/>
    </row>
    <row r="243" ht="36" customHeight="1" spans="1:5">
      <c r="A243" s="527">
        <v>2014099</v>
      </c>
      <c r="B243" s="530" t="s">
        <v>266</v>
      </c>
      <c r="C243" s="531"/>
      <c r="D243" s="531"/>
      <c r="E243" s="385"/>
    </row>
    <row r="244" ht="36" customHeight="1" spans="1:5">
      <c r="A244" s="535">
        <v>20141</v>
      </c>
      <c r="B244" s="536" t="s">
        <v>267</v>
      </c>
      <c r="C244" s="529">
        <f>SUM(C245:C249)</f>
        <v>0</v>
      </c>
      <c r="D244" s="529">
        <f>SUM(D245:D249)</f>
        <v>0</v>
      </c>
      <c r="E244" s="385"/>
    </row>
    <row r="245" ht="36" customHeight="1" spans="1:5">
      <c r="A245" s="535">
        <v>2014101</v>
      </c>
      <c r="B245" s="536" t="s">
        <v>138</v>
      </c>
      <c r="C245" s="534"/>
      <c r="D245" s="534"/>
      <c r="E245" s="385" t="str">
        <f>IF(C245&gt;0,D245/C245-1,IF(C245&lt;0,-(D245/C245-1),""))</f>
        <v/>
      </c>
    </row>
    <row r="246" ht="36" customHeight="1" spans="1:5">
      <c r="A246" s="535">
        <v>2014102</v>
      </c>
      <c r="B246" s="536" t="s">
        <v>139</v>
      </c>
      <c r="C246" s="534"/>
      <c r="D246" s="534"/>
      <c r="E246" s="385"/>
    </row>
    <row r="247" ht="36" customHeight="1" spans="1:5">
      <c r="A247" s="535">
        <v>2014103</v>
      </c>
      <c r="B247" s="536" t="s">
        <v>140</v>
      </c>
      <c r="C247" s="534"/>
      <c r="D247" s="534"/>
      <c r="E247" s="385"/>
    </row>
    <row r="248" ht="36" customHeight="1" spans="1:5">
      <c r="A248" s="535">
        <v>2014150</v>
      </c>
      <c r="B248" s="536" t="s">
        <v>147</v>
      </c>
      <c r="C248" s="534"/>
      <c r="D248" s="534"/>
      <c r="E248" s="385" t="str">
        <f>IF(C248&gt;0,D248/C248-1,IF(C248&lt;0,-(D248/C248-1),""))</f>
        <v/>
      </c>
    </row>
    <row r="249" ht="36" customHeight="1" spans="1:5">
      <c r="A249" s="535">
        <v>2014199</v>
      </c>
      <c r="B249" s="536" t="s">
        <v>268</v>
      </c>
      <c r="C249" s="534"/>
      <c r="D249" s="534"/>
      <c r="E249" s="385"/>
    </row>
    <row r="250" ht="36" customHeight="1" spans="1:5">
      <c r="A250" s="527">
        <v>20199</v>
      </c>
      <c r="B250" s="530" t="s">
        <v>269</v>
      </c>
      <c r="C250" s="529">
        <f>SUM(C251:C252)</f>
        <v>483</v>
      </c>
      <c r="D250" s="529">
        <f>SUM(D251:D252)</f>
        <v>0</v>
      </c>
      <c r="E250" s="385">
        <f t="shared" ref="E250:E255" si="22">IF(C250&gt;0,D250/C250-1,IF(C250&lt;0,-(D250/C250-1),""))</f>
        <v>-1</v>
      </c>
    </row>
    <row r="251" ht="36" customHeight="1" spans="1:5">
      <c r="A251" s="527">
        <v>2019901</v>
      </c>
      <c r="B251" s="530" t="s">
        <v>270</v>
      </c>
      <c r="C251" s="531">
        <v>303</v>
      </c>
      <c r="D251" s="531"/>
      <c r="E251" s="382"/>
    </row>
    <row r="252" ht="36" customHeight="1" spans="1:5">
      <c r="A252" s="527">
        <v>2019999</v>
      </c>
      <c r="B252" s="530" t="s">
        <v>271</v>
      </c>
      <c r="C252" s="531">
        <v>180</v>
      </c>
      <c r="D252" s="531"/>
      <c r="E252" s="382"/>
    </row>
    <row r="253" ht="36" customHeight="1" spans="1:5">
      <c r="A253" s="527">
        <v>202</v>
      </c>
      <c r="B253" s="528" t="s">
        <v>272</v>
      </c>
      <c r="C253" s="529">
        <f>SUM(C254,C261,C264,C267,C273,C278,C291,C280,C285)</f>
        <v>0</v>
      </c>
      <c r="D253" s="529">
        <f>SUM(D254,D261,D264,D267,D273,D278,D291,D280,D285)</f>
        <v>0</v>
      </c>
      <c r="E253" s="382" t="str">
        <f t="shared" si="22"/>
        <v/>
      </c>
    </row>
    <row r="254" ht="36" customHeight="1" spans="1:5">
      <c r="A254" s="527">
        <v>20201</v>
      </c>
      <c r="B254" s="528" t="s">
        <v>273</v>
      </c>
      <c r="C254" s="529">
        <f>SUM(C255:C260)</f>
        <v>0</v>
      </c>
      <c r="D254" s="529">
        <f>SUM(D255:D260)</f>
        <v>0</v>
      </c>
      <c r="E254" s="382" t="str">
        <f t="shared" si="22"/>
        <v/>
      </c>
    </row>
    <row r="255" ht="36" customHeight="1" spans="1:5">
      <c r="A255" s="527">
        <v>2020101</v>
      </c>
      <c r="B255" s="528" t="s">
        <v>138</v>
      </c>
      <c r="C255" s="531"/>
      <c r="D255" s="531"/>
      <c r="E255" s="385" t="str">
        <f t="shared" si="22"/>
        <v/>
      </c>
    </row>
    <row r="256" ht="36" customHeight="1" spans="1:5">
      <c r="A256" s="527">
        <v>2020102</v>
      </c>
      <c r="B256" s="528" t="s">
        <v>139</v>
      </c>
      <c r="C256" s="531"/>
      <c r="D256" s="531"/>
      <c r="E256" s="382" t="str">
        <f t="shared" ref="E256:E261" si="23">IF(C256&gt;0,D256/C256-1,IF(C256&lt;0,-(D256/C256-1),""))</f>
        <v/>
      </c>
    </row>
    <row r="257" ht="36" customHeight="1" spans="1:5">
      <c r="A257" s="527">
        <v>2020103</v>
      </c>
      <c r="B257" s="528" t="s">
        <v>140</v>
      </c>
      <c r="C257" s="531"/>
      <c r="D257" s="531"/>
      <c r="E257" s="385" t="str">
        <f t="shared" si="23"/>
        <v/>
      </c>
    </row>
    <row r="258" ht="36" customHeight="1" spans="1:5">
      <c r="A258" s="527">
        <v>2020104</v>
      </c>
      <c r="B258" s="528" t="s">
        <v>233</v>
      </c>
      <c r="C258" s="531"/>
      <c r="D258" s="531"/>
      <c r="E258" s="382" t="str">
        <f t="shared" si="23"/>
        <v/>
      </c>
    </row>
    <row r="259" ht="36" customHeight="1" spans="1:5">
      <c r="A259" s="527">
        <v>2020150</v>
      </c>
      <c r="B259" s="528" t="s">
        <v>147</v>
      </c>
      <c r="C259" s="531"/>
      <c r="D259" s="531"/>
      <c r="E259" s="385" t="str">
        <f t="shared" si="23"/>
        <v/>
      </c>
    </row>
    <row r="260" ht="36" customHeight="1" spans="1:5">
      <c r="A260" s="527">
        <v>2020199</v>
      </c>
      <c r="B260" s="528" t="s">
        <v>274</v>
      </c>
      <c r="C260" s="531"/>
      <c r="D260" s="531"/>
      <c r="E260" s="382" t="str">
        <f t="shared" si="23"/>
        <v/>
      </c>
    </row>
    <row r="261" ht="36" customHeight="1" spans="1:5">
      <c r="A261" s="527">
        <v>20202</v>
      </c>
      <c r="B261" s="528" t="s">
        <v>275</v>
      </c>
      <c r="C261" s="529">
        <f>SUM(C262:C263)</f>
        <v>0</v>
      </c>
      <c r="D261" s="529">
        <f>SUM(D262:D263)</f>
        <v>0</v>
      </c>
      <c r="E261" s="385" t="str">
        <f t="shared" si="23"/>
        <v/>
      </c>
    </row>
    <row r="262" ht="36" customHeight="1" spans="1:5">
      <c r="A262" s="527">
        <v>2020201</v>
      </c>
      <c r="B262" s="528" t="s">
        <v>276</v>
      </c>
      <c r="C262" s="531"/>
      <c r="D262" s="531"/>
      <c r="E262" s="382"/>
    </row>
    <row r="263" ht="36" customHeight="1" spans="1:5">
      <c r="A263" s="527">
        <v>2020202</v>
      </c>
      <c r="B263" s="528" t="s">
        <v>277</v>
      </c>
      <c r="C263" s="531"/>
      <c r="D263" s="531"/>
      <c r="E263" s="385"/>
    </row>
    <row r="264" ht="36" customHeight="1" spans="1:5">
      <c r="A264" s="527">
        <v>20203</v>
      </c>
      <c r="B264" s="528" t="s">
        <v>278</v>
      </c>
      <c r="C264" s="529">
        <f>SUM(C265:C266)</f>
        <v>0</v>
      </c>
      <c r="D264" s="529">
        <f>SUM(D265:D266)</f>
        <v>0</v>
      </c>
      <c r="E264" s="385" t="str">
        <f>IF(C264&gt;0,D264/C264-1,IF(C264&lt;0,-(D264/C264-1),""))</f>
        <v/>
      </c>
    </row>
    <row r="265" ht="36" customHeight="1" spans="1:5">
      <c r="A265" s="527">
        <v>2020304</v>
      </c>
      <c r="B265" s="528" t="s">
        <v>279</v>
      </c>
      <c r="C265" s="531"/>
      <c r="D265" s="531"/>
      <c r="E265" s="385"/>
    </row>
    <row r="266" ht="36" customHeight="1" spans="1:5">
      <c r="A266" s="527">
        <v>2020306</v>
      </c>
      <c r="B266" s="528" t="s">
        <v>280</v>
      </c>
      <c r="C266" s="531"/>
      <c r="D266" s="531"/>
      <c r="E266" s="385" t="str">
        <f>IF(C266&gt;0,D266/C266-1,IF(C266&lt;0,-(D266/C266-1),""))</f>
        <v/>
      </c>
    </row>
    <row r="267" ht="36" customHeight="1" spans="1:5">
      <c r="A267" s="527">
        <v>20204</v>
      </c>
      <c r="B267" s="528" t="s">
        <v>281</v>
      </c>
      <c r="C267" s="529">
        <f>SUM(C268:C272)</f>
        <v>0</v>
      </c>
      <c r="D267" s="529">
        <f>SUM(D268:D272)</f>
        <v>0</v>
      </c>
      <c r="E267" s="385" t="str">
        <f t="shared" ref="E267:E273" si="24">IF(C267&gt;0,D267/C267-1,IF(C267&lt;0,-(D267/C267-1),""))</f>
        <v/>
      </c>
    </row>
    <row r="268" ht="36" customHeight="1" spans="1:5">
      <c r="A268" s="527">
        <v>2020401</v>
      </c>
      <c r="B268" s="528" t="s">
        <v>282</v>
      </c>
      <c r="C268" s="531"/>
      <c r="D268" s="531"/>
      <c r="E268" s="385" t="str">
        <f t="shared" si="24"/>
        <v/>
      </c>
    </row>
    <row r="269" ht="36" customHeight="1" spans="1:5">
      <c r="A269" s="527">
        <v>2020402</v>
      </c>
      <c r="B269" s="528" t="s">
        <v>283</v>
      </c>
      <c r="C269" s="531"/>
      <c r="D269" s="531"/>
      <c r="E269" s="385"/>
    </row>
    <row r="270" ht="36" customHeight="1" spans="1:5">
      <c r="A270" s="527">
        <v>2020403</v>
      </c>
      <c r="B270" s="528" t="s">
        <v>284</v>
      </c>
      <c r="C270" s="531"/>
      <c r="D270" s="531"/>
      <c r="E270" s="385" t="str">
        <f t="shared" si="24"/>
        <v/>
      </c>
    </row>
    <row r="271" ht="36" customHeight="1" spans="1:5">
      <c r="A271" s="527">
        <v>2020404</v>
      </c>
      <c r="B271" s="528" t="s">
        <v>285</v>
      </c>
      <c r="C271" s="531"/>
      <c r="D271" s="531"/>
      <c r="E271" s="385"/>
    </row>
    <row r="272" ht="36" customHeight="1" spans="1:5">
      <c r="A272" s="527">
        <v>2020499</v>
      </c>
      <c r="B272" s="528" t="s">
        <v>286</v>
      </c>
      <c r="C272" s="531"/>
      <c r="D272" s="531"/>
      <c r="E272" s="385" t="str">
        <f t="shared" si="24"/>
        <v/>
      </c>
    </row>
    <row r="273" ht="36" customHeight="1" spans="1:5">
      <c r="A273" s="527">
        <v>20205</v>
      </c>
      <c r="B273" s="530" t="s">
        <v>287</v>
      </c>
      <c r="C273" s="529">
        <f>SUM(C274:C277)</f>
        <v>0</v>
      </c>
      <c r="D273" s="529">
        <f>SUM(D274:D277)</f>
        <v>0</v>
      </c>
      <c r="E273" s="385" t="str">
        <f t="shared" si="24"/>
        <v/>
      </c>
    </row>
    <row r="274" ht="36" customHeight="1" spans="1:5">
      <c r="A274" s="527">
        <v>2020503</v>
      </c>
      <c r="B274" s="530" t="s">
        <v>288</v>
      </c>
      <c r="C274" s="531"/>
      <c r="D274" s="531"/>
      <c r="E274" s="382"/>
    </row>
    <row r="275" ht="36" customHeight="1" spans="1:5">
      <c r="A275" s="527">
        <v>2020504</v>
      </c>
      <c r="B275" s="530" t="s">
        <v>289</v>
      </c>
      <c r="C275" s="531"/>
      <c r="D275" s="531"/>
      <c r="E275" s="385" t="str">
        <f t="shared" ref="E275:E282" si="25">IF(C275&gt;0,D275/C275-1,IF(C275&lt;0,-(D275/C275-1),""))</f>
        <v/>
      </c>
    </row>
    <row r="276" ht="36" customHeight="1" spans="1:5">
      <c r="A276" s="527">
        <v>2020505</v>
      </c>
      <c r="B276" s="530" t="s">
        <v>290</v>
      </c>
      <c r="C276" s="531"/>
      <c r="D276" s="531"/>
      <c r="E276" s="382"/>
    </row>
    <row r="277" ht="36" customHeight="1" spans="1:5">
      <c r="A277" s="527">
        <v>2020599</v>
      </c>
      <c r="B277" s="530" t="s">
        <v>291</v>
      </c>
      <c r="C277" s="531"/>
      <c r="D277" s="531"/>
      <c r="E277" s="385"/>
    </row>
    <row r="278" ht="36" customHeight="1" spans="1:5">
      <c r="A278" s="527">
        <v>20206</v>
      </c>
      <c r="B278" s="530" t="s">
        <v>292</v>
      </c>
      <c r="C278" s="529">
        <f>SUM(C279)</f>
        <v>0</v>
      </c>
      <c r="D278" s="529">
        <f>SUM(D279)</f>
        <v>0</v>
      </c>
      <c r="E278" s="385"/>
    </row>
    <row r="279" ht="36" customHeight="1" spans="1:5">
      <c r="A279" s="527">
        <v>2020601</v>
      </c>
      <c r="B279" s="530" t="s">
        <v>293</v>
      </c>
      <c r="C279" s="531"/>
      <c r="D279" s="531"/>
      <c r="E279" s="385" t="str">
        <f t="shared" si="25"/>
        <v/>
      </c>
    </row>
    <row r="280" ht="36" customHeight="1" spans="1:5">
      <c r="A280" s="527">
        <v>20207</v>
      </c>
      <c r="B280" s="530" t="s">
        <v>294</v>
      </c>
      <c r="C280" s="529">
        <f>SUM(C281:C284)</f>
        <v>0</v>
      </c>
      <c r="D280" s="529">
        <f>SUM(D281:D284)</f>
        <v>0</v>
      </c>
      <c r="E280" s="385" t="str">
        <f t="shared" si="25"/>
        <v/>
      </c>
    </row>
    <row r="281" ht="36" customHeight="1" spans="1:5">
      <c r="A281" s="527">
        <v>2020701</v>
      </c>
      <c r="B281" s="530" t="s">
        <v>295</v>
      </c>
      <c r="C281" s="531"/>
      <c r="D281" s="531"/>
      <c r="E281" s="385" t="str">
        <f t="shared" si="25"/>
        <v/>
      </c>
    </row>
    <row r="282" ht="36" customHeight="1" spans="1:5">
      <c r="A282" s="527">
        <v>2020702</v>
      </c>
      <c r="B282" s="530" t="s">
        <v>296</v>
      </c>
      <c r="C282" s="531"/>
      <c r="D282" s="531"/>
      <c r="E282" s="385" t="str">
        <f t="shared" si="25"/>
        <v/>
      </c>
    </row>
    <row r="283" ht="36" customHeight="1" spans="1:5">
      <c r="A283" s="527">
        <v>2020703</v>
      </c>
      <c r="B283" s="530" t="s">
        <v>297</v>
      </c>
      <c r="C283" s="531"/>
      <c r="D283" s="531"/>
      <c r="E283" s="385"/>
    </row>
    <row r="284" ht="36" customHeight="1" spans="1:5">
      <c r="A284" s="527">
        <v>2020799</v>
      </c>
      <c r="B284" s="530" t="s">
        <v>298</v>
      </c>
      <c r="C284" s="531"/>
      <c r="D284" s="531"/>
      <c r="E284" s="385"/>
    </row>
    <row r="285" ht="36" customHeight="1" spans="1:5">
      <c r="A285" s="527">
        <v>20208</v>
      </c>
      <c r="B285" s="530" t="s">
        <v>299</v>
      </c>
      <c r="C285" s="529">
        <f>SUM(C286:C290)</f>
        <v>0</v>
      </c>
      <c r="D285" s="529">
        <f>SUM(D286:D290)</f>
        <v>0</v>
      </c>
      <c r="E285" s="385"/>
    </row>
    <row r="286" ht="36" customHeight="1" spans="1:5">
      <c r="A286" s="527">
        <v>2020801</v>
      </c>
      <c r="B286" s="530" t="s">
        <v>138</v>
      </c>
      <c r="C286" s="531"/>
      <c r="D286" s="531"/>
      <c r="E286" s="385"/>
    </row>
    <row r="287" ht="36" customHeight="1" spans="1:5">
      <c r="A287" s="527">
        <v>2020802</v>
      </c>
      <c r="B287" s="530" t="s">
        <v>139</v>
      </c>
      <c r="C287" s="531"/>
      <c r="D287" s="531"/>
      <c r="E287" s="385"/>
    </row>
    <row r="288" ht="36" customHeight="1" spans="1:5">
      <c r="A288" s="527">
        <v>2020803</v>
      </c>
      <c r="B288" s="530" t="s">
        <v>140</v>
      </c>
      <c r="C288" s="531"/>
      <c r="D288" s="531"/>
      <c r="E288" s="385"/>
    </row>
    <row r="289" ht="36" customHeight="1" spans="1:5">
      <c r="A289" s="527">
        <v>2020850</v>
      </c>
      <c r="B289" s="530" t="s">
        <v>147</v>
      </c>
      <c r="C289" s="531"/>
      <c r="D289" s="531"/>
      <c r="E289" s="385" t="str">
        <f>IF(C289&gt;0,D289/C289-1,IF(C289&lt;0,-(D289/C289-1),""))</f>
        <v/>
      </c>
    </row>
    <row r="290" ht="36" customHeight="1" spans="1:5">
      <c r="A290" s="527">
        <v>2020899</v>
      </c>
      <c r="B290" s="530" t="s">
        <v>300</v>
      </c>
      <c r="C290" s="531"/>
      <c r="D290" s="531"/>
      <c r="E290" s="382"/>
    </row>
    <row r="291" ht="36" customHeight="1" spans="1:5">
      <c r="A291" s="527">
        <v>20299</v>
      </c>
      <c r="B291" s="530" t="s">
        <v>301</v>
      </c>
      <c r="C291" s="529">
        <f>SUM(C292)</f>
        <v>0</v>
      </c>
      <c r="D291" s="529">
        <f>SUM(D292)</f>
        <v>0</v>
      </c>
      <c r="E291" s="385"/>
    </row>
    <row r="292" ht="36" customHeight="1" spans="1:5">
      <c r="A292" s="527">
        <v>2029999</v>
      </c>
      <c r="B292" s="530" t="s">
        <v>302</v>
      </c>
      <c r="C292" s="531"/>
      <c r="D292" s="531"/>
      <c r="E292" s="385" t="str">
        <f>IF(C292&gt;0,D292/C292-1,IF(C292&lt;0,-(D292/C292-1),""))</f>
        <v/>
      </c>
    </row>
    <row r="293" ht="36" customHeight="1" spans="1:5">
      <c r="A293" s="527">
        <v>203</v>
      </c>
      <c r="B293" s="528" t="s">
        <v>303</v>
      </c>
      <c r="C293" s="529">
        <f>SUM(C294,C298,C300,C302,C310)</f>
        <v>0</v>
      </c>
      <c r="D293" s="529">
        <f>SUM(D294,D298,D300,D302,D310)</f>
        <v>0</v>
      </c>
      <c r="E293" s="385" t="str">
        <f>IF(C293&gt;0,D293/C293-1,IF(C293&lt;0,-(D293/C293-1),""))</f>
        <v/>
      </c>
    </row>
    <row r="294" ht="36" customHeight="1" spans="1:5">
      <c r="A294" s="527">
        <v>20301</v>
      </c>
      <c r="B294" s="528" t="s">
        <v>304</v>
      </c>
      <c r="C294" s="529">
        <f>SUM(C295:C297)</f>
        <v>0</v>
      </c>
      <c r="D294" s="529">
        <f>SUM(D295:D297)</f>
        <v>0</v>
      </c>
      <c r="E294" s="385"/>
    </row>
    <row r="295" ht="36" customHeight="1" spans="1:5">
      <c r="A295" s="527">
        <v>2030101</v>
      </c>
      <c r="B295" s="528" t="s">
        <v>305</v>
      </c>
      <c r="C295" s="531"/>
      <c r="D295" s="531"/>
      <c r="E295" s="385"/>
    </row>
    <row r="296" ht="36" customHeight="1" spans="1:5">
      <c r="A296" s="527">
        <v>2030102</v>
      </c>
      <c r="B296" s="528" t="s">
        <v>306</v>
      </c>
      <c r="C296" s="531"/>
      <c r="D296" s="531"/>
      <c r="E296" s="385"/>
    </row>
    <row r="297" ht="36" customHeight="1" spans="1:5">
      <c r="A297" s="527">
        <v>2030199</v>
      </c>
      <c r="B297" s="528" t="s">
        <v>307</v>
      </c>
      <c r="C297" s="531"/>
      <c r="D297" s="531"/>
      <c r="E297" s="382"/>
    </row>
    <row r="298" ht="36" customHeight="1" spans="1:5">
      <c r="A298" s="527">
        <v>20304</v>
      </c>
      <c r="B298" s="528" t="s">
        <v>308</v>
      </c>
      <c r="C298" s="529">
        <f>SUM(C299)</f>
        <v>0</v>
      </c>
      <c r="D298" s="529">
        <f>SUM(D299)</f>
        <v>0</v>
      </c>
      <c r="E298" s="385"/>
    </row>
    <row r="299" ht="36" customHeight="1" spans="1:5">
      <c r="A299" s="527">
        <v>2030401</v>
      </c>
      <c r="B299" s="528" t="s">
        <v>309</v>
      </c>
      <c r="C299" s="531"/>
      <c r="D299" s="531"/>
      <c r="E299" s="385"/>
    </row>
    <row r="300" ht="36" customHeight="1" spans="1:5">
      <c r="A300" s="527">
        <v>20305</v>
      </c>
      <c r="B300" s="528" t="s">
        <v>310</v>
      </c>
      <c r="C300" s="529">
        <f>SUM(C301)</f>
        <v>0</v>
      </c>
      <c r="D300" s="529">
        <f>SUM(D301)</f>
        <v>0</v>
      </c>
      <c r="E300" s="385"/>
    </row>
    <row r="301" ht="36" customHeight="1" spans="1:5">
      <c r="A301" s="527">
        <v>2030501</v>
      </c>
      <c r="B301" s="528" t="s">
        <v>311</v>
      </c>
      <c r="C301" s="531"/>
      <c r="D301" s="531"/>
      <c r="E301" s="385"/>
    </row>
    <row r="302" ht="36" customHeight="1" spans="1:5">
      <c r="A302" s="527">
        <v>20306</v>
      </c>
      <c r="B302" s="530" t="s">
        <v>312</v>
      </c>
      <c r="C302" s="529">
        <f>SUM(C303:C309)</f>
        <v>0</v>
      </c>
      <c r="D302" s="529">
        <f>SUM(D303:D309)</f>
        <v>0</v>
      </c>
      <c r="E302" s="385"/>
    </row>
    <row r="303" ht="36" customHeight="1" spans="1:5">
      <c r="A303" s="527">
        <v>2030601</v>
      </c>
      <c r="B303" s="530" t="s">
        <v>313</v>
      </c>
      <c r="C303" s="531"/>
      <c r="D303" s="531"/>
      <c r="E303" s="385"/>
    </row>
    <row r="304" ht="36" customHeight="1" spans="1:5">
      <c r="A304" s="527">
        <v>2030602</v>
      </c>
      <c r="B304" s="530" t="s">
        <v>314</v>
      </c>
      <c r="C304" s="531"/>
      <c r="D304" s="531">
        <v>0</v>
      </c>
      <c r="E304" s="385"/>
    </row>
    <row r="305" ht="36" customHeight="1" spans="1:5">
      <c r="A305" s="527">
        <v>2030603</v>
      </c>
      <c r="B305" s="530" t="s">
        <v>315</v>
      </c>
      <c r="C305" s="531"/>
      <c r="D305" s="531">
        <v>0</v>
      </c>
      <c r="E305" s="382"/>
    </row>
    <row r="306" ht="36" customHeight="1" spans="1:5">
      <c r="A306" s="527">
        <v>2030604</v>
      </c>
      <c r="B306" s="530" t="s">
        <v>316</v>
      </c>
      <c r="C306" s="531"/>
      <c r="D306" s="531">
        <v>0</v>
      </c>
      <c r="E306" s="385"/>
    </row>
    <row r="307" ht="36" customHeight="1" spans="1:5">
      <c r="A307" s="527">
        <v>2030607</v>
      </c>
      <c r="B307" s="530" t="s">
        <v>317</v>
      </c>
      <c r="C307" s="531"/>
      <c r="D307" s="531">
        <v>0</v>
      </c>
      <c r="E307" s="385"/>
    </row>
    <row r="308" ht="36" customHeight="1" spans="1:5">
      <c r="A308" s="527">
        <v>2030608</v>
      </c>
      <c r="B308" s="530" t="s">
        <v>318</v>
      </c>
      <c r="C308" s="531"/>
      <c r="D308" s="531">
        <v>0</v>
      </c>
      <c r="E308" s="385" t="str">
        <f>IF(C308&gt;0,D308/C308-1,IF(C308&lt;0,-(D308/C308-1),""))</f>
        <v/>
      </c>
    </row>
    <row r="309" ht="36" customHeight="1" spans="1:5">
      <c r="A309" s="527">
        <v>2030699</v>
      </c>
      <c r="B309" s="530" t="s">
        <v>319</v>
      </c>
      <c r="C309" s="531"/>
      <c r="D309" s="531">
        <v>0</v>
      </c>
      <c r="E309" s="385"/>
    </row>
    <row r="310" ht="36" customHeight="1" spans="1:5">
      <c r="A310" s="527">
        <v>20399</v>
      </c>
      <c r="B310" s="530" t="s">
        <v>320</v>
      </c>
      <c r="C310" s="529">
        <f>SUM(C311)</f>
        <v>0</v>
      </c>
      <c r="D310" s="529">
        <f>SUM(D311)</f>
        <v>0</v>
      </c>
      <c r="E310" s="385"/>
    </row>
    <row r="311" ht="36" customHeight="1" spans="1:5">
      <c r="A311" s="527">
        <v>2039999</v>
      </c>
      <c r="B311" s="530" t="s">
        <v>321</v>
      </c>
      <c r="C311" s="531"/>
      <c r="D311" s="531"/>
      <c r="E311" s="385"/>
    </row>
    <row r="312" ht="36" customHeight="1" spans="1:5">
      <c r="A312" s="527">
        <v>204</v>
      </c>
      <c r="B312" s="528" t="s">
        <v>322</v>
      </c>
      <c r="C312" s="529">
        <f>SUM(C313,C316,C327,C334,C342,C351,C365,C375,C385,C393,C399)</f>
        <v>13855</v>
      </c>
      <c r="D312" s="529">
        <f>SUM(D313,D316,D327,D334,D342,D351,D365,D375,D385,D393,D399)</f>
        <v>14699</v>
      </c>
      <c r="E312" s="385"/>
    </row>
    <row r="313" ht="36" customHeight="1" spans="1:5">
      <c r="A313" s="527">
        <v>20401</v>
      </c>
      <c r="B313" s="530" t="s">
        <v>323</v>
      </c>
      <c r="C313" s="529">
        <f>SUM(C314:C315)</f>
        <v>0</v>
      </c>
      <c r="D313" s="529">
        <f>SUM(D314:D315)</f>
        <v>0</v>
      </c>
      <c r="E313" s="385"/>
    </row>
    <row r="314" ht="36" customHeight="1" spans="1:5">
      <c r="A314" s="527">
        <v>2040101</v>
      </c>
      <c r="B314" s="530" t="s">
        <v>324</v>
      </c>
      <c r="C314" s="531"/>
      <c r="D314" s="531"/>
      <c r="E314" s="385" t="str">
        <f t="shared" ref="E314:E318" si="26">IF(C314&gt;0,D314/C314-1,IF(C314&lt;0,-(D314/C314-1),""))</f>
        <v/>
      </c>
    </row>
    <row r="315" ht="36" customHeight="1" spans="1:5">
      <c r="A315" s="527">
        <v>2040199</v>
      </c>
      <c r="B315" s="530" t="s">
        <v>325</v>
      </c>
      <c r="C315" s="531"/>
      <c r="D315" s="531"/>
      <c r="E315" s="385"/>
    </row>
    <row r="316" ht="36" customHeight="1" spans="1:5">
      <c r="A316" s="527">
        <v>20402</v>
      </c>
      <c r="B316" s="530" t="s">
        <v>326</v>
      </c>
      <c r="C316" s="529">
        <f>SUM(C317:C326)</f>
        <v>12883</v>
      </c>
      <c r="D316" s="529">
        <f>SUM(D317:D326)</f>
        <v>13708</v>
      </c>
      <c r="E316" s="385">
        <f t="shared" si="26"/>
        <v>0.064</v>
      </c>
    </row>
    <row r="317" ht="36" customHeight="1" spans="1:5">
      <c r="A317" s="527">
        <v>2040201</v>
      </c>
      <c r="B317" s="530" t="s">
        <v>138</v>
      </c>
      <c r="C317" s="531">
        <v>9429</v>
      </c>
      <c r="D317" s="531">
        <v>9781</v>
      </c>
      <c r="E317" s="385">
        <f t="shared" si="26"/>
        <v>0.037</v>
      </c>
    </row>
    <row r="318" ht="36" customHeight="1" spans="1:5">
      <c r="A318" s="527">
        <v>2040202</v>
      </c>
      <c r="B318" s="530" t="s">
        <v>139</v>
      </c>
      <c r="C318" s="531">
        <v>3184</v>
      </c>
      <c r="D318" s="531">
        <v>2680</v>
      </c>
      <c r="E318" s="385">
        <f t="shared" si="26"/>
        <v>-0.158</v>
      </c>
    </row>
    <row r="319" ht="36" customHeight="1" spans="1:5">
      <c r="A319" s="527">
        <v>2040203</v>
      </c>
      <c r="B319" s="530" t="s">
        <v>140</v>
      </c>
      <c r="C319" s="531">
        <v>0</v>
      </c>
      <c r="D319" s="531">
        <v>0</v>
      </c>
      <c r="E319" s="385"/>
    </row>
    <row r="320" ht="36" customHeight="1" spans="1:5">
      <c r="A320" s="527">
        <v>2040219</v>
      </c>
      <c r="B320" s="530" t="s">
        <v>179</v>
      </c>
      <c r="C320" s="531">
        <v>245</v>
      </c>
      <c r="D320" s="531">
        <v>744</v>
      </c>
      <c r="E320" s="385">
        <f t="shared" ref="E320:E326" si="27">IF(C320&gt;0,D320/C320-1,IF(C320&lt;0,-(D320/C320-1),""))</f>
        <v>2.037</v>
      </c>
    </row>
    <row r="321" ht="36" customHeight="1" spans="1:5">
      <c r="A321" s="527">
        <v>2040220</v>
      </c>
      <c r="B321" s="530" t="s">
        <v>327</v>
      </c>
      <c r="C321" s="531">
        <v>0</v>
      </c>
      <c r="D321" s="531">
        <v>473</v>
      </c>
      <c r="E321" s="385"/>
    </row>
    <row r="322" ht="36" customHeight="1" spans="1:5">
      <c r="A322" s="527">
        <v>2040221</v>
      </c>
      <c r="B322" s="530" t="s">
        <v>328</v>
      </c>
      <c r="C322" s="531">
        <v>0</v>
      </c>
      <c r="D322" s="531">
        <v>0</v>
      </c>
      <c r="E322" s="385"/>
    </row>
    <row r="323" ht="36" customHeight="1" spans="1:5">
      <c r="A323" s="527">
        <v>2040222</v>
      </c>
      <c r="B323" s="530" t="s">
        <v>329</v>
      </c>
      <c r="C323" s="531">
        <v>10</v>
      </c>
      <c r="D323" s="531">
        <v>30</v>
      </c>
      <c r="E323" s="385">
        <f t="shared" si="27"/>
        <v>2</v>
      </c>
    </row>
    <row r="324" ht="36" customHeight="1" spans="1:5">
      <c r="A324" s="527">
        <v>2040223</v>
      </c>
      <c r="B324" s="530" t="s">
        <v>330</v>
      </c>
      <c r="C324" s="531">
        <v>0</v>
      </c>
      <c r="D324" s="531">
        <v>0</v>
      </c>
      <c r="E324" s="385" t="str">
        <f t="shared" si="27"/>
        <v/>
      </c>
    </row>
    <row r="325" ht="36" customHeight="1" spans="1:5">
      <c r="A325" s="527">
        <v>2040250</v>
      </c>
      <c r="B325" s="530" t="s">
        <v>147</v>
      </c>
      <c r="C325" s="531">
        <v>0</v>
      </c>
      <c r="D325" s="531">
        <v>0</v>
      </c>
      <c r="E325" s="385" t="str">
        <f t="shared" si="27"/>
        <v/>
      </c>
    </row>
    <row r="326" ht="36" customHeight="1" spans="1:5">
      <c r="A326" s="527">
        <v>2040299</v>
      </c>
      <c r="B326" s="530" t="s">
        <v>331</v>
      </c>
      <c r="C326" s="531">
        <v>15</v>
      </c>
      <c r="D326" s="531">
        <v>0</v>
      </c>
      <c r="E326" s="385">
        <f t="shared" si="27"/>
        <v>-1</v>
      </c>
    </row>
    <row r="327" ht="36" customHeight="1" spans="1:5">
      <c r="A327" s="527">
        <v>20403</v>
      </c>
      <c r="B327" s="530" t="s">
        <v>332</v>
      </c>
      <c r="C327" s="529">
        <f>SUM(C328:C333)</f>
        <v>0</v>
      </c>
      <c r="D327" s="529">
        <f>SUM(D328:D333)</f>
        <v>0</v>
      </c>
      <c r="E327" s="385"/>
    </row>
    <row r="328" ht="36" customHeight="1" spans="1:5">
      <c r="A328" s="527">
        <v>2040301</v>
      </c>
      <c r="B328" s="530" t="s">
        <v>138</v>
      </c>
      <c r="C328" s="531"/>
      <c r="D328" s="531"/>
      <c r="E328" s="385"/>
    </row>
    <row r="329" ht="36" customHeight="1" spans="1:5">
      <c r="A329" s="527">
        <v>2040302</v>
      </c>
      <c r="B329" s="530" t="s">
        <v>139</v>
      </c>
      <c r="C329" s="531"/>
      <c r="D329" s="531"/>
      <c r="E329" s="385"/>
    </row>
    <row r="330" ht="36" customHeight="1" spans="1:5">
      <c r="A330" s="527">
        <v>2040303</v>
      </c>
      <c r="B330" s="530" t="s">
        <v>140</v>
      </c>
      <c r="C330" s="531"/>
      <c r="D330" s="531"/>
      <c r="E330" s="382"/>
    </row>
    <row r="331" ht="36" customHeight="1" spans="1:5">
      <c r="A331" s="527">
        <v>2040304</v>
      </c>
      <c r="B331" s="530" t="s">
        <v>333</v>
      </c>
      <c r="C331" s="531"/>
      <c r="D331" s="531"/>
      <c r="E331" s="385"/>
    </row>
    <row r="332" ht="36" customHeight="1" spans="1:5">
      <c r="A332" s="527">
        <v>2040350</v>
      </c>
      <c r="B332" s="530" t="s">
        <v>147</v>
      </c>
      <c r="C332" s="531"/>
      <c r="D332" s="531"/>
      <c r="E332" s="385" t="str">
        <f>IF(C332&gt;0,D332/C332-1,IF(C332&lt;0,-(D332/C332-1),""))</f>
        <v/>
      </c>
    </row>
    <row r="333" ht="36" customHeight="1" spans="1:5">
      <c r="A333" s="527">
        <v>2040399</v>
      </c>
      <c r="B333" s="528" t="s">
        <v>334</v>
      </c>
      <c r="C333" s="531"/>
      <c r="D333" s="531"/>
      <c r="E333" s="385" t="str">
        <f>IF(C333&gt;0,D333/C333-1,IF(C333&lt;0,-(D333/C333-1),""))</f>
        <v/>
      </c>
    </row>
    <row r="334" ht="36" customHeight="1" spans="1:5">
      <c r="A334" s="527">
        <v>20404</v>
      </c>
      <c r="B334" s="530" t="s">
        <v>335</v>
      </c>
      <c r="C334" s="529">
        <f>SUM(C335:C341)</f>
        <v>0</v>
      </c>
      <c r="D334" s="529">
        <f>SUM(D335:D341)</f>
        <v>0</v>
      </c>
      <c r="E334" s="385"/>
    </row>
    <row r="335" ht="36" customHeight="1" spans="1:5">
      <c r="A335" s="527">
        <v>2040401</v>
      </c>
      <c r="B335" s="530" t="s">
        <v>138</v>
      </c>
      <c r="C335" s="531"/>
      <c r="D335" s="531"/>
      <c r="E335" s="385"/>
    </row>
    <row r="336" ht="36" customHeight="1" spans="1:5">
      <c r="A336" s="527">
        <v>2040402</v>
      </c>
      <c r="B336" s="530" t="s">
        <v>139</v>
      </c>
      <c r="C336" s="531"/>
      <c r="D336" s="531"/>
      <c r="E336" s="385"/>
    </row>
    <row r="337" ht="36" customHeight="1" spans="1:5">
      <c r="A337" s="527">
        <v>2040403</v>
      </c>
      <c r="B337" s="530" t="s">
        <v>140</v>
      </c>
      <c r="C337" s="531"/>
      <c r="D337" s="531"/>
      <c r="E337" s="385"/>
    </row>
    <row r="338" ht="36" customHeight="1" spans="1:5">
      <c r="A338" s="527">
        <v>2040409</v>
      </c>
      <c r="B338" s="530" t="s">
        <v>336</v>
      </c>
      <c r="C338" s="531"/>
      <c r="D338" s="531"/>
      <c r="E338" s="385" t="str">
        <f>IF(C338&gt;0,D338/C338-1,IF(C338&lt;0,-(D338/C338-1),""))</f>
        <v/>
      </c>
    </row>
    <row r="339" ht="36" customHeight="1" spans="1:5">
      <c r="A339" s="527">
        <v>2040410</v>
      </c>
      <c r="B339" s="530" t="s">
        <v>337</v>
      </c>
      <c r="C339" s="531"/>
      <c r="D339" s="531"/>
      <c r="E339" s="385"/>
    </row>
    <row r="340" ht="36" customHeight="1" spans="1:5">
      <c r="A340" s="527">
        <v>2040450</v>
      </c>
      <c r="B340" s="530" t="s">
        <v>147</v>
      </c>
      <c r="C340" s="531"/>
      <c r="D340" s="531"/>
      <c r="E340" s="382"/>
    </row>
    <row r="341" ht="36" customHeight="1" spans="1:5">
      <c r="A341" s="527">
        <v>2040499</v>
      </c>
      <c r="B341" s="530" t="s">
        <v>338</v>
      </c>
      <c r="C341" s="531"/>
      <c r="D341" s="531"/>
      <c r="E341" s="385"/>
    </row>
    <row r="342" ht="36" customHeight="1" spans="1:5">
      <c r="A342" s="527">
        <v>20405</v>
      </c>
      <c r="B342" s="528" t="s">
        <v>339</v>
      </c>
      <c r="C342" s="529">
        <f>SUM(C343:C350)</f>
        <v>0</v>
      </c>
      <c r="D342" s="529">
        <f>SUM(D343:D350)</f>
        <v>0</v>
      </c>
      <c r="E342" s="385" t="str">
        <f>IF(C342&gt;0,D342/C342-1,IF(C342&lt;0,-(D342/C342-1),""))</f>
        <v/>
      </c>
    </row>
    <row r="343" ht="36" customHeight="1" spans="1:5">
      <c r="A343" s="527">
        <v>2040501</v>
      </c>
      <c r="B343" s="530" t="s">
        <v>138</v>
      </c>
      <c r="C343" s="531"/>
      <c r="D343" s="531"/>
      <c r="E343" s="385" t="str">
        <f>IF(C343&gt;0,D343/C343-1,IF(C343&lt;0,-(D343/C343-1),""))</f>
        <v/>
      </c>
    </row>
    <row r="344" ht="36" customHeight="1" spans="1:5">
      <c r="A344" s="527">
        <v>2040502</v>
      </c>
      <c r="B344" s="530" t="s">
        <v>139</v>
      </c>
      <c r="C344" s="531"/>
      <c r="D344" s="531"/>
      <c r="E344" s="385"/>
    </row>
    <row r="345" ht="36" customHeight="1" spans="1:5">
      <c r="A345" s="527">
        <v>2040503</v>
      </c>
      <c r="B345" s="530" t="s">
        <v>140</v>
      </c>
      <c r="C345" s="531"/>
      <c r="D345" s="531"/>
      <c r="E345" s="385"/>
    </row>
    <row r="346" ht="36" customHeight="1" spans="1:5">
      <c r="A346" s="527">
        <v>2040504</v>
      </c>
      <c r="B346" s="530" t="s">
        <v>340</v>
      </c>
      <c r="C346" s="531"/>
      <c r="D346" s="531"/>
      <c r="E346" s="385"/>
    </row>
    <row r="347" ht="36" customHeight="1" spans="1:5">
      <c r="A347" s="527">
        <v>2040505</v>
      </c>
      <c r="B347" s="530" t="s">
        <v>341</v>
      </c>
      <c r="C347" s="531"/>
      <c r="D347" s="531"/>
      <c r="E347" s="385"/>
    </row>
    <row r="348" ht="36" customHeight="1" spans="1:5">
      <c r="A348" s="527">
        <v>2040506</v>
      </c>
      <c r="B348" s="530" t="s">
        <v>342</v>
      </c>
      <c r="C348" s="531"/>
      <c r="D348" s="531"/>
      <c r="E348" s="385" t="str">
        <f>IF(C348&gt;0,D348/C348-1,IF(C348&lt;0,-(D348/C348-1),""))</f>
        <v/>
      </c>
    </row>
    <row r="349" ht="36" customHeight="1" spans="1:5">
      <c r="A349" s="527">
        <v>2040550</v>
      </c>
      <c r="B349" s="530" t="s">
        <v>147</v>
      </c>
      <c r="C349" s="531"/>
      <c r="D349" s="531"/>
      <c r="E349" s="385"/>
    </row>
    <row r="350" ht="36" customHeight="1" spans="1:5">
      <c r="A350" s="527">
        <v>2040599</v>
      </c>
      <c r="B350" s="530" t="s">
        <v>343</v>
      </c>
      <c r="C350" s="531"/>
      <c r="D350" s="531"/>
      <c r="E350" s="382"/>
    </row>
    <row r="351" ht="36" customHeight="1" spans="1:5">
      <c r="A351" s="527">
        <v>20406</v>
      </c>
      <c r="B351" s="530" t="s">
        <v>344</v>
      </c>
      <c r="C351" s="529">
        <f>SUM(C352:C364)</f>
        <v>762</v>
      </c>
      <c r="D351" s="529">
        <f>SUM(D352:D364)</f>
        <v>705</v>
      </c>
      <c r="E351" s="385"/>
    </row>
    <row r="352" ht="36" customHeight="1" spans="1:5">
      <c r="A352" s="527">
        <v>2040601</v>
      </c>
      <c r="B352" s="530" t="s">
        <v>138</v>
      </c>
      <c r="C352" s="531">
        <v>12</v>
      </c>
      <c r="D352" s="531">
        <v>0</v>
      </c>
      <c r="E352" s="385">
        <f>IF(C352&gt;0,D352/C352-1,IF(C352&lt;0,-(D352/C352-1),""))</f>
        <v>-1</v>
      </c>
    </row>
    <row r="353" ht="36" customHeight="1" spans="1:5">
      <c r="A353" s="527">
        <v>2040602</v>
      </c>
      <c r="B353" s="530" t="s">
        <v>139</v>
      </c>
      <c r="C353" s="531">
        <v>252</v>
      </c>
      <c r="D353" s="531">
        <v>146</v>
      </c>
      <c r="E353" s="385">
        <f>IF(C353&gt;0,D353/C353-1,IF(C353&lt;0,-(D353/C353-1),""))</f>
        <v>-0.421</v>
      </c>
    </row>
    <row r="354" ht="36" customHeight="1" spans="1:5">
      <c r="A354" s="527">
        <v>2040603</v>
      </c>
      <c r="B354" s="530" t="s">
        <v>140</v>
      </c>
      <c r="C354" s="531">
        <v>0</v>
      </c>
      <c r="D354" s="531">
        <v>0</v>
      </c>
      <c r="E354" s="385" t="str">
        <f>IF(C354&gt;0,D354/C354-1,IF(C354&lt;0,-(D354/C354-1),""))</f>
        <v/>
      </c>
    </row>
    <row r="355" ht="36" customHeight="1" spans="1:5">
      <c r="A355" s="527">
        <v>2040604</v>
      </c>
      <c r="B355" s="528" t="s">
        <v>345</v>
      </c>
      <c r="C355" s="531">
        <v>17</v>
      </c>
      <c r="D355" s="531">
        <v>32</v>
      </c>
      <c r="E355" s="385">
        <f>IF(C355&gt;0,D355/C355-1,IF(C355&lt;0,-(D355/C355-1),""))</f>
        <v>0.882</v>
      </c>
    </row>
    <row r="356" ht="36" customHeight="1" spans="1:5">
      <c r="A356" s="527">
        <v>2040605</v>
      </c>
      <c r="B356" s="530" t="s">
        <v>346</v>
      </c>
      <c r="C356" s="531">
        <v>15</v>
      </c>
      <c r="D356" s="531">
        <v>25</v>
      </c>
      <c r="E356" s="385"/>
    </row>
    <row r="357" ht="36" customHeight="1" spans="1:5">
      <c r="A357" s="527">
        <v>2040606</v>
      </c>
      <c r="B357" s="530" t="s">
        <v>347</v>
      </c>
      <c r="C357" s="531">
        <v>251</v>
      </c>
      <c r="D357" s="531">
        <v>229</v>
      </c>
      <c r="E357" s="385">
        <f t="shared" ref="E357:E364" si="28">IF(C357&gt;0,D357/C357-1,IF(C357&lt;0,-(D357/C357-1),""))</f>
        <v>-0.088</v>
      </c>
    </row>
    <row r="358" ht="36" customHeight="1" spans="1:5">
      <c r="A358" s="527">
        <v>2040607</v>
      </c>
      <c r="B358" s="530" t="s">
        <v>348</v>
      </c>
      <c r="C358" s="531">
        <v>55</v>
      </c>
      <c r="D358" s="531">
        <v>45</v>
      </c>
      <c r="E358" s="382">
        <f t="shared" si="28"/>
        <v>-0.182</v>
      </c>
    </row>
    <row r="359" ht="36" customHeight="1" spans="1:5">
      <c r="A359" s="527">
        <v>2040608</v>
      </c>
      <c r="B359" s="530" t="s">
        <v>349</v>
      </c>
      <c r="C359" s="531">
        <v>0</v>
      </c>
      <c r="D359" s="531">
        <v>0</v>
      </c>
      <c r="E359" s="385" t="str">
        <f t="shared" si="28"/>
        <v/>
      </c>
    </row>
    <row r="360" ht="36" customHeight="1" spans="1:5">
      <c r="A360" s="527">
        <v>2040610</v>
      </c>
      <c r="B360" s="530" t="s">
        <v>350</v>
      </c>
      <c r="C360" s="531">
        <v>16</v>
      </c>
      <c r="D360" s="531">
        <v>67</v>
      </c>
      <c r="E360" s="385">
        <f t="shared" si="28"/>
        <v>3.188</v>
      </c>
    </row>
    <row r="361" ht="36" customHeight="1" spans="1:5">
      <c r="A361" s="527">
        <v>2040612</v>
      </c>
      <c r="B361" s="530" t="s">
        <v>351</v>
      </c>
      <c r="C361" s="531">
        <v>140</v>
      </c>
      <c r="D361" s="531">
        <v>161</v>
      </c>
      <c r="E361" s="385">
        <f t="shared" si="28"/>
        <v>0.15</v>
      </c>
    </row>
    <row r="362" ht="36" customHeight="1" spans="1:5">
      <c r="A362" s="527">
        <v>2040613</v>
      </c>
      <c r="B362" s="530" t="s">
        <v>179</v>
      </c>
      <c r="C362" s="531">
        <v>0</v>
      </c>
      <c r="D362" s="531">
        <v>0</v>
      </c>
      <c r="E362" s="385" t="str">
        <f t="shared" si="28"/>
        <v/>
      </c>
    </row>
    <row r="363" ht="36" customHeight="1" spans="1:5">
      <c r="A363" s="527">
        <v>2040650</v>
      </c>
      <c r="B363" s="530" t="s">
        <v>147</v>
      </c>
      <c r="C363" s="531">
        <v>0</v>
      </c>
      <c r="D363" s="531">
        <v>0</v>
      </c>
      <c r="E363" s="385" t="str">
        <f t="shared" si="28"/>
        <v/>
      </c>
    </row>
    <row r="364" ht="36" customHeight="1" spans="1:5">
      <c r="A364" s="527">
        <v>2040699</v>
      </c>
      <c r="B364" s="530" t="s">
        <v>352</v>
      </c>
      <c r="C364" s="531">
        <v>4</v>
      </c>
      <c r="D364" s="531">
        <v>0</v>
      </c>
      <c r="E364" s="385">
        <f t="shared" si="28"/>
        <v>-1</v>
      </c>
    </row>
    <row r="365" ht="36" customHeight="1" spans="1:5">
      <c r="A365" s="527">
        <v>20407</v>
      </c>
      <c r="B365" s="530" t="s">
        <v>353</v>
      </c>
      <c r="C365" s="529">
        <f>SUM(C366:C374)</f>
        <v>0</v>
      </c>
      <c r="D365" s="529">
        <f>SUM(D366:D374)</f>
        <v>0</v>
      </c>
      <c r="E365" s="385"/>
    </row>
    <row r="366" ht="36" customHeight="1" spans="1:5">
      <c r="A366" s="527">
        <v>2040701</v>
      </c>
      <c r="B366" s="530" t="s">
        <v>138</v>
      </c>
      <c r="C366" s="531"/>
      <c r="D366" s="531"/>
      <c r="E366" s="385" t="str">
        <f t="shared" ref="E366:E370" si="29">IF(C366&gt;0,D366/C366-1,IF(C366&lt;0,-(D366/C366-1),""))</f>
        <v/>
      </c>
    </row>
    <row r="367" ht="36" customHeight="1" spans="1:5">
      <c r="A367" s="527">
        <v>2040702</v>
      </c>
      <c r="B367" s="530" t="s">
        <v>139</v>
      </c>
      <c r="C367" s="531"/>
      <c r="D367" s="531"/>
      <c r="E367" s="382"/>
    </row>
    <row r="368" ht="36" customHeight="1" spans="1:5">
      <c r="A368" s="527">
        <v>2040703</v>
      </c>
      <c r="B368" s="530" t="s">
        <v>140</v>
      </c>
      <c r="C368" s="531"/>
      <c r="D368" s="531"/>
      <c r="E368" s="382"/>
    </row>
    <row r="369" ht="36" customHeight="1" spans="1:5">
      <c r="A369" s="527">
        <v>2040704</v>
      </c>
      <c r="B369" s="530" t="s">
        <v>354</v>
      </c>
      <c r="C369" s="531"/>
      <c r="D369" s="531"/>
      <c r="E369" s="385" t="str">
        <f t="shared" si="29"/>
        <v/>
      </c>
    </row>
    <row r="370" ht="36" customHeight="1" spans="1:5">
      <c r="A370" s="527">
        <v>2040705</v>
      </c>
      <c r="B370" s="528" t="s">
        <v>355</v>
      </c>
      <c r="C370" s="531"/>
      <c r="D370" s="531"/>
      <c r="E370" s="385" t="str">
        <f t="shared" si="29"/>
        <v/>
      </c>
    </row>
    <row r="371" ht="36" customHeight="1" spans="1:5">
      <c r="A371" s="527">
        <v>2040706</v>
      </c>
      <c r="B371" s="530" t="s">
        <v>356</v>
      </c>
      <c r="C371" s="531"/>
      <c r="D371" s="531"/>
      <c r="E371" s="385"/>
    </row>
    <row r="372" ht="36" customHeight="1" spans="1:5">
      <c r="A372" s="527">
        <v>2040707</v>
      </c>
      <c r="B372" s="530" t="s">
        <v>179</v>
      </c>
      <c r="C372" s="531"/>
      <c r="D372" s="531"/>
      <c r="E372" s="385" t="str">
        <f t="shared" ref="E372:E379" si="30">IF(C372&gt;0,D372/C372-1,IF(C372&lt;0,-(D372/C372-1),""))</f>
        <v/>
      </c>
    </row>
    <row r="373" ht="36" customHeight="1" spans="1:5">
      <c r="A373" s="527">
        <v>2040750</v>
      </c>
      <c r="B373" s="530" t="s">
        <v>147</v>
      </c>
      <c r="C373" s="531"/>
      <c r="D373" s="531"/>
      <c r="E373" s="385"/>
    </row>
    <row r="374" ht="36" customHeight="1" spans="1:5">
      <c r="A374" s="527">
        <v>2040799</v>
      </c>
      <c r="B374" s="530" t="s">
        <v>357</v>
      </c>
      <c r="C374" s="531"/>
      <c r="D374" s="531"/>
      <c r="E374" s="385"/>
    </row>
    <row r="375" ht="36" customHeight="1" spans="1:5">
      <c r="A375" s="527">
        <v>20408</v>
      </c>
      <c r="B375" s="530" t="s">
        <v>358</v>
      </c>
      <c r="C375" s="529">
        <f>SUM(C376:C384)</f>
        <v>0</v>
      </c>
      <c r="D375" s="529">
        <f>SUM(D376:D384)</f>
        <v>0</v>
      </c>
      <c r="E375" s="385" t="str">
        <f t="shared" si="30"/>
        <v/>
      </c>
    </row>
    <row r="376" ht="36" customHeight="1" spans="1:5">
      <c r="A376" s="527">
        <v>2040801</v>
      </c>
      <c r="B376" s="530" t="s">
        <v>138</v>
      </c>
      <c r="C376" s="531"/>
      <c r="D376" s="531"/>
      <c r="E376" s="385" t="str">
        <f t="shared" si="30"/>
        <v/>
      </c>
    </row>
    <row r="377" ht="36" customHeight="1" spans="1:5">
      <c r="A377" s="527">
        <v>2040802</v>
      </c>
      <c r="B377" s="530" t="s">
        <v>139</v>
      </c>
      <c r="C377" s="531"/>
      <c r="D377" s="531"/>
      <c r="E377" s="385" t="str">
        <f t="shared" si="30"/>
        <v/>
      </c>
    </row>
    <row r="378" ht="36" customHeight="1" spans="1:5">
      <c r="A378" s="527">
        <v>2040803</v>
      </c>
      <c r="B378" s="530" t="s">
        <v>140</v>
      </c>
      <c r="C378" s="531"/>
      <c r="D378" s="531"/>
      <c r="E378" s="385" t="str">
        <f t="shared" si="30"/>
        <v/>
      </c>
    </row>
    <row r="379" ht="36" customHeight="1" spans="1:5">
      <c r="A379" s="527">
        <v>2040804</v>
      </c>
      <c r="B379" s="530" t="s">
        <v>359</v>
      </c>
      <c r="C379" s="531"/>
      <c r="D379" s="531"/>
      <c r="E379" s="385" t="str">
        <f t="shared" si="30"/>
        <v/>
      </c>
    </row>
    <row r="380" ht="36" customHeight="1" spans="1:5">
      <c r="A380" s="527">
        <v>2040805</v>
      </c>
      <c r="B380" s="530" t="s">
        <v>360</v>
      </c>
      <c r="C380" s="531"/>
      <c r="D380" s="531"/>
      <c r="E380" s="385"/>
    </row>
    <row r="381" ht="36" customHeight="1" spans="1:5">
      <c r="A381" s="527">
        <v>2040806</v>
      </c>
      <c r="B381" s="530" t="s">
        <v>361</v>
      </c>
      <c r="C381" s="531"/>
      <c r="D381" s="531"/>
      <c r="E381" s="385" t="str">
        <f t="shared" ref="E381:E384" si="31">IF(C381&gt;0,D381/C381-1,IF(C381&lt;0,-(D381/C381-1),""))</f>
        <v/>
      </c>
    </row>
    <row r="382" ht="36" customHeight="1" spans="1:5">
      <c r="A382" s="527">
        <v>2040807</v>
      </c>
      <c r="B382" s="530" t="s">
        <v>179</v>
      </c>
      <c r="C382" s="531"/>
      <c r="D382" s="531"/>
      <c r="E382" s="385" t="str">
        <f t="shared" si="31"/>
        <v/>
      </c>
    </row>
    <row r="383" ht="36" customHeight="1" spans="1:5">
      <c r="A383" s="527">
        <v>2040850</v>
      </c>
      <c r="B383" s="530" t="s">
        <v>147</v>
      </c>
      <c r="C383" s="531"/>
      <c r="D383" s="531"/>
      <c r="E383" s="385" t="str">
        <f t="shared" si="31"/>
        <v/>
      </c>
    </row>
    <row r="384" ht="36" customHeight="1" spans="1:5">
      <c r="A384" s="527">
        <v>2040899</v>
      </c>
      <c r="B384" s="530" t="s">
        <v>362</v>
      </c>
      <c r="C384" s="531"/>
      <c r="D384" s="531"/>
      <c r="E384" s="385" t="str">
        <f t="shared" si="31"/>
        <v/>
      </c>
    </row>
    <row r="385" ht="36" customHeight="1" spans="1:5">
      <c r="A385" s="527">
        <v>20409</v>
      </c>
      <c r="B385" s="528" t="s">
        <v>363</v>
      </c>
      <c r="C385" s="529">
        <f>SUM(C386:C392)</f>
        <v>0</v>
      </c>
      <c r="D385" s="529">
        <f>SUM(D386:D392)</f>
        <v>0</v>
      </c>
      <c r="E385" s="385" t="str">
        <f t="shared" ref="E385:E389" si="32">IF(C385&gt;0,D385/C385-1,IF(C385&lt;0,-(D385/C385-1),""))</f>
        <v/>
      </c>
    </row>
    <row r="386" ht="36" customHeight="1" spans="1:5">
      <c r="A386" s="527">
        <v>2040901</v>
      </c>
      <c r="B386" s="530" t="s">
        <v>138</v>
      </c>
      <c r="C386" s="531"/>
      <c r="D386" s="531"/>
      <c r="E386" s="385" t="str">
        <f t="shared" si="32"/>
        <v/>
      </c>
    </row>
    <row r="387" ht="36" customHeight="1" spans="1:5">
      <c r="A387" s="527">
        <v>2040902</v>
      </c>
      <c r="B387" s="530" t="s">
        <v>139</v>
      </c>
      <c r="C387" s="531"/>
      <c r="D387" s="531"/>
      <c r="E387" s="385"/>
    </row>
    <row r="388" ht="36" customHeight="1" spans="1:5">
      <c r="A388" s="527">
        <v>2040903</v>
      </c>
      <c r="B388" s="530" t="s">
        <v>140</v>
      </c>
      <c r="C388" s="531"/>
      <c r="D388" s="531"/>
      <c r="E388" s="385" t="str">
        <f t="shared" si="32"/>
        <v/>
      </c>
    </row>
    <row r="389" ht="36" customHeight="1" spans="1:5">
      <c r="A389" s="527">
        <v>2040904</v>
      </c>
      <c r="B389" s="530" t="s">
        <v>364</v>
      </c>
      <c r="C389" s="531"/>
      <c r="D389" s="531"/>
      <c r="E389" s="385" t="str">
        <f t="shared" si="32"/>
        <v/>
      </c>
    </row>
    <row r="390" ht="36" customHeight="1" spans="1:5">
      <c r="A390" s="527">
        <v>2040905</v>
      </c>
      <c r="B390" s="530" t="s">
        <v>365</v>
      </c>
      <c r="C390" s="531"/>
      <c r="D390" s="531"/>
      <c r="E390" s="382"/>
    </row>
    <row r="391" ht="36" customHeight="1" spans="1:5">
      <c r="A391" s="527">
        <v>2040950</v>
      </c>
      <c r="B391" s="530" t="s">
        <v>147</v>
      </c>
      <c r="C391" s="531"/>
      <c r="D391" s="531"/>
      <c r="E391" s="385" t="str">
        <f>IF(C391&gt;0,D391/C391-1,IF(C391&lt;0,-(D391/C391-1),""))</f>
        <v/>
      </c>
    </row>
    <row r="392" ht="36" customHeight="1" spans="1:5">
      <c r="A392" s="527">
        <v>2040999</v>
      </c>
      <c r="B392" s="530" t="s">
        <v>366</v>
      </c>
      <c r="C392" s="531"/>
      <c r="D392" s="531"/>
      <c r="E392" s="385"/>
    </row>
    <row r="393" ht="36" customHeight="1" spans="1:5">
      <c r="A393" s="527">
        <v>20410</v>
      </c>
      <c r="B393" s="530" t="s">
        <v>367</v>
      </c>
      <c r="C393" s="529">
        <f>SUM(C394:C398)</f>
        <v>0</v>
      </c>
      <c r="D393" s="529">
        <f>SUM(D394:D398)</f>
        <v>0</v>
      </c>
      <c r="E393" s="385" t="str">
        <f>IF(C393&gt;0,D393/C393-1,IF(C393&lt;0,-(D393/C393-1),""))</f>
        <v/>
      </c>
    </row>
    <row r="394" ht="36" customHeight="1" spans="1:5">
      <c r="A394" s="527">
        <v>2041001</v>
      </c>
      <c r="B394" s="530" t="s">
        <v>138</v>
      </c>
      <c r="C394" s="531"/>
      <c r="D394" s="531"/>
      <c r="E394" s="385" t="str">
        <f>IF(C394&gt;0,D394/C394-1,IF(C394&lt;0,-(D394/C394-1),""))</f>
        <v/>
      </c>
    </row>
    <row r="395" ht="36" customHeight="1" spans="1:5">
      <c r="A395" s="527">
        <v>2041002</v>
      </c>
      <c r="B395" s="530" t="s">
        <v>139</v>
      </c>
      <c r="C395" s="531"/>
      <c r="D395" s="531"/>
      <c r="E395" s="385" t="str">
        <f>IF(C395&gt;0,D395/C395-1,IF(C395&lt;0,-(D395/C395-1),""))</f>
        <v/>
      </c>
    </row>
    <row r="396" ht="36" customHeight="1" spans="1:5">
      <c r="A396" s="527">
        <v>2041006</v>
      </c>
      <c r="B396" s="530" t="s">
        <v>179</v>
      </c>
      <c r="C396" s="531"/>
      <c r="D396" s="531"/>
      <c r="E396" s="382"/>
    </row>
    <row r="397" ht="36" customHeight="1" spans="1:5">
      <c r="A397" s="527">
        <v>2041007</v>
      </c>
      <c r="B397" s="530" t="s">
        <v>368</v>
      </c>
      <c r="C397" s="531"/>
      <c r="D397" s="531"/>
      <c r="E397" s="385"/>
    </row>
    <row r="398" ht="36" customHeight="1" spans="1:5">
      <c r="A398" s="527">
        <v>2041099</v>
      </c>
      <c r="B398" s="530" t="s">
        <v>369</v>
      </c>
      <c r="C398" s="531"/>
      <c r="D398" s="531"/>
      <c r="E398" s="385" t="str">
        <f t="shared" ref="E398:E407" si="33">IF(C398&gt;0,D398/C398-1,IF(C398&lt;0,-(D398/C398-1),""))</f>
        <v/>
      </c>
    </row>
    <row r="399" ht="36" customHeight="1" spans="1:5">
      <c r="A399" s="527">
        <v>20499</v>
      </c>
      <c r="B399" s="530" t="s">
        <v>370</v>
      </c>
      <c r="C399" s="529">
        <f>SUM(C400:C401)</f>
        <v>210</v>
      </c>
      <c r="D399" s="529">
        <f>SUM(D400:D401)</f>
        <v>286</v>
      </c>
      <c r="E399" s="385">
        <f t="shared" si="33"/>
        <v>0.362</v>
      </c>
    </row>
    <row r="400" ht="36" customHeight="1" spans="1:5">
      <c r="A400" s="527">
        <v>2049902</v>
      </c>
      <c r="B400" s="530" t="s">
        <v>371</v>
      </c>
      <c r="C400" s="531"/>
      <c r="D400" s="531">
        <v>0</v>
      </c>
      <c r="E400" s="382" t="str">
        <f t="shared" si="33"/>
        <v/>
      </c>
    </row>
    <row r="401" ht="36" customHeight="1" spans="1:5">
      <c r="A401" s="527">
        <v>2049999</v>
      </c>
      <c r="B401" s="530" t="s">
        <v>372</v>
      </c>
      <c r="C401" s="531">
        <v>210</v>
      </c>
      <c r="D401" s="531">
        <v>286</v>
      </c>
      <c r="E401" s="385">
        <f t="shared" si="33"/>
        <v>0.362</v>
      </c>
    </row>
    <row r="402" ht="36" customHeight="1" spans="1:5">
      <c r="A402" s="527">
        <v>205</v>
      </c>
      <c r="B402" s="528" t="s">
        <v>373</v>
      </c>
      <c r="C402" s="529">
        <f>SUM(C403,C408,C415,C421,C427,C431,C435,C439,C445,C452)</f>
        <v>40067</v>
      </c>
      <c r="D402" s="529">
        <f>SUM(D403,D408,D415,D421,D427,D431,D435,D439,D445,D452)</f>
        <v>38979</v>
      </c>
      <c r="E402" s="385">
        <f t="shared" si="33"/>
        <v>-0.027</v>
      </c>
    </row>
    <row r="403" ht="36" customHeight="1" spans="1:5">
      <c r="A403" s="527">
        <v>20501</v>
      </c>
      <c r="B403" s="530" t="s">
        <v>374</v>
      </c>
      <c r="C403" s="529">
        <f>SUM(C404:C407)</f>
        <v>1803</v>
      </c>
      <c r="D403" s="529">
        <f>SUM(D404:D407)</f>
        <v>2299</v>
      </c>
      <c r="E403" s="385">
        <f t="shared" si="33"/>
        <v>0.275</v>
      </c>
    </row>
    <row r="404" ht="36" customHeight="1" spans="1:5">
      <c r="A404" s="527">
        <v>2050101</v>
      </c>
      <c r="B404" s="530" t="s">
        <v>138</v>
      </c>
      <c r="C404" s="531"/>
      <c r="D404" s="531">
        <v>0</v>
      </c>
      <c r="E404" s="385" t="str">
        <f t="shared" si="33"/>
        <v/>
      </c>
    </row>
    <row r="405" ht="36" customHeight="1" spans="1:5">
      <c r="A405" s="527">
        <v>2050102</v>
      </c>
      <c r="B405" s="530" t="s">
        <v>139</v>
      </c>
      <c r="C405" s="531">
        <v>1803</v>
      </c>
      <c r="D405" s="531">
        <v>2299</v>
      </c>
      <c r="E405" s="385">
        <f t="shared" si="33"/>
        <v>0.275</v>
      </c>
    </row>
    <row r="406" ht="36" customHeight="1" spans="1:5">
      <c r="A406" s="527">
        <v>2050103</v>
      </c>
      <c r="B406" s="530" t="s">
        <v>140</v>
      </c>
      <c r="C406" s="531"/>
      <c r="D406" s="531">
        <v>0</v>
      </c>
      <c r="E406" s="385" t="str">
        <f t="shared" si="33"/>
        <v/>
      </c>
    </row>
    <row r="407" ht="36" customHeight="1" spans="1:5">
      <c r="A407" s="527">
        <v>2050199</v>
      </c>
      <c r="B407" s="530" t="s">
        <v>375</v>
      </c>
      <c r="C407" s="531"/>
      <c r="D407" s="531">
        <v>0</v>
      </c>
      <c r="E407" s="385" t="str">
        <f t="shared" si="33"/>
        <v/>
      </c>
    </row>
    <row r="408" ht="36" customHeight="1" spans="1:5">
      <c r="A408" s="527">
        <v>20502</v>
      </c>
      <c r="B408" s="530" t="s">
        <v>376</v>
      </c>
      <c r="C408" s="529">
        <f>SUM(C409:C414)</f>
        <v>35264</v>
      </c>
      <c r="D408" s="529">
        <f>SUM(D409:D414)</f>
        <v>36261</v>
      </c>
      <c r="E408" s="382"/>
    </row>
    <row r="409" ht="36" customHeight="1" spans="1:5">
      <c r="A409" s="527">
        <v>2050201</v>
      </c>
      <c r="B409" s="530" t="s">
        <v>377</v>
      </c>
      <c r="C409" s="531">
        <v>2429</v>
      </c>
      <c r="D409" s="531">
        <v>1208</v>
      </c>
      <c r="E409" s="385"/>
    </row>
    <row r="410" ht="36" customHeight="1" spans="1:5">
      <c r="A410" s="527">
        <v>2050202</v>
      </c>
      <c r="B410" s="530" t="s">
        <v>378</v>
      </c>
      <c r="C410" s="531">
        <v>19023</v>
      </c>
      <c r="D410" s="531">
        <v>18607</v>
      </c>
      <c r="E410" s="385"/>
    </row>
    <row r="411" ht="36" customHeight="1" spans="1:5">
      <c r="A411" s="527">
        <v>2050203</v>
      </c>
      <c r="B411" s="530" t="s">
        <v>379</v>
      </c>
      <c r="C411" s="531">
        <v>3378</v>
      </c>
      <c r="D411" s="531">
        <v>3029</v>
      </c>
      <c r="E411" s="385"/>
    </row>
    <row r="412" ht="36" customHeight="1" spans="1:5">
      <c r="A412" s="527">
        <v>2050204</v>
      </c>
      <c r="B412" s="530" t="s">
        <v>380</v>
      </c>
      <c r="C412" s="531">
        <v>630</v>
      </c>
      <c r="D412" s="531">
        <v>660</v>
      </c>
      <c r="E412" s="385">
        <f t="shared" ref="E412:E414" si="34">IF(C412&gt;0,D412/C412-1,IF(C412&lt;0,-(D412/C412-1),""))</f>
        <v>0.048</v>
      </c>
    </row>
    <row r="413" ht="36" customHeight="1" spans="1:5">
      <c r="A413" s="527">
        <v>2050205</v>
      </c>
      <c r="B413" s="530" t="s">
        <v>381</v>
      </c>
      <c r="C413" s="531">
        <v>0</v>
      </c>
      <c r="D413" s="531">
        <v>0</v>
      </c>
      <c r="E413" s="385" t="str">
        <f t="shared" si="34"/>
        <v/>
      </c>
    </row>
    <row r="414" ht="36" customHeight="1" spans="1:5">
      <c r="A414" s="527">
        <v>2050299</v>
      </c>
      <c r="B414" s="530" t="s">
        <v>382</v>
      </c>
      <c r="C414" s="531">
        <v>9804</v>
      </c>
      <c r="D414" s="531">
        <v>12757</v>
      </c>
      <c r="E414" s="385">
        <f t="shared" si="34"/>
        <v>0.301</v>
      </c>
    </row>
    <row r="415" s="518" customFormat="1" ht="36" customHeight="1" spans="1:9">
      <c r="A415" s="527">
        <v>20503</v>
      </c>
      <c r="B415" s="530" t="s">
        <v>383</v>
      </c>
      <c r="C415" s="529">
        <f>SUM(C416:C420)</f>
        <v>1633</v>
      </c>
      <c r="D415" s="529">
        <f>SUM(D416:D420)</f>
        <v>299</v>
      </c>
      <c r="E415" s="385">
        <f t="shared" ref="E415:E417" si="35">IF(C415&gt;0,D415/C415-1,IF(C415&lt;0,-(D415/C415-1),""))</f>
        <v>-0.817</v>
      </c>
      <c r="G415" s="228"/>
      <c r="I415" s="228"/>
    </row>
    <row r="416" ht="36" customHeight="1" spans="1:5">
      <c r="A416" s="527">
        <v>2050301</v>
      </c>
      <c r="B416" s="530" t="s">
        <v>384</v>
      </c>
      <c r="C416" s="531"/>
      <c r="D416" s="531">
        <v>0</v>
      </c>
      <c r="E416" s="385" t="str">
        <f t="shared" si="35"/>
        <v/>
      </c>
    </row>
    <row r="417" ht="36" customHeight="1" spans="1:5">
      <c r="A417" s="527">
        <v>2050302</v>
      </c>
      <c r="B417" s="530" t="s">
        <v>385</v>
      </c>
      <c r="C417" s="531">
        <v>600</v>
      </c>
      <c r="D417" s="531">
        <v>293</v>
      </c>
      <c r="E417" s="385">
        <f t="shared" si="35"/>
        <v>-0.512</v>
      </c>
    </row>
    <row r="418" s="518" customFormat="1" ht="36" customHeight="1" spans="1:9">
      <c r="A418" s="527">
        <v>2050303</v>
      </c>
      <c r="B418" s="530" t="s">
        <v>386</v>
      </c>
      <c r="C418" s="531">
        <v>185</v>
      </c>
      <c r="D418" s="531">
        <v>6</v>
      </c>
      <c r="E418" s="385">
        <f t="shared" ref="E418:E422" si="36">IF(C418&gt;0,D418/C418-1,IF(C418&lt;0,-(D418/C418-1),""))</f>
        <v>-0.968</v>
      </c>
      <c r="G418" s="228"/>
      <c r="I418" s="228"/>
    </row>
    <row r="419" ht="36" customHeight="1" spans="1:5">
      <c r="A419" s="527">
        <v>2050305</v>
      </c>
      <c r="B419" s="530" t="s">
        <v>387</v>
      </c>
      <c r="C419" s="531">
        <v>0</v>
      </c>
      <c r="D419" s="531">
        <v>0</v>
      </c>
      <c r="E419" s="385" t="str">
        <f t="shared" si="36"/>
        <v/>
      </c>
    </row>
    <row r="420" ht="36" customHeight="1" spans="1:5">
      <c r="A420" s="527">
        <v>2050399</v>
      </c>
      <c r="B420" s="530" t="s">
        <v>388</v>
      </c>
      <c r="C420" s="531">
        <v>848</v>
      </c>
      <c r="D420" s="531">
        <v>0</v>
      </c>
      <c r="E420" s="385">
        <f t="shared" si="36"/>
        <v>-1</v>
      </c>
    </row>
    <row r="421" ht="36" customHeight="1" spans="1:5">
      <c r="A421" s="527">
        <v>20504</v>
      </c>
      <c r="B421" s="528" t="s">
        <v>389</v>
      </c>
      <c r="C421" s="529">
        <f>SUM(C422:C426)</f>
        <v>0</v>
      </c>
      <c r="D421" s="529">
        <f>SUM(D422:D426)</f>
        <v>0</v>
      </c>
      <c r="E421" s="385" t="str">
        <f t="shared" si="36"/>
        <v/>
      </c>
    </row>
    <row r="422" ht="36" customHeight="1" spans="1:5">
      <c r="A422" s="527">
        <v>2050401</v>
      </c>
      <c r="B422" s="530" t="s">
        <v>390</v>
      </c>
      <c r="C422" s="531"/>
      <c r="D422" s="531"/>
      <c r="E422" s="385" t="str">
        <f t="shared" si="36"/>
        <v/>
      </c>
    </row>
    <row r="423" ht="36" customHeight="1" spans="1:5">
      <c r="A423" s="527">
        <v>2050402</v>
      </c>
      <c r="B423" s="530" t="s">
        <v>391</v>
      </c>
      <c r="C423" s="531"/>
      <c r="D423" s="531"/>
      <c r="E423" s="382"/>
    </row>
    <row r="424" ht="36" customHeight="1" spans="1:5">
      <c r="A424" s="527">
        <v>2050403</v>
      </c>
      <c r="B424" s="530" t="s">
        <v>392</v>
      </c>
      <c r="C424" s="531"/>
      <c r="D424" s="531"/>
      <c r="E424" s="382"/>
    </row>
    <row r="425" ht="36" customHeight="1" spans="1:5">
      <c r="A425" s="527">
        <v>2050404</v>
      </c>
      <c r="B425" s="530" t="s">
        <v>393</v>
      </c>
      <c r="C425" s="531"/>
      <c r="D425" s="531"/>
      <c r="E425" s="385" t="str">
        <f>IF(C425&gt;0,D425/C425-1,IF(C425&lt;0,-(D425/C425-1),""))</f>
        <v/>
      </c>
    </row>
    <row r="426" ht="36" customHeight="1" spans="1:5">
      <c r="A426" s="527">
        <v>2050499</v>
      </c>
      <c r="B426" s="530" t="s">
        <v>394</v>
      </c>
      <c r="C426" s="531"/>
      <c r="D426" s="531"/>
      <c r="E426" s="385" t="str">
        <f>IF(C426&gt;0,D426/C426-1,IF(C426&lt;0,-(D426/C426-1),""))</f>
        <v/>
      </c>
    </row>
    <row r="427" ht="36" customHeight="1" spans="1:5">
      <c r="A427" s="527">
        <v>20505</v>
      </c>
      <c r="B427" s="530" t="s">
        <v>395</v>
      </c>
      <c r="C427" s="529">
        <f>SUM(C428:C430)</f>
        <v>0</v>
      </c>
      <c r="D427" s="529">
        <f>SUM(D428:D430)</f>
        <v>0</v>
      </c>
      <c r="E427" s="385"/>
    </row>
    <row r="428" ht="36" customHeight="1" spans="1:5">
      <c r="A428" s="527">
        <v>2050501</v>
      </c>
      <c r="B428" s="530" t="s">
        <v>396</v>
      </c>
      <c r="C428" s="531"/>
      <c r="D428" s="531"/>
      <c r="E428" s="385" t="str">
        <f>IF(C428&gt;0,D428/C428-1,IF(C428&lt;0,-(D428/C428-1),""))</f>
        <v/>
      </c>
    </row>
    <row r="429" ht="36" customHeight="1" spans="1:5">
      <c r="A429" s="527">
        <v>2050502</v>
      </c>
      <c r="B429" s="530" t="s">
        <v>397</v>
      </c>
      <c r="C429" s="531"/>
      <c r="D429" s="531"/>
      <c r="E429" s="385"/>
    </row>
    <row r="430" ht="36" customHeight="1" spans="1:5">
      <c r="A430" s="527">
        <v>2050599</v>
      </c>
      <c r="B430" s="530" t="s">
        <v>398</v>
      </c>
      <c r="C430" s="531"/>
      <c r="D430" s="531"/>
      <c r="E430" s="385"/>
    </row>
    <row r="431" ht="36" customHeight="1" spans="1:5">
      <c r="A431" s="527">
        <v>20506</v>
      </c>
      <c r="B431" s="530" t="s">
        <v>399</v>
      </c>
      <c r="C431" s="529">
        <f>SUM(C432:C434)</f>
        <v>0</v>
      </c>
      <c r="D431" s="529">
        <f>SUM(D432:D434)</f>
        <v>0</v>
      </c>
      <c r="E431" s="382"/>
    </row>
    <row r="432" ht="36" customHeight="1" spans="1:5">
      <c r="A432" s="527">
        <v>2050601</v>
      </c>
      <c r="B432" s="530" t="s">
        <v>400</v>
      </c>
      <c r="C432" s="531"/>
      <c r="D432" s="531"/>
      <c r="E432" s="385"/>
    </row>
    <row r="433" ht="36" customHeight="1" spans="1:5">
      <c r="A433" s="527">
        <v>2050602</v>
      </c>
      <c r="B433" s="530" t="s">
        <v>401</v>
      </c>
      <c r="C433" s="531"/>
      <c r="D433" s="531"/>
      <c r="E433" s="385" t="str">
        <f>IF(C433&gt;0,D433/C433-1,IF(C433&lt;0,-(D433/C433-1),""))</f>
        <v/>
      </c>
    </row>
    <row r="434" ht="36" customHeight="1" spans="1:5">
      <c r="A434" s="527">
        <v>2050699</v>
      </c>
      <c r="B434" s="528" t="s">
        <v>402</v>
      </c>
      <c r="C434" s="531"/>
      <c r="D434" s="531"/>
      <c r="E434" s="385" t="str">
        <f>IF(C434&gt;0,D434/C434-1,IF(C434&lt;0,-(D434/C434-1),""))</f>
        <v/>
      </c>
    </row>
    <row r="435" ht="36" customHeight="1" spans="1:5">
      <c r="A435" s="527">
        <v>20507</v>
      </c>
      <c r="B435" s="530" t="s">
        <v>403</v>
      </c>
      <c r="C435" s="529">
        <f>SUM(C436:C438)</f>
        <v>105</v>
      </c>
      <c r="D435" s="529">
        <f>SUM(D436:D438)</f>
        <v>60</v>
      </c>
      <c r="E435" s="385">
        <f>IF(C435&gt;0,D435/C435-1,IF(C435&lt;0,-(D435/C435-1),""))</f>
        <v>-0.429</v>
      </c>
    </row>
    <row r="436" ht="36" customHeight="1" spans="1:5">
      <c r="A436" s="527">
        <v>2050701</v>
      </c>
      <c r="B436" s="530" t="s">
        <v>404</v>
      </c>
      <c r="C436" s="531">
        <v>105</v>
      </c>
      <c r="D436" s="531">
        <v>60</v>
      </c>
      <c r="E436" s="385"/>
    </row>
    <row r="437" ht="36" customHeight="1" spans="1:5">
      <c r="A437" s="527">
        <v>2050702</v>
      </c>
      <c r="B437" s="530" t="s">
        <v>405</v>
      </c>
      <c r="C437" s="531"/>
      <c r="D437" s="531">
        <v>0</v>
      </c>
      <c r="E437" s="385" t="str">
        <f>IF(C437&gt;0,D437/C437-1,IF(C437&lt;0,-(D437/C437-1),""))</f>
        <v/>
      </c>
    </row>
    <row r="438" ht="36" customHeight="1" spans="1:5">
      <c r="A438" s="527">
        <v>2050799</v>
      </c>
      <c r="B438" s="530" t="s">
        <v>406</v>
      </c>
      <c r="C438" s="531"/>
      <c r="D438" s="531">
        <v>0</v>
      </c>
      <c r="E438" s="385" t="str">
        <f>IF(C438&gt;0,D438/C438-1,IF(C438&lt;0,-(D438/C438-1),""))</f>
        <v/>
      </c>
    </row>
    <row r="439" ht="36" customHeight="1" spans="1:5">
      <c r="A439" s="527">
        <v>20508</v>
      </c>
      <c r="B439" s="530" t="s">
        <v>407</v>
      </c>
      <c r="C439" s="529">
        <f>SUM(C440:C444)</f>
        <v>0</v>
      </c>
      <c r="D439" s="529">
        <f>SUM(D440:D444)</f>
        <v>0</v>
      </c>
      <c r="E439" s="385"/>
    </row>
    <row r="440" ht="36" customHeight="1" spans="1:5">
      <c r="A440" s="527">
        <v>2050801</v>
      </c>
      <c r="B440" s="530" t="s">
        <v>408</v>
      </c>
      <c r="C440" s="531"/>
      <c r="D440" s="531"/>
      <c r="E440" s="382"/>
    </row>
    <row r="441" ht="36" customHeight="1" spans="1:5">
      <c r="A441" s="527">
        <v>2050802</v>
      </c>
      <c r="B441" s="530" t="s">
        <v>409</v>
      </c>
      <c r="C441" s="531"/>
      <c r="D441" s="531"/>
      <c r="E441" s="385"/>
    </row>
    <row r="442" ht="36" customHeight="1" spans="1:5">
      <c r="A442" s="527">
        <v>2050803</v>
      </c>
      <c r="B442" s="530" t="s">
        <v>410</v>
      </c>
      <c r="C442" s="531"/>
      <c r="D442" s="531"/>
      <c r="E442" s="385"/>
    </row>
    <row r="443" ht="36" customHeight="1" spans="1:5">
      <c r="A443" s="527">
        <v>2050804</v>
      </c>
      <c r="B443" s="530" t="s">
        <v>411</v>
      </c>
      <c r="C443" s="531"/>
      <c r="D443" s="531"/>
      <c r="E443" s="385" t="str">
        <f t="shared" ref="E443:E446" si="37">IF(C443&gt;0,D443/C443-1,IF(C443&lt;0,-(D443/C443-1),""))</f>
        <v/>
      </c>
    </row>
    <row r="444" ht="36" customHeight="1" spans="1:5">
      <c r="A444" s="527">
        <v>2050899</v>
      </c>
      <c r="B444" s="530" t="s">
        <v>412</v>
      </c>
      <c r="C444" s="531"/>
      <c r="D444" s="531"/>
      <c r="E444" s="385" t="str">
        <f t="shared" si="37"/>
        <v/>
      </c>
    </row>
    <row r="445" ht="36" customHeight="1" spans="1:5">
      <c r="A445" s="527">
        <v>20509</v>
      </c>
      <c r="B445" s="530" t="s">
        <v>413</v>
      </c>
      <c r="C445" s="529">
        <f>SUM(C446:C451)</f>
        <v>0</v>
      </c>
      <c r="D445" s="529">
        <f>SUM(D446:D451)</f>
        <v>60</v>
      </c>
      <c r="E445" s="385" t="str">
        <f t="shared" si="37"/>
        <v/>
      </c>
    </row>
    <row r="446" ht="36" customHeight="1" spans="1:5">
      <c r="A446" s="527">
        <v>2050901</v>
      </c>
      <c r="B446" s="530" t="s">
        <v>414</v>
      </c>
      <c r="C446" s="531"/>
      <c r="D446" s="531">
        <v>0</v>
      </c>
      <c r="E446" s="385" t="str">
        <f t="shared" si="37"/>
        <v/>
      </c>
    </row>
    <row r="447" ht="36" customHeight="1" spans="1:5">
      <c r="A447" s="527">
        <v>2050902</v>
      </c>
      <c r="B447" s="530" t="s">
        <v>415</v>
      </c>
      <c r="C447" s="531"/>
      <c r="D447" s="531">
        <v>0</v>
      </c>
      <c r="E447" s="385"/>
    </row>
    <row r="448" ht="36" customHeight="1" spans="1:5">
      <c r="A448" s="527">
        <v>2050903</v>
      </c>
      <c r="B448" s="530" t="s">
        <v>416</v>
      </c>
      <c r="C448" s="531"/>
      <c r="D448" s="531">
        <v>0</v>
      </c>
      <c r="E448" s="385"/>
    </row>
    <row r="449" ht="36" customHeight="1" spans="1:5">
      <c r="A449" s="527">
        <v>2050904</v>
      </c>
      <c r="B449" s="528" t="s">
        <v>417</v>
      </c>
      <c r="C449" s="531"/>
      <c r="D449" s="531">
        <v>0</v>
      </c>
      <c r="E449" s="385"/>
    </row>
    <row r="450" ht="36" customHeight="1" spans="1:5">
      <c r="A450" s="527">
        <v>2050905</v>
      </c>
      <c r="B450" s="530" t="s">
        <v>418</v>
      </c>
      <c r="C450" s="531"/>
      <c r="D450" s="531">
        <v>0</v>
      </c>
      <c r="E450" s="385" t="str">
        <f>IF(C450&gt;0,D450/C450-1,IF(C450&lt;0,-(D450/C450-1),""))</f>
        <v/>
      </c>
    </row>
    <row r="451" ht="36" customHeight="1" spans="1:5">
      <c r="A451" s="527">
        <v>2050999</v>
      </c>
      <c r="B451" s="530" t="s">
        <v>419</v>
      </c>
      <c r="C451" s="531"/>
      <c r="D451" s="531">
        <v>60</v>
      </c>
      <c r="E451" s="382"/>
    </row>
    <row r="452" ht="36" customHeight="1" spans="1:5">
      <c r="A452" s="527">
        <v>20599</v>
      </c>
      <c r="B452" s="530" t="s">
        <v>420</v>
      </c>
      <c r="C452" s="529">
        <f>SUM(C453)</f>
        <v>1262</v>
      </c>
      <c r="D452" s="529">
        <f>SUM(D453)</f>
        <v>0</v>
      </c>
      <c r="E452" s="385"/>
    </row>
    <row r="453" ht="36" customHeight="1" spans="1:5">
      <c r="A453" s="527">
        <v>2059999</v>
      </c>
      <c r="B453" s="530" t="s">
        <v>421</v>
      </c>
      <c r="C453" s="531">
        <v>1262</v>
      </c>
      <c r="D453" s="531"/>
      <c r="E453" s="385">
        <f>IF(C453&gt;0,D453/C453-1,IF(C453&lt;0,-(D453/C453-1),""))</f>
        <v>-1</v>
      </c>
    </row>
    <row r="454" ht="36" customHeight="1" spans="1:5">
      <c r="A454" s="527">
        <v>206</v>
      </c>
      <c r="B454" s="528" t="s">
        <v>422</v>
      </c>
      <c r="C454" s="537">
        <f>SUM(C455,C460,C469,C475,C480,C485,C490,C497,C501,C505)</f>
        <v>24628</v>
      </c>
      <c r="D454" s="529">
        <f>SUM(D455,D460,D469,D475,D480,D485,D490,D497,D501,D505)</f>
        <v>14755</v>
      </c>
      <c r="E454" s="385"/>
    </row>
    <row r="455" ht="36" customHeight="1" spans="1:5">
      <c r="A455" s="527">
        <v>20601</v>
      </c>
      <c r="B455" s="530" t="s">
        <v>423</v>
      </c>
      <c r="C455" s="529">
        <f>SUM(C456:C459)</f>
        <v>149</v>
      </c>
      <c r="D455" s="529">
        <f>SUM(D456:D459)</f>
        <v>121</v>
      </c>
      <c r="E455" s="385"/>
    </row>
    <row r="456" ht="36" customHeight="1" spans="1:5">
      <c r="A456" s="527">
        <v>2060101</v>
      </c>
      <c r="B456" s="530" t="s">
        <v>138</v>
      </c>
      <c r="C456" s="531"/>
      <c r="D456" s="531">
        <v>0</v>
      </c>
      <c r="E456" s="382"/>
    </row>
    <row r="457" ht="36" customHeight="1" spans="1:5">
      <c r="A457" s="527">
        <v>2060102</v>
      </c>
      <c r="B457" s="530" t="s">
        <v>139</v>
      </c>
      <c r="C457" s="531"/>
      <c r="D457" s="531">
        <v>0</v>
      </c>
      <c r="E457" s="385"/>
    </row>
    <row r="458" ht="36" customHeight="1" spans="1:5">
      <c r="A458" s="527">
        <v>2060103</v>
      </c>
      <c r="B458" s="530" t="s">
        <v>140</v>
      </c>
      <c r="C458" s="531"/>
      <c r="D458" s="531">
        <v>0</v>
      </c>
      <c r="E458" s="385"/>
    </row>
    <row r="459" ht="36" customHeight="1" spans="1:5">
      <c r="A459" s="527">
        <v>2060199</v>
      </c>
      <c r="B459" s="530" t="s">
        <v>424</v>
      </c>
      <c r="C459" s="531">
        <v>149</v>
      </c>
      <c r="D459" s="531">
        <v>121</v>
      </c>
      <c r="E459" s="385">
        <f>IF(C459&gt;0,D459/C459-1,IF(C459&lt;0,-(D459/C459-1),""))</f>
        <v>-0.188</v>
      </c>
    </row>
    <row r="460" ht="36" customHeight="1" spans="1:5">
      <c r="A460" s="527">
        <v>20602</v>
      </c>
      <c r="B460" s="530" t="s">
        <v>425</v>
      </c>
      <c r="C460" s="529">
        <f>SUM(C461:C468)</f>
        <v>0</v>
      </c>
      <c r="D460" s="529">
        <f>SUM(D461:D468)</f>
        <v>0</v>
      </c>
      <c r="E460" s="385"/>
    </row>
    <row r="461" ht="36" customHeight="1" spans="1:5">
      <c r="A461" s="527">
        <v>2060201</v>
      </c>
      <c r="B461" s="530" t="s">
        <v>426</v>
      </c>
      <c r="C461" s="531"/>
      <c r="D461" s="531"/>
      <c r="E461" s="382"/>
    </row>
    <row r="462" ht="36" customHeight="1" spans="1:5">
      <c r="A462" s="527">
        <v>2060203</v>
      </c>
      <c r="B462" s="528" t="s">
        <v>427</v>
      </c>
      <c r="C462" s="531"/>
      <c r="D462" s="531"/>
      <c r="E462" s="385"/>
    </row>
    <row r="463" ht="36" customHeight="1" spans="1:5">
      <c r="A463" s="527">
        <v>2060204</v>
      </c>
      <c r="B463" s="530" t="s">
        <v>428</v>
      </c>
      <c r="C463" s="531"/>
      <c r="D463" s="531"/>
      <c r="E463" s="385"/>
    </row>
    <row r="464" ht="36" customHeight="1" spans="1:5">
      <c r="A464" s="527">
        <v>2060205</v>
      </c>
      <c r="B464" s="530" t="s">
        <v>429</v>
      </c>
      <c r="C464" s="531"/>
      <c r="D464" s="531"/>
      <c r="E464" s="385"/>
    </row>
    <row r="465" ht="36" customHeight="1" spans="1:5">
      <c r="A465" s="527">
        <v>2060206</v>
      </c>
      <c r="B465" s="530" t="s">
        <v>430</v>
      </c>
      <c r="C465" s="531"/>
      <c r="D465" s="531"/>
      <c r="E465" s="385"/>
    </row>
    <row r="466" ht="36" customHeight="1" spans="1:5">
      <c r="A466" s="527">
        <v>2060207</v>
      </c>
      <c r="B466" s="530" t="s">
        <v>431</v>
      </c>
      <c r="C466" s="531"/>
      <c r="D466" s="531"/>
      <c r="E466" s="385" t="str">
        <f>IF(C466&gt;0,D466/C466-1,IF(C466&lt;0,-(D466/C466-1),""))</f>
        <v/>
      </c>
    </row>
    <row r="467" ht="36" customHeight="1" spans="1:5">
      <c r="A467" s="527">
        <v>2060208</v>
      </c>
      <c r="B467" s="530" t="s">
        <v>432</v>
      </c>
      <c r="C467" s="531"/>
      <c r="D467" s="531"/>
      <c r="E467" s="385"/>
    </row>
    <row r="468" ht="36" customHeight="1" spans="1:5">
      <c r="A468" s="527">
        <v>2060299</v>
      </c>
      <c r="B468" s="530" t="s">
        <v>433</v>
      </c>
      <c r="C468" s="531"/>
      <c r="D468" s="531"/>
      <c r="E468" s="382"/>
    </row>
    <row r="469" ht="36" customHeight="1" spans="1:5">
      <c r="A469" s="527">
        <v>20603</v>
      </c>
      <c r="B469" s="530" t="s">
        <v>434</v>
      </c>
      <c r="C469" s="529">
        <f>SUM(C470:C474)</f>
        <v>0</v>
      </c>
      <c r="D469" s="529">
        <f>SUM(D470:D474)</f>
        <v>0</v>
      </c>
      <c r="E469" s="385"/>
    </row>
    <row r="470" ht="36" customHeight="1" spans="1:5">
      <c r="A470" s="527">
        <v>2060301</v>
      </c>
      <c r="B470" s="530" t="s">
        <v>426</v>
      </c>
      <c r="C470" s="531"/>
      <c r="D470" s="531"/>
      <c r="E470" s="385"/>
    </row>
    <row r="471" ht="36" customHeight="1" spans="1:5">
      <c r="A471" s="527">
        <v>2060302</v>
      </c>
      <c r="B471" s="530" t="s">
        <v>435</v>
      </c>
      <c r="C471" s="531"/>
      <c r="D471" s="531"/>
      <c r="E471" s="385" t="str">
        <f t="shared" ref="E471:E476" si="38">IF(C471&gt;0,D471/C471-1,IF(C471&lt;0,-(D471/C471-1),""))</f>
        <v/>
      </c>
    </row>
    <row r="472" ht="36" customHeight="1" spans="1:5">
      <c r="A472" s="527">
        <v>2060303</v>
      </c>
      <c r="B472" s="530" t="s">
        <v>436</v>
      </c>
      <c r="C472" s="531"/>
      <c r="D472" s="531"/>
      <c r="E472" s="385" t="str">
        <f t="shared" si="38"/>
        <v/>
      </c>
    </row>
    <row r="473" ht="36" customHeight="1" spans="1:5">
      <c r="A473" s="527">
        <v>2060304</v>
      </c>
      <c r="B473" s="530" t="s">
        <v>437</v>
      </c>
      <c r="C473" s="531"/>
      <c r="D473" s="531"/>
      <c r="E473" s="385"/>
    </row>
    <row r="474" ht="36" customHeight="1" spans="1:5">
      <c r="A474" s="527">
        <v>2060399</v>
      </c>
      <c r="B474" s="530" t="s">
        <v>438</v>
      </c>
      <c r="C474" s="531"/>
      <c r="D474" s="531"/>
      <c r="E474" s="385"/>
    </row>
    <row r="475" ht="36" customHeight="1" spans="1:5">
      <c r="A475" s="527">
        <v>20604</v>
      </c>
      <c r="B475" s="530" t="s">
        <v>439</v>
      </c>
      <c r="C475" s="529">
        <f>SUM(C476:C479)</f>
        <v>0</v>
      </c>
      <c r="D475" s="529">
        <f>SUM(D476:D479)</f>
        <v>230</v>
      </c>
      <c r="E475" s="385" t="str">
        <f t="shared" si="38"/>
        <v/>
      </c>
    </row>
    <row r="476" ht="36" customHeight="1" spans="1:5">
      <c r="A476" s="527">
        <v>2060401</v>
      </c>
      <c r="B476" s="528" t="s">
        <v>426</v>
      </c>
      <c r="C476" s="531"/>
      <c r="D476" s="531">
        <v>0</v>
      </c>
      <c r="E476" s="385" t="str">
        <f t="shared" si="38"/>
        <v/>
      </c>
    </row>
    <row r="477" ht="36" customHeight="1" spans="1:5">
      <c r="A477" s="527">
        <v>2060404</v>
      </c>
      <c r="B477" s="530" t="s">
        <v>440</v>
      </c>
      <c r="C477" s="531"/>
      <c r="D477" s="531">
        <v>0</v>
      </c>
      <c r="E477" s="385"/>
    </row>
    <row r="478" ht="36" customHeight="1" spans="1:5">
      <c r="A478" s="527">
        <v>2060405</v>
      </c>
      <c r="B478" s="530" t="s">
        <v>441</v>
      </c>
      <c r="C478" s="531"/>
      <c r="D478" s="531">
        <v>230</v>
      </c>
      <c r="E478" s="385" t="str">
        <f t="shared" ref="E478:E483" si="39">IF(C478&gt;0,D478/C478-1,IF(C478&lt;0,-(D478/C478-1),""))</f>
        <v/>
      </c>
    </row>
    <row r="479" ht="36" customHeight="1" spans="1:5">
      <c r="A479" s="527">
        <v>2060499</v>
      </c>
      <c r="B479" s="530" t="s">
        <v>442</v>
      </c>
      <c r="C479" s="531"/>
      <c r="D479" s="531">
        <v>0</v>
      </c>
      <c r="E479" s="385"/>
    </row>
    <row r="480" ht="36" customHeight="1" spans="1:5">
      <c r="A480" s="527">
        <v>20605</v>
      </c>
      <c r="B480" s="530" t="s">
        <v>443</v>
      </c>
      <c r="C480" s="529">
        <f>SUM(C481:C484)</f>
        <v>0</v>
      </c>
      <c r="D480" s="529">
        <f>SUM(D481:D484)</f>
        <v>0</v>
      </c>
      <c r="E480" s="385" t="str">
        <f t="shared" si="39"/>
        <v/>
      </c>
    </row>
    <row r="481" ht="36" customHeight="1" spans="1:5">
      <c r="A481" s="527">
        <v>2060501</v>
      </c>
      <c r="B481" s="530" t="s">
        <v>426</v>
      </c>
      <c r="C481" s="531"/>
      <c r="D481" s="531"/>
      <c r="E481" s="385" t="str">
        <f t="shared" si="39"/>
        <v/>
      </c>
    </row>
    <row r="482" ht="36" customHeight="1" spans="1:5">
      <c r="A482" s="527">
        <v>2060502</v>
      </c>
      <c r="B482" s="530" t="s">
        <v>444</v>
      </c>
      <c r="C482" s="531"/>
      <c r="D482" s="531"/>
      <c r="E482" s="385" t="str">
        <f t="shared" si="39"/>
        <v/>
      </c>
    </row>
    <row r="483" ht="36" customHeight="1" spans="1:5">
      <c r="A483" s="527">
        <v>2060503</v>
      </c>
      <c r="B483" s="530" t="s">
        <v>445</v>
      </c>
      <c r="C483" s="531"/>
      <c r="D483" s="531"/>
      <c r="E483" s="385" t="str">
        <f t="shared" si="39"/>
        <v/>
      </c>
    </row>
    <row r="484" ht="36" customHeight="1" spans="1:5">
      <c r="A484" s="527">
        <v>2060599</v>
      </c>
      <c r="B484" s="530" t="s">
        <v>446</v>
      </c>
      <c r="C484" s="531"/>
      <c r="D484" s="531"/>
      <c r="E484" s="385"/>
    </row>
    <row r="485" ht="36" customHeight="1" spans="1:5">
      <c r="A485" s="527">
        <v>20606</v>
      </c>
      <c r="B485" s="530" t="s">
        <v>447</v>
      </c>
      <c r="C485" s="529">
        <f>SUM(C486:C489)</f>
        <v>0</v>
      </c>
      <c r="D485" s="529">
        <f>SUM(D486:D489)</f>
        <v>0</v>
      </c>
      <c r="E485" s="385" t="str">
        <f>IF(C485&gt;0,D485/C485-1,IF(C485&lt;0,-(D485/C485-1),""))</f>
        <v/>
      </c>
    </row>
    <row r="486" ht="36" customHeight="1" spans="1:5">
      <c r="A486" s="527">
        <v>2060601</v>
      </c>
      <c r="B486" s="530" t="s">
        <v>448</v>
      </c>
      <c r="C486" s="531"/>
      <c r="D486" s="531"/>
      <c r="E486" s="385"/>
    </row>
    <row r="487" ht="36" customHeight="1" spans="1:5">
      <c r="A487" s="527">
        <v>2060602</v>
      </c>
      <c r="B487" s="530" t="s">
        <v>449</v>
      </c>
      <c r="C487" s="531"/>
      <c r="D487" s="531"/>
      <c r="E487" s="385"/>
    </row>
    <row r="488" ht="36" customHeight="1" spans="1:5">
      <c r="A488" s="527">
        <v>2060603</v>
      </c>
      <c r="B488" s="530" t="s">
        <v>450</v>
      </c>
      <c r="C488" s="531"/>
      <c r="D488" s="531"/>
      <c r="E488" s="385"/>
    </row>
    <row r="489" ht="36" customHeight="1" spans="1:5">
      <c r="A489" s="527">
        <v>2060699</v>
      </c>
      <c r="B489" s="530" t="s">
        <v>451</v>
      </c>
      <c r="C489" s="531"/>
      <c r="D489" s="531"/>
      <c r="E489" s="385" t="str">
        <f t="shared" ref="E489:E495" si="40">IF(C489&gt;0,D489/C489-1,IF(C489&lt;0,-(D489/C489-1),""))</f>
        <v/>
      </c>
    </row>
    <row r="490" ht="36" customHeight="1" spans="1:5">
      <c r="A490" s="527">
        <v>20607</v>
      </c>
      <c r="B490" s="530" t="s">
        <v>452</v>
      </c>
      <c r="C490" s="529">
        <f>SUM(C491:C496)</f>
        <v>0</v>
      </c>
      <c r="D490" s="529">
        <f>SUM(D491:D496)</f>
        <v>0</v>
      </c>
      <c r="E490" s="385"/>
    </row>
    <row r="491" ht="36" customHeight="1" spans="1:5">
      <c r="A491" s="527">
        <v>2060701</v>
      </c>
      <c r="B491" s="530" t="s">
        <v>426</v>
      </c>
      <c r="C491" s="531"/>
      <c r="D491" s="531"/>
      <c r="E491" s="385"/>
    </row>
    <row r="492" ht="36" customHeight="1" spans="1:5">
      <c r="A492" s="527">
        <v>2060702</v>
      </c>
      <c r="B492" s="530" t="s">
        <v>453</v>
      </c>
      <c r="C492" s="531"/>
      <c r="D492" s="531"/>
      <c r="E492" s="385" t="str">
        <f t="shared" si="40"/>
        <v/>
      </c>
    </row>
    <row r="493" ht="36" customHeight="1" spans="1:5">
      <c r="A493" s="527">
        <v>2060703</v>
      </c>
      <c r="B493" s="530" t="s">
        <v>454</v>
      </c>
      <c r="C493" s="531"/>
      <c r="D493" s="531"/>
      <c r="E493" s="385"/>
    </row>
    <row r="494" ht="36" customHeight="1" spans="1:5">
      <c r="A494" s="527">
        <v>2060704</v>
      </c>
      <c r="B494" s="530" t="s">
        <v>455</v>
      </c>
      <c r="C494" s="531"/>
      <c r="D494" s="531"/>
      <c r="E494" s="385" t="str">
        <f t="shared" si="40"/>
        <v/>
      </c>
    </row>
    <row r="495" ht="36" customHeight="1" spans="1:5">
      <c r="A495" s="527">
        <v>2060705</v>
      </c>
      <c r="B495" s="530" t="s">
        <v>456</v>
      </c>
      <c r="C495" s="531"/>
      <c r="D495" s="531"/>
      <c r="E495" s="385" t="str">
        <f t="shared" si="40"/>
        <v/>
      </c>
    </row>
    <row r="496" ht="36" customHeight="1" spans="1:5">
      <c r="A496" s="527">
        <v>2060799</v>
      </c>
      <c r="B496" s="530" t="s">
        <v>457</v>
      </c>
      <c r="C496" s="531"/>
      <c r="D496" s="531"/>
      <c r="E496" s="385"/>
    </row>
    <row r="497" ht="36" customHeight="1" spans="1:5">
      <c r="A497" s="527">
        <v>20608</v>
      </c>
      <c r="B497" s="530" t="s">
        <v>458</v>
      </c>
      <c r="C497" s="529">
        <f>SUM(C498:C500)</f>
        <v>0</v>
      </c>
      <c r="D497" s="529">
        <f>SUM(D498:D500)</f>
        <v>0</v>
      </c>
      <c r="E497" s="385"/>
    </row>
    <row r="498" ht="36" customHeight="1" spans="1:5">
      <c r="A498" s="527">
        <v>2060801</v>
      </c>
      <c r="B498" s="530" t="s">
        <v>459</v>
      </c>
      <c r="C498" s="531"/>
      <c r="D498" s="531"/>
      <c r="E498" s="385" t="str">
        <f t="shared" ref="E498:E503" si="41">IF(C498&gt;0,D498/C498-1,IF(C498&lt;0,-(D498/C498-1),""))</f>
        <v/>
      </c>
    </row>
    <row r="499" ht="36" customHeight="1" spans="1:5">
      <c r="A499" s="527">
        <v>2060802</v>
      </c>
      <c r="B499" s="530" t="s">
        <v>460</v>
      </c>
      <c r="C499" s="531"/>
      <c r="D499" s="531"/>
      <c r="E499" s="385" t="str">
        <f t="shared" si="41"/>
        <v/>
      </c>
    </row>
    <row r="500" ht="36" customHeight="1" spans="1:5">
      <c r="A500" s="527">
        <v>2060899</v>
      </c>
      <c r="B500" s="530" t="s">
        <v>461</v>
      </c>
      <c r="C500" s="531"/>
      <c r="D500" s="531"/>
      <c r="E500" s="385" t="str">
        <f t="shared" si="41"/>
        <v/>
      </c>
    </row>
    <row r="501" ht="36" customHeight="1" spans="1:5">
      <c r="A501" s="527">
        <v>20609</v>
      </c>
      <c r="B501" s="528" t="s">
        <v>462</v>
      </c>
      <c r="C501" s="529">
        <f>SUM(C502:C504)</f>
        <v>0</v>
      </c>
      <c r="D501" s="529">
        <f>SUM(D502:D504)</f>
        <v>0</v>
      </c>
      <c r="E501" s="385" t="str">
        <f t="shared" si="41"/>
        <v/>
      </c>
    </row>
    <row r="502" ht="36" customHeight="1" spans="1:5">
      <c r="A502" s="527">
        <v>2060901</v>
      </c>
      <c r="B502" s="530" t="s">
        <v>463</v>
      </c>
      <c r="C502" s="531"/>
      <c r="D502" s="531"/>
      <c r="E502" s="385" t="str">
        <f t="shared" si="41"/>
        <v/>
      </c>
    </row>
    <row r="503" ht="36" customHeight="1" spans="1:5">
      <c r="A503" s="527">
        <v>2060902</v>
      </c>
      <c r="B503" s="530" t="s">
        <v>464</v>
      </c>
      <c r="C503" s="531"/>
      <c r="D503" s="531"/>
      <c r="E503" s="385" t="str">
        <f t="shared" si="41"/>
        <v/>
      </c>
    </row>
    <row r="504" ht="36" customHeight="1" spans="1:5">
      <c r="A504" s="527">
        <v>2060999</v>
      </c>
      <c r="B504" s="530" t="s">
        <v>465</v>
      </c>
      <c r="C504" s="531"/>
      <c r="D504" s="531"/>
      <c r="E504" s="385"/>
    </row>
    <row r="505" ht="36" customHeight="1" spans="1:5">
      <c r="A505" s="527">
        <v>20699</v>
      </c>
      <c r="B505" s="530" t="s">
        <v>466</v>
      </c>
      <c r="C505" s="529">
        <f>SUM(C506:C509)</f>
        <v>24479</v>
      </c>
      <c r="D505" s="529">
        <f>SUM(D506:D509)</f>
        <v>14404</v>
      </c>
      <c r="E505" s="385">
        <f>IF(C505&gt;0,D505/C505-1,IF(C505&lt;0,-(D505/C505-1),""))</f>
        <v>-0.412</v>
      </c>
    </row>
    <row r="506" ht="36" customHeight="1" spans="1:5">
      <c r="A506" s="527">
        <v>2069901</v>
      </c>
      <c r="B506" s="530" t="s">
        <v>467</v>
      </c>
      <c r="C506" s="531"/>
      <c r="D506" s="531">
        <v>0</v>
      </c>
      <c r="E506" s="385"/>
    </row>
    <row r="507" ht="36" customHeight="1" spans="1:5">
      <c r="A507" s="527">
        <v>2069902</v>
      </c>
      <c r="B507" s="530" t="s">
        <v>468</v>
      </c>
      <c r="C507" s="531"/>
      <c r="D507" s="531">
        <v>0</v>
      </c>
      <c r="E507" s="385" t="str">
        <f>IF(C507&gt;0,D507/C507-1,IF(C507&lt;0,-(D507/C507-1),""))</f>
        <v/>
      </c>
    </row>
    <row r="508" ht="36" customHeight="1" spans="1:5">
      <c r="A508" s="527">
        <v>2069903</v>
      </c>
      <c r="B508" s="530" t="s">
        <v>469</v>
      </c>
      <c r="C508" s="531"/>
      <c r="D508" s="531">
        <v>0</v>
      </c>
      <c r="E508" s="385"/>
    </row>
    <row r="509" ht="36" customHeight="1" spans="1:5">
      <c r="A509" s="527">
        <v>2069999</v>
      </c>
      <c r="B509" s="530" t="s">
        <v>470</v>
      </c>
      <c r="C509" s="531">
        <v>24479</v>
      </c>
      <c r="D509" s="531">
        <v>14404</v>
      </c>
      <c r="E509" s="385">
        <f>IF(C509&gt;0,D509/C509-1,IF(C509&lt;0,-(D509/C509-1),""))</f>
        <v>-0.412</v>
      </c>
    </row>
    <row r="510" ht="36" customHeight="1" spans="1:5">
      <c r="A510" s="527">
        <v>207</v>
      </c>
      <c r="B510" s="528" t="s">
        <v>471</v>
      </c>
      <c r="C510" s="529">
        <f>SUM(C511,C527,C535,C546,C555,C563)</f>
        <v>1822</v>
      </c>
      <c r="D510" s="529">
        <f>SUM(D511,D527,D535,D546,D555,D563)</f>
        <v>1848</v>
      </c>
      <c r="E510" s="385"/>
    </row>
    <row r="511" ht="36" customHeight="1" spans="1:5">
      <c r="A511" s="527">
        <v>20701</v>
      </c>
      <c r="B511" s="528" t="s">
        <v>472</v>
      </c>
      <c r="C511" s="529">
        <f>SUM(C512:C526)</f>
        <v>1095</v>
      </c>
      <c r="D511" s="529">
        <f>SUM(D512:D526)</f>
        <v>1333</v>
      </c>
      <c r="E511" s="385"/>
    </row>
    <row r="512" ht="36" customHeight="1" spans="1:5">
      <c r="A512" s="527">
        <v>2070101</v>
      </c>
      <c r="B512" s="528" t="s">
        <v>138</v>
      </c>
      <c r="C512" s="531"/>
      <c r="D512" s="531">
        <v>0</v>
      </c>
      <c r="E512" s="385" t="str">
        <f t="shared" ref="E512:E517" si="42">IF(C512&gt;0,D512/C512-1,IF(C512&lt;0,-(D512/C512-1),""))</f>
        <v/>
      </c>
    </row>
    <row r="513" ht="36" customHeight="1" spans="1:5">
      <c r="A513" s="527">
        <v>2070102</v>
      </c>
      <c r="B513" s="528" t="s">
        <v>139</v>
      </c>
      <c r="C513" s="531">
        <v>1022</v>
      </c>
      <c r="D513" s="531">
        <v>1284</v>
      </c>
      <c r="E513" s="385"/>
    </row>
    <row r="514" ht="36" customHeight="1" spans="1:5">
      <c r="A514" s="527">
        <v>2070103</v>
      </c>
      <c r="B514" s="528" t="s">
        <v>140</v>
      </c>
      <c r="C514" s="531"/>
      <c r="D514" s="531">
        <v>0</v>
      </c>
      <c r="E514" s="385"/>
    </row>
    <row r="515" ht="36" customHeight="1" spans="1:5">
      <c r="A515" s="527">
        <v>2070104</v>
      </c>
      <c r="B515" s="528" t="s">
        <v>473</v>
      </c>
      <c r="C515" s="531"/>
      <c r="D515" s="531">
        <v>0</v>
      </c>
      <c r="E515" s="385" t="str">
        <f t="shared" si="42"/>
        <v/>
      </c>
    </row>
    <row r="516" ht="36" customHeight="1" spans="1:5">
      <c r="A516" s="527">
        <v>2070105</v>
      </c>
      <c r="B516" s="528" t="s">
        <v>474</v>
      </c>
      <c r="C516" s="531"/>
      <c r="D516" s="531">
        <v>0</v>
      </c>
      <c r="E516" s="385"/>
    </row>
    <row r="517" ht="36" customHeight="1" spans="1:5">
      <c r="A517" s="527">
        <v>2070106</v>
      </c>
      <c r="B517" s="528" t="s">
        <v>475</v>
      </c>
      <c r="C517" s="531"/>
      <c r="D517" s="531">
        <v>0</v>
      </c>
      <c r="E517" s="385" t="str">
        <f t="shared" si="42"/>
        <v/>
      </c>
    </row>
    <row r="518" ht="36" customHeight="1" spans="1:5">
      <c r="A518" s="527">
        <v>2070107</v>
      </c>
      <c r="B518" s="528" t="s">
        <v>476</v>
      </c>
      <c r="C518" s="531"/>
      <c r="D518" s="531">
        <v>0</v>
      </c>
      <c r="E518" s="382"/>
    </row>
    <row r="519" ht="36" customHeight="1" spans="1:5">
      <c r="A519" s="527">
        <v>2070108</v>
      </c>
      <c r="B519" s="528" t="s">
        <v>477</v>
      </c>
      <c r="C519" s="531"/>
      <c r="D519" s="531">
        <v>0</v>
      </c>
      <c r="E519" s="385" t="str">
        <f>IF(C519&gt;0,D519/C519-1,IF(C519&lt;0,-(D519/C519-1),""))</f>
        <v/>
      </c>
    </row>
    <row r="520" ht="36" customHeight="1" spans="1:5">
      <c r="A520" s="527">
        <v>2070109</v>
      </c>
      <c r="B520" s="528" t="s">
        <v>478</v>
      </c>
      <c r="C520" s="531">
        <v>3</v>
      </c>
      <c r="D520" s="531">
        <v>24</v>
      </c>
      <c r="E520" s="385">
        <f>IF(C520&gt;0,D520/C520-1,IF(C520&lt;0,-(D520/C520-1),""))</f>
        <v>7</v>
      </c>
    </row>
    <row r="521" ht="36" customHeight="1" spans="1:5">
      <c r="A521" s="527">
        <v>2070110</v>
      </c>
      <c r="B521" s="528" t="s">
        <v>479</v>
      </c>
      <c r="C521" s="531">
        <v>0</v>
      </c>
      <c r="D521" s="531">
        <v>0</v>
      </c>
      <c r="E521" s="385" t="str">
        <f>IF(C521&gt;0,D521/C521-1,IF(C521&lt;0,-(D521/C521-1),""))</f>
        <v/>
      </c>
    </row>
    <row r="522" ht="36" customHeight="1" spans="1:5">
      <c r="A522" s="527">
        <v>2070111</v>
      </c>
      <c r="B522" s="528" t="s">
        <v>480</v>
      </c>
      <c r="C522" s="531">
        <v>0</v>
      </c>
      <c r="D522" s="531">
        <v>0</v>
      </c>
      <c r="E522" s="385" t="str">
        <f>IF(C522&gt;0,D522/C522-1,IF(C522&lt;0,-(D522/C522-1),""))</f>
        <v/>
      </c>
    </row>
    <row r="523" ht="36" customHeight="1" spans="1:5">
      <c r="A523" s="527">
        <v>2070112</v>
      </c>
      <c r="B523" s="528" t="s">
        <v>481</v>
      </c>
      <c r="C523" s="531">
        <v>20</v>
      </c>
      <c r="D523" s="531">
        <v>20</v>
      </c>
      <c r="E523" s="385"/>
    </row>
    <row r="524" ht="36" customHeight="1" spans="1:5">
      <c r="A524" s="527">
        <v>2070113</v>
      </c>
      <c r="B524" s="528" t="s">
        <v>482</v>
      </c>
      <c r="C524" s="531">
        <v>0</v>
      </c>
      <c r="D524" s="531">
        <v>0</v>
      </c>
      <c r="E524" s="385" t="str">
        <f>IF(C524&gt;0,D524/C524-1,IF(C524&lt;0,-(D524/C524-1),""))</f>
        <v/>
      </c>
    </row>
    <row r="525" ht="36" customHeight="1" spans="1:5">
      <c r="A525" s="527">
        <v>2070114</v>
      </c>
      <c r="B525" s="528" t="s">
        <v>483</v>
      </c>
      <c r="C525" s="531">
        <v>0</v>
      </c>
      <c r="D525" s="531">
        <v>0</v>
      </c>
      <c r="E525" s="385"/>
    </row>
    <row r="526" ht="36" customHeight="1" spans="1:5">
      <c r="A526" s="527">
        <v>2070199</v>
      </c>
      <c r="B526" s="528" t="s">
        <v>484</v>
      </c>
      <c r="C526" s="531">
        <v>50</v>
      </c>
      <c r="D526" s="531">
        <v>5</v>
      </c>
      <c r="E526" s="385">
        <f>IF(C526&gt;0,D526/C526-1,IF(C526&lt;0,-(D526/C526-1),""))</f>
        <v>-0.9</v>
      </c>
    </row>
    <row r="527" ht="36" customHeight="1" spans="1:5">
      <c r="A527" s="527">
        <v>20702</v>
      </c>
      <c r="B527" s="528" t="s">
        <v>485</v>
      </c>
      <c r="C527" s="529">
        <f>SUM(C528:C534)</f>
        <v>40</v>
      </c>
      <c r="D527" s="529">
        <f>SUM(D528:D534)</f>
        <v>140</v>
      </c>
      <c r="E527" s="382"/>
    </row>
    <row r="528" ht="36" customHeight="1" spans="1:5">
      <c r="A528" s="527">
        <v>2070201</v>
      </c>
      <c r="B528" s="528" t="s">
        <v>138</v>
      </c>
      <c r="C528" s="531"/>
      <c r="D528" s="531">
        <v>0</v>
      </c>
      <c r="E528" s="385"/>
    </row>
    <row r="529" ht="36" customHeight="1" spans="1:5">
      <c r="A529" s="527">
        <v>2070202</v>
      </c>
      <c r="B529" s="528" t="s">
        <v>139</v>
      </c>
      <c r="C529" s="531"/>
      <c r="D529" s="531">
        <v>0</v>
      </c>
      <c r="E529" s="385" t="str">
        <f>IF(C529&gt;0,D529/C529-1,IF(C529&lt;0,-(D529/C529-1),""))</f>
        <v/>
      </c>
    </row>
    <row r="530" ht="36" customHeight="1" spans="1:5">
      <c r="A530" s="527">
        <v>2070203</v>
      </c>
      <c r="B530" s="528" t="s">
        <v>140</v>
      </c>
      <c r="C530" s="531"/>
      <c r="D530" s="531">
        <v>0</v>
      </c>
      <c r="E530" s="385"/>
    </row>
    <row r="531" ht="36" customHeight="1" spans="1:5">
      <c r="A531" s="527">
        <v>2070204</v>
      </c>
      <c r="B531" s="528" t="s">
        <v>486</v>
      </c>
      <c r="C531" s="531">
        <v>40</v>
      </c>
      <c r="D531" s="531">
        <v>140</v>
      </c>
      <c r="E531" s="385"/>
    </row>
    <row r="532" ht="36" customHeight="1" spans="1:5">
      <c r="A532" s="527">
        <v>2070205</v>
      </c>
      <c r="B532" s="528" t="s">
        <v>487</v>
      </c>
      <c r="C532" s="531"/>
      <c r="D532" s="531">
        <v>0</v>
      </c>
      <c r="E532" s="385"/>
    </row>
    <row r="533" ht="36" customHeight="1" spans="1:5">
      <c r="A533" s="527">
        <v>2070206</v>
      </c>
      <c r="B533" s="528" t="s">
        <v>488</v>
      </c>
      <c r="C533" s="531"/>
      <c r="D533" s="531">
        <v>0</v>
      </c>
      <c r="E533" s="385"/>
    </row>
    <row r="534" ht="36" customHeight="1" spans="1:5">
      <c r="A534" s="527">
        <v>2070299</v>
      </c>
      <c r="B534" s="528" t="s">
        <v>489</v>
      </c>
      <c r="C534" s="531"/>
      <c r="D534" s="531">
        <v>0</v>
      </c>
      <c r="E534" s="385"/>
    </row>
    <row r="535" ht="36" customHeight="1" spans="1:5">
      <c r="A535" s="527">
        <v>20703</v>
      </c>
      <c r="B535" s="528" t="s">
        <v>490</v>
      </c>
      <c r="C535" s="529">
        <f>SUM(C536:C545)</f>
        <v>332</v>
      </c>
      <c r="D535" s="529">
        <f>SUM(D536:D545)</f>
        <v>321</v>
      </c>
      <c r="E535" s="385"/>
    </row>
    <row r="536" ht="36" customHeight="1" spans="1:5">
      <c r="A536" s="527">
        <v>2070301</v>
      </c>
      <c r="B536" s="528" t="s">
        <v>138</v>
      </c>
      <c r="C536" s="531"/>
      <c r="D536" s="531">
        <v>0</v>
      </c>
      <c r="E536" s="385"/>
    </row>
    <row r="537" ht="36" customHeight="1" spans="1:5">
      <c r="A537" s="527">
        <v>2070302</v>
      </c>
      <c r="B537" s="528" t="s">
        <v>139</v>
      </c>
      <c r="C537" s="531"/>
      <c r="D537" s="531">
        <v>0</v>
      </c>
      <c r="E537" s="385" t="str">
        <f t="shared" ref="E537:E540" si="43">IF(C537&gt;0,D537/C537-1,IF(C537&lt;0,-(D537/C537-1),""))</f>
        <v/>
      </c>
    </row>
    <row r="538" ht="36" customHeight="1" spans="1:5">
      <c r="A538" s="527">
        <v>2070303</v>
      </c>
      <c r="B538" s="528" t="s">
        <v>140</v>
      </c>
      <c r="C538" s="531"/>
      <c r="D538" s="531">
        <v>0</v>
      </c>
      <c r="E538" s="385"/>
    </row>
    <row r="539" ht="36" customHeight="1" spans="1:5">
      <c r="A539" s="527">
        <v>2070304</v>
      </c>
      <c r="B539" s="528" t="s">
        <v>491</v>
      </c>
      <c r="C539" s="531"/>
      <c r="D539" s="531">
        <v>0</v>
      </c>
      <c r="E539" s="385" t="str">
        <f t="shared" si="43"/>
        <v/>
      </c>
    </row>
    <row r="540" ht="36" customHeight="1" spans="1:5">
      <c r="A540" s="527">
        <v>2070305</v>
      </c>
      <c r="B540" s="528" t="s">
        <v>492</v>
      </c>
      <c r="C540" s="531"/>
      <c r="D540" s="531">
        <v>0</v>
      </c>
      <c r="E540" s="385" t="str">
        <f t="shared" si="43"/>
        <v/>
      </c>
    </row>
    <row r="541" ht="36" customHeight="1" spans="1:5">
      <c r="A541" s="527">
        <v>2070306</v>
      </c>
      <c r="B541" s="528" t="s">
        <v>493</v>
      </c>
      <c r="C541" s="531"/>
      <c r="D541" s="531">
        <v>0</v>
      </c>
      <c r="E541" s="382"/>
    </row>
    <row r="542" ht="36" customHeight="1" spans="1:5">
      <c r="A542" s="527">
        <v>2070307</v>
      </c>
      <c r="B542" s="528" t="s">
        <v>494</v>
      </c>
      <c r="C542" s="531"/>
      <c r="D542" s="531">
        <v>0</v>
      </c>
      <c r="E542" s="385" t="str">
        <f t="shared" ref="E542:E545" si="44">IF(C542&gt;0,D542/C542-1,IF(C542&lt;0,-(D542/C542-1),""))</f>
        <v/>
      </c>
    </row>
    <row r="543" ht="36" customHeight="1" spans="1:5">
      <c r="A543" s="527">
        <v>2070308</v>
      </c>
      <c r="B543" s="528" t="s">
        <v>495</v>
      </c>
      <c r="C543" s="531">
        <v>152</v>
      </c>
      <c r="D543" s="531">
        <v>185</v>
      </c>
      <c r="E543" s="385">
        <f t="shared" si="44"/>
        <v>0.217</v>
      </c>
    </row>
    <row r="544" ht="36" customHeight="1" spans="1:5">
      <c r="A544" s="527">
        <v>2070309</v>
      </c>
      <c r="B544" s="528" t="s">
        <v>496</v>
      </c>
      <c r="C544" s="531">
        <v>0</v>
      </c>
      <c r="D544" s="531">
        <v>0</v>
      </c>
      <c r="E544" s="385"/>
    </row>
    <row r="545" ht="36" customHeight="1" spans="1:5">
      <c r="A545" s="527">
        <v>2070399</v>
      </c>
      <c r="B545" s="528" t="s">
        <v>497</v>
      </c>
      <c r="C545" s="531">
        <v>180</v>
      </c>
      <c r="D545" s="531">
        <v>136</v>
      </c>
      <c r="E545" s="385">
        <f t="shared" si="44"/>
        <v>-0.244</v>
      </c>
    </row>
    <row r="546" ht="36" customHeight="1" spans="1:5">
      <c r="A546" s="527">
        <v>20706</v>
      </c>
      <c r="B546" s="528" t="s">
        <v>498</v>
      </c>
      <c r="C546" s="529">
        <f>SUM(C547:C554)</f>
        <v>0</v>
      </c>
      <c r="D546" s="529">
        <f>SUM(D547:D554)</f>
        <v>0</v>
      </c>
      <c r="E546" s="385"/>
    </row>
    <row r="547" ht="36" customHeight="1" spans="1:5">
      <c r="A547" s="527">
        <v>2070601</v>
      </c>
      <c r="B547" s="528" t="s">
        <v>138</v>
      </c>
      <c r="C547" s="531"/>
      <c r="D547" s="531"/>
      <c r="E547" s="385" t="str">
        <f t="shared" ref="E547:E556" si="45">IF(C547&gt;0,D547/C547-1,IF(C547&lt;0,-(D547/C547-1),""))</f>
        <v/>
      </c>
    </row>
    <row r="548" ht="36" customHeight="1" spans="1:5">
      <c r="A548" s="527">
        <v>2070602</v>
      </c>
      <c r="B548" s="528" t="s">
        <v>139</v>
      </c>
      <c r="C548" s="531"/>
      <c r="D548" s="531"/>
      <c r="E548" s="385" t="str">
        <f t="shared" si="45"/>
        <v/>
      </c>
    </row>
    <row r="549" ht="36" customHeight="1" spans="1:5">
      <c r="A549" s="527">
        <v>2070603</v>
      </c>
      <c r="B549" s="528" t="s">
        <v>140</v>
      </c>
      <c r="C549" s="531"/>
      <c r="D549" s="531"/>
      <c r="E549" s="385" t="str">
        <f t="shared" si="45"/>
        <v/>
      </c>
    </row>
    <row r="550" ht="36" customHeight="1" spans="1:5">
      <c r="A550" s="527">
        <v>2070604</v>
      </c>
      <c r="B550" s="528" t="s">
        <v>499</v>
      </c>
      <c r="C550" s="531"/>
      <c r="D550" s="531"/>
      <c r="E550" s="385" t="str">
        <f t="shared" si="45"/>
        <v/>
      </c>
    </row>
    <row r="551" ht="36" customHeight="1" spans="1:5">
      <c r="A551" s="527">
        <v>2070605</v>
      </c>
      <c r="B551" s="528" t="s">
        <v>500</v>
      </c>
      <c r="C551" s="531"/>
      <c r="D551" s="531"/>
      <c r="E551" s="385"/>
    </row>
    <row r="552" ht="36" customHeight="1" spans="1:5">
      <c r="A552" s="527">
        <v>2070606</v>
      </c>
      <c r="B552" s="528" t="s">
        <v>501</v>
      </c>
      <c r="C552" s="531"/>
      <c r="D552" s="531"/>
      <c r="E552" s="385" t="str">
        <f t="shared" si="45"/>
        <v/>
      </c>
    </row>
    <row r="553" ht="36" customHeight="1" spans="1:5">
      <c r="A553" s="527">
        <v>2070607</v>
      </c>
      <c r="B553" s="528" t="s">
        <v>502</v>
      </c>
      <c r="C553" s="531"/>
      <c r="D553" s="531"/>
      <c r="E553" s="385" t="str">
        <f t="shared" si="45"/>
        <v/>
      </c>
    </row>
    <row r="554" ht="36" customHeight="1" spans="1:5">
      <c r="A554" s="527">
        <v>2070699</v>
      </c>
      <c r="B554" s="528" t="s">
        <v>503</v>
      </c>
      <c r="C554" s="531"/>
      <c r="D554" s="531"/>
      <c r="E554" s="385" t="str">
        <f t="shared" si="45"/>
        <v/>
      </c>
    </row>
    <row r="555" ht="36" customHeight="1" spans="1:5">
      <c r="A555" s="527">
        <v>20708</v>
      </c>
      <c r="B555" s="528" t="s">
        <v>504</v>
      </c>
      <c r="C555" s="529">
        <f>SUM(C556:C562)</f>
        <v>0</v>
      </c>
      <c r="D555" s="529">
        <f>SUM(D556:D562)</f>
        <v>0</v>
      </c>
      <c r="E555" s="385" t="str">
        <f t="shared" si="45"/>
        <v/>
      </c>
    </row>
    <row r="556" ht="36" customHeight="1" spans="1:5">
      <c r="A556" s="527">
        <v>2070801</v>
      </c>
      <c r="B556" s="528" t="s">
        <v>138</v>
      </c>
      <c r="C556" s="531"/>
      <c r="D556" s="531"/>
      <c r="E556" s="385" t="str">
        <f t="shared" si="45"/>
        <v/>
      </c>
    </row>
    <row r="557" ht="36" customHeight="1" spans="1:5">
      <c r="A557" s="527">
        <v>2070802</v>
      </c>
      <c r="B557" s="528" t="s">
        <v>139</v>
      </c>
      <c r="C557" s="531"/>
      <c r="D557" s="531"/>
      <c r="E557" s="385" t="str">
        <f t="shared" ref="E557:E562" si="46">IF(C557&gt;0,D557/C557-1,IF(C557&lt;0,-(D557/C557-1),""))</f>
        <v/>
      </c>
    </row>
    <row r="558" ht="36" customHeight="1" spans="1:5">
      <c r="A558" s="527">
        <v>2070803</v>
      </c>
      <c r="B558" s="528" t="s">
        <v>140</v>
      </c>
      <c r="C558" s="531"/>
      <c r="D558" s="531"/>
      <c r="E558" s="385" t="str">
        <f t="shared" si="46"/>
        <v/>
      </c>
    </row>
    <row r="559" ht="36" customHeight="1" spans="1:5">
      <c r="A559" s="527">
        <v>2070806</v>
      </c>
      <c r="B559" s="528" t="s">
        <v>505</v>
      </c>
      <c r="C559" s="531"/>
      <c r="D559" s="531"/>
      <c r="E559" s="385"/>
    </row>
    <row r="560" ht="36" customHeight="1" spans="1:5">
      <c r="A560" s="527">
        <v>2070807</v>
      </c>
      <c r="B560" s="528" t="s">
        <v>506</v>
      </c>
      <c r="C560" s="531"/>
      <c r="D560" s="531"/>
      <c r="E560" s="385" t="str">
        <f t="shared" si="46"/>
        <v/>
      </c>
    </row>
    <row r="561" ht="36" customHeight="1" spans="1:5">
      <c r="A561" s="527">
        <v>2070808</v>
      </c>
      <c r="B561" s="528" t="s">
        <v>507</v>
      </c>
      <c r="C561" s="531"/>
      <c r="D561" s="531"/>
      <c r="E561" s="385"/>
    </row>
    <row r="562" ht="36" customHeight="1" spans="1:5">
      <c r="A562" s="527">
        <v>2070899</v>
      </c>
      <c r="B562" s="528" t="s">
        <v>508</v>
      </c>
      <c r="C562" s="531"/>
      <c r="D562" s="531"/>
      <c r="E562" s="385" t="str">
        <f t="shared" si="46"/>
        <v/>
      </c>
    </row>
    <row r="563" ht="36" customHeight="1" spans="1:5">
      <c r="A563" s="527">
        <v>20799</v>
      </c>
      <c r="B563" s="528" t="s">
        <v>509</v>
      </c>
      <c r="C563" s="529">
        <f>SUM(C564:C565)</f>
        <v>355</v>
      </c>
      <c r="D563" s="529">
        <f>SUM(D564:D565)</f>
        <v>54</v>
      </c>
      <c r="E563" s="385"/>
    </row>
    <row r="564" ht="36" customHeight="1" spans="1:5">
      <c r="A564" s="527">
        <v>2079903</v>
      </c>
      <c r="B564" s="528" t="s">
        <v>510</v>
      </c>
      <c r="C564" s="531">
        <v>351</v>
      </c>
      <c r="D564" s="531">
        <v>30</v>
      </c>
      <c r="E564" s="385">
        <f t="shared" ref="E564:E569" si="47">IF(C564&gt;0,D564/C564-1,IF(C564&lt;0,-(D564/C564-1),""))</f>
        <v>-0.915</v>
      </c>
    </row>
    <row r="565" ht="36" customHeight="1" spans="1:5">
      <c r="A565" s="527">
        <v>2079999</v>
      </c>
      <c r="B565" s="528" t="s">
        <v>511</v>
      </c>
      <c r="C565" s="531">
        <v>4</v>
      </c>
      <c r="D565" s="531">
        <v>24</v>
      </c>
      <c r="E565" s="385"/>
    </row>
    <row r="566" ht="36" customHeight="1" spans="1:5">
      <c r="A566" s="527">
        <v>208</v>
      </c>
      <c r="B566" s="528" t="s">
        <v>512</v>
      </c>
      <c r="C566" s="529">
        <f>SUM(C567,C586,C594,C596,C605,C609,C619,C628,C635,C643,C652,C658,C661,C664,C667,C670,C673,C677,C681,C690,C693)</f>
        <v>22183</v>
      </c>
      <c r="D566" s="529">
        <f>SUM(D567,D586,D594,D596,D605,D609,D619,D628,D635,D643,D652,D658,D661,D664,D667,D670,D673,D677,D681,D690,D693)</f>
        <v>19079</v>
      </c>
      <c r="E566" s="385">
        <f t="shared" si="47"/>
        <v>-0.14</v>
      </c>
    </row>
    <row r="567" ht="36" customHeight="1" spans="1:5">
      <c r="A567" s="527">
        <v>20801</v>
      </c>
      <c r="B567" s="528" t="s">
        <v>513</v>
      </c>
      <c r="C567" s="529">
        <f>SUM(C568:C585)</f>
        <v>1256</v>
      </c>
      <c r="D567" s="529">
        <f>SUM(D568:D585)</f>
        <v>1289</v>
      </c>
      <c r="E567" s="385">
        <f t="shared" si="47"/>
        <v>0.026</v>
      </c>
    </row>
    <row r="568" ht="36" customHeight="1" spans="1:5">
      <c r="A568" s="527">
        <v>2080101</v>
      </c>
      <c r="B568" s="528" t="s">
        <v>138</v>
      </c>
      <c r="C568" s="531"/>
      <c r="D568" s="531">
        <v>0</v>
      </c>
      <c r="E568" s="385" t="str">
        <f t="shared" si="47"/>
        <v/>
      </c>
    </row>
    <row r="569" ht="36" customHeight="1" spans="1:5">
      <c r="A569" s="527">
        <v>2080102</v>
      </c>
      <c r="B569" s="528" t="s">
        <v>139</v>
      </c>
      <c r="C569" s="531">
        <v>402</v>
      </c>
      <c r="D569" s="531">
        <v>257</v>
      </c>
      <c r="E569" s="385">
        <f t="shared" si="47"/>
        <v>-0.361</v>
      </c>
    </row>
    <row r="570" ht="36" customHeight="1" spans="1:5">
      <c r="A570" s="527">
        <v>2080103</v>
      </c>
      <c r="B570" s="528" t="s">
        <v>140</v>
      </c>
      <c r="C570" s="531"/>
      <c r="D570" s="531">
        <v>0</v>
      </c>
      <c r="E570" s="382" t="str">
        <f t="shared" ref="E570:E574" si="48">IF(C570&gt;0,D570/C570-1,IF(C570&lt;0,-(D570/C570-1),""))</f>
        <v/>
      </c>
    </row>
    <row r="571" ht="36" customHeight="1" spans="1:5">
      <c r="A571" s="527">
        <v>2080104</v>
      </c>
      <c r="B571" s="528" t="s">
        <v>514</v>
      </c>
      <c r="C571" s="531"/>
      <c r="D571" s="531">
        <v>0</v>
      </c>
      <c r="E571" s="385" t="str">
        <f t="shared" si="48"/>
        <v/>
      </c>
    </row>
    <row r="572" ht="36" customHeight="1" spans="1:5">
      <c r="A572" s="527">
        <v>2080105</v>
      </c>
      <c r="B572" s="528" t="s">
        <v>515</v>
      </c>
      <c r="C572" s="531"/>
      <c r="D572" s="531">
        <v>0</v>
      </c>
      <c r="E572" s="385" t="str">
        <f t="shared" si="48"/>
        <v/>
      </c>
    </row>
    <row r="573" ht="36" customHeight="1" spans="1:5">
      <c r="A573" s="527">
        <v>2080106</v>
      </c>
      <c r="B573" s="528" t="s">
        <v>516</v>
      </c>
      <c r="C573" s="531"/>
      <c r="D573" s="531">
        <v>57</v>
      </c>
      <c r="E573" s="385" t="str">
        <f t="shared" si="48"/>
        <v/>
      </c>
    </row>
    <row r="574" ht="36" customHeight="1" spans="1:5">
      <c r="A574" s="527">
        <v>2080107</v>
      </c>
      <c r="B574" s="528" t="s">
        <v>517</v>
      </c>
      <c r="C574" s="531">
        <v>9</v>
      </c>
      <c r="D574" s="531">
        <v>20</v>
      </c>
      <c r="E574" s="385">
        <f t="shared" si="48"/>
        <v>1.222</v>
      </c>
    </row>
    <row r="575" ht="36" customHeight="1" spans="1:5">
      <c r="A575" s="527">
        <v>2080108</v>
      </c>
      <c r="B575" s="528" t="s">
        <v>179</v>
      </c>
      <c r="C575" s="531">
        <v>0</v>
      </c>
      <c r="D575" s="531">
        <v>0</v>
      </c>
      <c r="E575" s="385"/>
    </row>
    <row r="576" ht="36" customHeight="1" spans="1:5">
      <c r="A576" s="527">
        <v>2080109</v>
      </c>
      <c r="B576" s="528" t="s">
        <v>518</v>
      </c>
      <c r="C576" s="531">
        <v>735</v>
      </c>
      <c r="D576" s="531">
        <v>757</v>
      </c>
      <c r="E576" s="385">
        <f t="shared" ref="E576:E581" si="49">IF(C576&gt;0,D576/C576-1,IF(C576&lt;0,-(D576/C576-1),""))</f>
        <v>0.03</v>
      </c>
    </row>
    <row r="577" ht="36" customHeight="1" spans="1:5">
      <c r="A577" s="527">
        <v>2080110</v>
      </c>
      <c r="B577" s="528" t="s">
        <v>519</v>
      </c>
      <c r="C577" s="531">
        <v>49</v>
      </c>
      <c r="D577" s="531">
        <v>53</v>
      </c>
      <c r="E577" s="385">
        <f t="shared" si="49"/>
        <v>0.082</v>
      </c>
    </row>
    <row r="578" ht="36" customHeight="1" spans="1:5">
      <c r="A578" s="527">
        <v>2080111</v>
      </c>
      <c r="B578" s="528" t="s">
        <v>520</v>
      </c>
      <c r="C578" s="531">
        <v>14</v>
      </c>
      <c r="D578" s="531">
        <v>0</v>
      </c>
      <c r="E578" s="385"/>
    </row>
    <row r="579" ht="36" customHeight="1" spans="1:5">
      <c r="A579" s="527">
        <v>2080112</v>
      </c>
      <c r="B579" s="528" t="s">
        <v>521</v>
      </c>
      <c r="C579" s="531">
        <v>47</v>
      </c>
      <c r="D579" s="531">
        <v>112</v>
      </c>
      <c r="E579" s="385">
        <f t="shared" si="49"/>
        <v>1.383</v>
      </c>
    </row>
    <row r="580" ht="36" customHeight="1" spans="1:5">
      <c r="A580" s="527">
        <v>2080113</v>
      </c>
      <c r="B580" s="528" t="s">
        <v>522</v>
      </c>
      <c r="C580" s="531"/>
      <c r="D580" s="531">
        <v>0</v>
      </c>
      <c r="E580" s="385" t="str">
        <f t="shared" si="49"/>
        <v/>
      </c>
    </row>
    <row r="581" ht="36" customHeight="1" spans="1:5">
      <c r="A581" s="527">
        <v>2080114</v>
      </c>
      <c r="B581" s="528" t="s">
        <v>523</v>
      </c>
      <c r="C581" s="531"/>
      <c r="D581" s="531">
        <v>0</v>
      </c>
      <c r="E581" s="382" t="str">
        <f t="shared" si="49"/>
        <v/>
      </c>
    </row>
    <row r="582" ht="36" customHeight="1" spans="1:5">
      <c r="A582" s="527">
        <v>2080115</v>
      </c>
      <c r="B582" s="528" t="s">
        <v>524</v>
      </c>
      <c r="C582" s="531"/>
      <c r="D582" s="531">
        <v>0</v>
      </c>
      <c r="E582" s="385" t="str">
        <f t="shared" ref="E582:E647" si="50">IF(C582&gt;0,D582/C582-1,IF(C582&lt;0,-(D582/C582-1),""))</f>
        <v/>
      </c>
    </row>
    <row r="583" ht="36" customHeight="1" spans="1:5">
      <c r="A583" s="527">
        <v>2080116</v>
      </c>
      <c r="B583" s="528" t="s">
        <v>525</v>
      </c>
      <c r="C583" s="531"/>
      <c r="D583" s="531">
        <v>0</v>
      </c>
      <c r="E583" s="385" t="str">
        <f t="shared" si="50"/>
        <v/>
      </c>
    </row>
    <row r="584" ht="36" customHeight="1" spans="1:5">
      <c r="A584" s="527">
        <v>2080150</v>
      </c>
      <c r="B584" s="528" t="s">
        <v>147</v>
      </c>
      <c r="C584" s="531"/>
      <c r="D584" s="531">
        <v>0</v>
      </c>
      <c r="E584" s="385" t="str">
        <f t="shared" si="50"/>
        <v/>
      </c>
    </row>
    <row r="585" ht="36" customHeight="1" spans="1:5">
      <c r="A585" s="527">
        <v>2080199</v>
      </c>
      <c r="B585" s="528" t="s">
        <v>526</v>
      </c>
      <c r="C585" s="531"/>
      <c r="D585" s="531">
        <v>33</v>
      </c>
      <c r="E585" s="385" t="str">
        <f t="shared" si="50"/>
        <v/>
      </c>
    </row>
    <row r="586" ht="36" customHeight="1" spans="1:5">
      <c r="A586" s="527">
        <v>20802</v>
      </c>
      <c r="B586" s="528" t="s">
        <v>527</v>
      </c>
      <c r="C586" s="529">
        <f>SUM(C587:C593)</f>
        <v>344</v>
      </c>
      <c r="D586" s="529">
        <f>SUM(D587:D593)</f>
        <v>675</v>
      </c>
      <c r="E586" s="385">
        <f t="shared" si="50"/>
        <v>0.962</v>
      </c>
    </row>
    <row r="587" ht="36" customHeight="1" spans="1:5">
      <c r="A587" s="527">
        <v>2080201</v>
      </c>
      <c r="B587" s="528" t="s">
        <v>138</v>
      </c>
      <c r="C587" s="531">
        <v>0</v>
      </c>
      <c r="D587" s="531">
        <v>0</v>
      </c>
      <c r="E587" s="385" t="str">
        <f t="shared" si="50"/>
        <v/>
      </c>
    </row>
    <row r="588" ht="36" customHeight="1" spans="1:5">
      <c r="A588" s="527">
        <v>2080202</v>
      </c>
      <c r="B588" s="528" t="s">
        <v>139</v>
      </c>
      <c r="C588" s="531">
        <v>112</v>
      </c>
      <c r="D588" s="531">
        <v>348</v>
      </c>
      <c r="E588" s="385">
        <f t="shared" si="50"/>
        <v>2.107</v>
      </c>
    </row>
    <row r="589" ht="36" customHeight="1" spans="1:5">
      <c r="A589" s="527">
        <v>2080203</v>
      </c>
      <c r="B589" s="528" t="s">
        <v>140</v>
      </c>
      <c r="C589" s="531">
        <v>0</v>
      </c>
      <c r="D589" s="531">
        <v>0</v>
      </c>
      <c r="E589" s="385" t="str">
        <f t="shared" si="50"/>
        <v/>
      </c>
    </row>
    <row r="590" ht="36" customHeight="1" spans="1:5">
      <c r="A590" s="527">
        <v>2080206</v>
      </c>
      <c r="B590" s="528" t="s">
        <v>528</v>
      </c>
      <c r="C590" s="531">
        <v>184</v>
      </c>
      <c r="D590" s="531">
        <v>176</v>
      </c>
      <c r="E590" s="385">
        <f t="shared" si="50"/>
        <v>-0.043</v>
      </c>
    </row>
    <row r="591" ht="36" customHeight="1" spans="1:5">
      <c r="A591" s="527">
        <v>2080207</v>
      </c>
      <c r="B591" s="528" t="s">
        <v>529</v>
      </c>
      <c r="C591" s="531">
        <v>34</v>
      </c>
      <c r="D591" s="531">
        <v>36</v>
      </c>
      <c r="E591" s="385">
        <f t="shared" si="50"/>
        <v>0.059</v>
      </c>
    </row>
    <row r="592" ht="36" customHeight="1" spans="1:5">
      <c r="A592" s="535">
        <v>2080209</v>
      </c>
      <c r="B592" s="538" t="s">
        <v>530</v>
      </c>
      <c r="C592" s="534"/>
      <c r="D592" s="534">
        <v>0</v>
      </c>
      <c r="E592" s="385" t="str">
        <f t="shared" si="50"/>
        <v/>
      </c>
    </row>
    <row r="593" ht="36" customHeight="1" spans="1:5">
      <c r="A593" s="527">
        <v>2080299</v>
      </c>
      <c r="B593" s="528" t="s">
        <v>531</v>
      </c>
      <c r="C593" s="531">
        <v>14</v>
      </c>
      <c r="D593" s="531">
        <v>115</v>
      </c>
      <c r="E593" s="385">
        <f t="shared" si="50"/>
        <v>7.214</v>
      </c>
    </row>
    <row r="594" ht="36" customHeight="1" spans="1:5">
      <c r="A594" s="527">
        <v>20804</v>
      </c>
      <c r="B594" s="528" t="s">
        <v>532</v>
      </c>
      <c r="C594" s="529">
        <f>SUM(C595:C595)</f>
        <v>0</v>
      </c>
      <c r="D594" s="529">
        <f>SUM(D595:D595)</f>
        <v>0</v>
      </c>
      <c r="E594" s="385" t="str">
        <f t="shared" si="50"/>
        <v/>
      </c>
    </row>
    <row r="595" ht="36" customHeight="1" spans="1:5">
      <c r="A595" s="527">
        <v>2080402</v>
      </c>
      <c r="B595" s="528" t="s">
        <v>533</v>
      </c>
      <c r="C595" s="531"/>
      <c r="D595" s="531"/>
      <c r="E595" s="385" t="str">
        <f t="shared" si="50"/>
        <v/>
      </c>
    </row>
    <row r="596" ht="36" customHeight="1" spans="1:5">
      <c r="A596" s="527">
        <v>20805</v>
      </c>
      <c r="B596" s="528" t="s">
        <v>534</v>
      </c>
      <c r="C596" s="529">
        <f>SUM(C597:C604)</f>
        <v>8598</v>
      </c>
      <c r="D596" s="529">
        <f>SUM(D597:D604)</f>
        <v>9404</v>
      </c>
      <c r="E596" s="385">
        <f t="shared" si="50"/>
        <v>0.094</v>
      </c>
    </row>
    <row r="597" ht="36" customHeight="1" spans="1:5">
      <c r="A597" s="527">
        <v>2080501</v>
      </c>
      <c r="B597" s="528" t="s">
        <v>535</v>
      </c>
      <c r="C597" s="531">
        <v>648</v>
      </c>
      <c r="D597" s="531">
        <v>665</v>
      </c>
      <c r="E597" s="385"/>
    </row>
    <row r="598" ht="36" customHeight="1" spans="1:5">
      <c r="A598" s="527">
        <v>2080502</v>
      </c>
      <c r="B598" s="528" t="s">
        <v>536</v>
      </c>
      <c r="C598" s="531">
        <v>2351</v>
      </c>
      <c r="D598" s="531">
        <v>2395</v>
      </c>
      <c r="E598" s="385">
        <f>IF(C598&gt;0,D598/C598-1,IF(C598&lt;0,-(D598/C598-1),""))</f>
        <v>0.019</v>
      </c>
    </row>
    <row r="599" s="462" customFormat="1" ht="36" customHeight="1" spans="1:9">
      <c r="A599" s="527">
        <v>2080503</v>
      </c>
      <c r="B599" s="528" t="s">
        <v>537</v>
      </c>
      <c r="C599" s="531">
        <v>0</v>
      </c>
      <c r="D599" s="531">
        <v>0</v>
      </c>
      <c r="E599" s="385"/>
      <c r="G599" s="228"/>
      <c r="I599" s="228"/>
    </row>
    <row r="600" ht="36" customHeight="1" spans="1:5">
      <c r="A600" s="527">
        <v>2080505</v>
      </c>
      <c r="B600" s="528" t="s">
        <v>538</v>
      </c>
      <c r="C600" s="531">
        <v>2857</v>
      </c>
      <c r="D600" s="531">
        <v>3143</v>
      </c>
      <c r="E600" s="385">
        <f t="shared" si="50"/>
        <v>0.1</v>
      </c>
    </row>
    <row r="601" ht="36" customHeight="1" spans="1:5">
      <c r="A601" s="527">
        <v>2080506</v>
      </c>
      <c r="B601" s="528" t="s">
        <v>539</v>
      </c>
      <c r="C601" s="531">
        <v>1438</v>
      </c>
      <c r="D601" s="531">
        <v>1569</v>
      </c>
      <c r="E601" s="385">
        <f t="shared" si="50"/>
        <v>0.091</v>
      </c>
    </row>
    <row r="602" ht="36" customHeight="1" spans="1:5">
      <c r="A602" s="527">
        <v>2080507</v>
      </c>
      <c r="B602" s="528" t="s">
        <v>540</v>
      </c>
      <c r="C602" s="531">
        <v>400</v>
      </c>
      <c r="D602" s="531">
        <v>330</v>
      </c>
      <c r="E602" s="385">
        <f t="shared" si="50"/>
        <v>-0.175</v>
      </c>
    </row>
    <row r="603" ht="36" customHeight="1" spans="1:5">
      <c r="A603" s="527">
        <v>2080508</v>
      </c>
      <c r="B603" s="528" t="s">
        <v>541</v>
      </c>
      <c r="C603" s="531">
        <v>0</v>
      </c>
      <c r="D603" s="531">
        <v>0</v>
      </c>
      <c r="E603" s="385" t="str">
        <f t="shared" si="50"/>
        <v/>
      </c>
    </row>
    <row r="604" s="462" customFormat="1" ht="36" customHeight="1" spans="1:9">
      <c r="A604" s="527">
        <v>2080599</v>
      </c>
      <c r="B604" s="528" t="s">
        <v>542</v>
      </c>
      <c r="C604" s="531">
        <v>904</v>
      </c>
      <c r="D604" s="531">
        <v>1302</v>
      </c>
      <c r="E604" s="385">
        <f t="shared" si="50"/>
        <v>0.44</v>
      </c>
      <c r="G604" s="228"/>
      <c r="I604" s="228"/>
    </row>
    <row r="605" ht="36" customHeight="1" spans="1:5">
      <c r="A605" s="527">
        <v>20806</v>
      </c>
      <c r="B605" s="528" t="s">
        <v>543</v>
      </c>
      <c r="C605" s="529">
        <f>SUM(C606:C608)</f>
        <v>0</v>
      </c>
      <c r="D605" s="529">
        <f>SUM(D606:D608)</f>
        <v>2</v>
      </c>
      <c r="E605" s="385" t="str">
        <f t="shared" si="50"/>
        <v/>
      </c>
    </row>
    <row r="606" ht="36" customHeight="1" spans="1:5">
      <c r="A606" s="527">
        <v>2080601</v>
      </c>
      <c r="B606" s="528" t="s">
        <v>544</v>
      </c>
      <c r="C606" s="531"/>
      <c r="D606" s="531">
        <v>0</v>
      </c>
      <c r="E606" s="385" t="str">
        <f t="shared" si="50"/>
        <v/>
      </c>
    </row>
    <row r="607" ht="36" customHeight="1" spans="1:5">
      <c r="A607" s="527">
        <v>2080602</v>
      </c>
      <c r="B607" s="528" t="s">
        <v>545</v>
      </c>
      <c r="C607" s="531"/>
      <c r="D607" s="531">
        <v>0</v>
      </c>
      <c r="E607" s="385" t="str">
        <f t="shared" si="50"/>
        <v/>
      </c>
    </row>
    <row r="608" ht="36" customHeight="1" spans="1:5">
      <c r="A608" s="527">
        <v>2080699</v>
      </c>
      <c r="B608" s="528" t="s">
        <v>546</v>
      </c>
      <c r="C608" s="531"/>
      <c r="D608" s="531">
        <v>2</v>
      </c>
      <c r="E608" s="385" t="str">
        <f t="shared" si="50"/>
        <v/>
      </c>
    </row>
    <row r="609" ht="36" customHeight="1" spans="1:5">
      <c r="A609" s="527">
        <v>20807</v>
      </c>
      <c r="B609" s="528" t="s">
        <v>547</v>
      </c>
      <c r="C609" s="529">
        <f>SUM(C610:C618)</f>
        <v>1706</v>
      </c>
      <c r="D609" s="529">
        <f>SUM(D610:D618)</f>
        <v>897</v>
      </c>
      <c r="E609" s="385">
        <f t="shared" si="50"/>
        <v>-0.474</v>
      </c>
    </row>
    <row r="610" ht="36" customHeight="1" spans="1:5">
      <c r="A610" s="527">
        <v>2080701</v>
      </c>
      <c r="B610" s="528" t="s">
        <v>548</v>
      </c>
      <c r="C610" s="531">
        <v>0</v>
      </c>
      <c r="D610" s="531">
        <v>0</v>
      </c>
      <c r="E610" s="385" t="str">
        <f t="shared" si="50"/>
        <v/>
      </c>
    </row>
    <row r="611" ht="36" customHeight="1" spans="1:5">
      <c r="A611" s="527">
        <v>2080702</v>
      </c>
      <c r="B611" s="528" t="s">
        <v>549</v>
      </c>
      <c r="C611" s="531">
        <v>21</v>
      </c>
      <c r="D611" s="531">
        <v>83</v>
      </c>
      <c r="E611" s="385">
        <f t="shared" si="50"/>
        <v>2.952</v>
      </c>
    </row>
    <row r="612" ht="36" customHeight="1" spans="1:5">
      <c r="A612" s="527">
        <v>2080704</v>
      </c>
      <c r="B612" s="528" t="s">
        <v>550</v>
      </c>
      <c r="C612" s="531">
        <v>501</v>
      </c>
      <c r="D612" s="531">
        <v>70</v>
      </c>
      <c r="E612" s="385">
        <f t="shared" si="50"/>
        <v>-0.86</v>
      </c>
    </row>
    <row r="613" ht="36" customHeight="1" spans="1:5">
      <c r="A613" s="527">
        <v>2080705</v>
      </c>
      <c r="B613" s="528" t="s">
        <v>551</v>
      </c>
      <c r="C613" s="531">
        <v>0</v>
      </c>
      <c r="D613" s="531">
        <v>0</v>
      </c>
      <c r="E613" s="385"/>
    </row>
    <row r="614" ht="36" customHeight="1" spans="1:5">
      <c r="A614" s="527">
        <v>2080709</v>
      </c>
      <c r="B614" s="528" t="s">
        <v>552</v>
      </c>
      <c r="C614" s="531">
        <v>0</v>
      </c>
      <c r="D614" s="531">
        <v>0</v>
      </c>
      <c r="E614" s="385" t="str">
        <f>IF(C614&gt;0,D614/C614-1,IF(C614&lt;0,-(D614/C614-1),""))</f>
        <v/>
      </c>
    </row>
    <row r="615" ht="36" customHeight="1" spans="1:5">
      <c r="A615" s="527">
        <v>2080711</v>
      </c>
      <c r="B615" s="528" t="s">
        <v>553</v>
      </c>
      <c r="C615" s="531">
        <v>634</v>
      </c>
      <c r="D615" s="531">
        <v>677</v>
      </c>
      <c r="E615" s="385">
        <f t="shared" si="50"/>
        <v>0.068</v>
      </c>
    </row>
    <row r="616" ht="36" customHeight="1" spans="1:5">
      <c r="A616" s="527">
        <v>2080712</v>
      </c>
      <c r="B616" s="528" t="s">
        <v>554</v>
      </c>
      <c r="C616" s="531">
        <v>0</v>
      </c>
      <c r="D616" s="531">
        <v>0</v>
      </c>
      <c r="E616" s="385" t="str">
        <f t="shared" si="50"/>
        <v/>
      </c>
    </row>
    <row r="617" ht="36" customHeight="1" spans="1:5">
      <c r="A617" s="527">
        <v>2080713</v>
      </c>
      <c r="B617" s="528" t="s">
        <v>555</v>
      </c>
      <c r="C617" s="531">
        <v>0</v>
      </c>
      <c r="D617" s="531">
        <v>0</v>
      </c>
      <c r="E617" s="385" t="str">
        <f t="shared" si="50"/>
        <v/>
      </c>
    </row>
    <row r="618" ht="36" customHeight="1" spans="1:5">
      <c r="A618" s="527">
        <v>2080799</v>
      </c>
      <c r="B618" s="528" t="s">
        <v>556</v>
      </c>
      <c r="C618" s="531">
        <v>550</v>
      </c>
      <c r="D618" s="531">
        <v>67</v>
      </c>
      <c r="E618" s="385">
        <f t="shared" si="50"/>
        <v>-0.878</v>
      </c>
    </row>
    <row r="619" ht="36" customHeight="1" spans="1:5">
      <c r="A619" s="527">
        <v>20808</v>
      </c>
      <c r="B619" s="528" t="s">
        <v>557</v>
      </c>
      <c r="C619" s="529">
        <f>SUM(C620:C627)</f>
        <v>2744</v>
      </c>
      <c r="D619" s="529">
        <f>SUM(D620:D627)</f>
        <v>2248</v>
      </c>
      <c r="E619" s="385"/>
    </row>
    <row r="620" ht="36" customHeight="1" spans="1:5">
      <c r="A620" s="527">
        <v>2080801</v>
      </c>
      <c r="B620" s="528" t="s">
        <v>558</v>
      </c>
      <c r="C620" s="531">
        <v>589</v>
      </c>
      <c r="D620" s="531">
        <v>123</v>
      </c>
      <c r="E620" s="385">
        <f t="shared" si="50"/>
        <v>-0.791</v>
      </c>
    </row>
    <row r="621" ht="36" customHeight="1" spans="1:5">
      <c r="A621" s="527">
        <v>2080802</v>
      </c>
      <c r="B621" s="528" t="s">
        <v>559</v>
      </c>
      <c r="C621" s="531">
        <v>0</v>
      </c>
      <c r="D621" s="531">
        <v>0</v>
      </c>
      <c r="E621" s="385"/>
    </row>
    <row r="622" ht="36" customHeight="1" spans="1:5">
      <c r="A622" s="527">
        <v>2080803</v>
      </c>
      <c r="B622" s="528" t="s">
        <v>560</v>
      </c>
      <c r="C622" s="531">
        <v>100</v>
      </c>
      <c r="D622" s="531">
        <v>0</v>
      </c>
      <c r="E622" s="385">
        <f>IF(C622&gt;0,D622/C622-1,IF(C622&lt;0,-(D622/C622-1),""))</f>
        <v>-1</v>
      </c>
    </row>
    <row r="623" ht="36" customHeight="1" spans="1:5">
      <c r="A623" s="527">
        <v>2080805</v>
      </c>
      <c r="B623" s="528" t="s">
        <v>561</v>
      </c>
      <c r="C623" s="531">
        <v>845</v>
      </c>
      <c r="D623" s="531">
        <v>656</v>
      </c>
      <c r="E623" s="385">
        <f>IF(C623&gt;0,D623/C623-1,IF(C623&lt;0,-(D623/C623-1),""))</f>
        <v>-0.224</v>
      </c>
    </row>
    <row r="624" ht="36" customHeight="1" spans="1:5">
      <c r="A624" s="527">
        <v>2080806</v>
      </c>
      <c r="B624" s="528" t="s">
        <v>562</v>
      </c>
      <c r="C624" s="531"/>
      <c r="D624" s="531">
        <v>0</v>
      </c>
      <c r="E624" s="385"/>
    </row>
    <row r="625" ht="36" customHeight="1" spans="1:5">
      <c r="A625" s="527">
        <v>2080807</v>
      </c>
      <c r="B625" s="528" t="s">
        <v>563</v>
      </c>
      <c r="C625" s="531"/>
      <c r="D625" s="531">
        <v>0</v>
      </c>
      <c r="E625" s="385" t="str">
        <f t="shared" si="50"/>
        <v/>
      </c>
    </row>
    <row r="626" ht="36" customHeight="1" spans="1:5">
      <c r="A626" s="527">
        <v>2080808</v>
      </c>
      <c r="B626" s="528" t="s">
        <v>564</v>
      </c>
      <c r="C626" s="531"/>
      <c r="D626" s="531">
        <v>0</v>
      </c>
      <c r="E626" s="385" t="str">
        <f t="shared" si="50"/>
        <v/>
      </c>
    </row>
    <row r="627" ht="36" customHeight="1" spans="1:5">
      <c r="A627" s="527">
        <v>2080899</v>
      </c>
      <c r="B627" s="528" t="s">
        <v>565</v>
      </c>
      <c r="C627" s="531">
        <v>1210</v>
      </c>
      <c r="D627" s="531">
        <v>1469</v>
      </c>
      <c r="E627" s="382"/>
    </row>
    <row r="628" ht="36" customHeight="1" spans="1:5">
      <c r="A628" s="527">
        <v>20809</v>
      </c>
      <c r="B628" s="528" t="s">
        <v>566</v>
      </c>
      <c r="C628" s="529">
        <f>SUM(C629:C634)</f>
        <v>4281</v>
      </c>
      <c r="D628" s="529">
        <f>SUM(D629:D634)</f>
        <v>2271</v>
      </c>
      <c r="E628" s="385"/>
    </row>
    <row r="629" ht="36" customHeight="1" spans="1:5">
      <c r="A629" s="527">
        <v>2080901</v>
      </c>
      <c r="B629" s="528" t="s">
        <v>567</v>
      </c>
      <c r="C629" s="531">
        <v>338</v>
      </c>
      <c r="D629" s="531">
        <v>256</v>
      </c>
      <c r="E629" s="385">
        <f t="shared" si="50"/>
        <v>-0.243</v>
      </c>
    </row>
    <row r="630" ht="36" customHeight="1" spans="1:5">
      <c r="A630" s="527">
        <v>2080902</v>
      </c>
      <c r="B630" s="528" t="s">
        <v>568</v>
      </c>
      <c r="C630" s="531">
        <v>1511</v>
      </c>
      <c r="D630" s="531">
        <v>1126</v>
      </c>
      <c r="E630" s="385">
        <f t="shared" si="50"/>
        <v>-0.255</v>
      </c>
    </row>
    <row r="631" ht="36" customHeight="1" spans="1:5">
      <c r="A631" s="527">
        <v>2080903</v>
      </c>
      <c r="B631" s="528" t="s">
        <v>569</v>
      </c>
      <c r="C631" s="531">
        <v>26</v>
      </c>
      <c r="D631" s="531">
        <v>0</v>
      </c>
      <c r="E631" s="385"/>
    </row>
    <row r="632" ht="36" customHeight="1" spans="1:5">
      <c r="A632" s="527">
        <v>2080904</v>
      </c>
      <c r="B632" s="528" t="s">
        <v>570</v>
      </c>
      <c r="C632" s="531">
        <v>24</v>
      </c>
      <c r="D632" s="531">
        <v>1</v>
      </c>
      <c r="E632" s="382">
        <f t="shared" si="50"/>
        <v>-0.958</v>
      </c>
    </row>
    <row r="633" ht="36" customHeight="1" spans="1:5">
      <c r="A633" s="527">
        <v>2080905</v>
      </c>
      <c r="B633" s="528" t="s">
        <v>571</v>
      </c>
      <c r="C633" s="531">
        <v>1582</v>
      </c>
      <c r="D633" s="531">
        <v>888</v>
      </c>
      <c r="E633" s="385">
        <f t="shared" si="50"/>
        <v>-0.439</v>
      </c>
    </row>
    <row r="634" ht="36" customHeight="1" spans="1:5">
      <c r="A634" s="527">
        <v>2080999</v>
      </c>
      <c r="B634" s="528" t="s">
        <v>572</v>
      </c>
      <c r="C634" s="531">
        <v>800</v>
      </c>
      <c r="D634" s="531">
        <v>0</v>
      </c>
      <c r="E634" s="385">
        <f t="shared" si="50"/>
        <v>-1</v>
      </c>
    </row>
    <row r="635" ht="36" customHeight="1" spans="1:5">
      <c r="A635" s="527">
        <v>20810</v>
      </c>
      <c r="B635" s="528" t="s">
        <v>573</v>
      </c>
      <c r="C635" s="529">
        <f>SUM(C636:C642)</f>
        <v>781</v>
      </c>
      <c r="D635" s="529">
        <f>SUM(D636:D642)</f>
        <v>842</v>
      </c>
      <c r="E635" s="385">
        <f t="shared" si="50"/>
        <v>0.078</v>
      </c>
    </row>
    <row r="636" ht="36" customHeight="1" spans="1:5">
      <c r="A636" s="527">
        <v>2081001</v>
      </c>
      <c r="B636" s="528" t="s">
        <v>574</v>
      </c>
      <c r="C636" s="531">
        <v>33</v>
      </c>
      <c r="D636" s="531">
        <v>43</v>
      </c>
      <c r="E636" s="385">
        <f t="shared" si="50"/>
        <v>0.303</v>
      </c>
    </row>
    <row r="637" ht="36" customHeight="1" spans="1:5">
      <c r="A637" s="527">
        <v>2081002</v>
      </c>
      <c r="B637" s="528" t="s">
        <v>575</v>
      </c>
      <c r="C637" s="531">
        <v>271</v>
      </c>
      <c r="D637" s="531">
        <v>305</v>
      </c>
      <c r="E637" s="385">
        <f t="shared" si="50"/>
        <v>0.125</v>
      </c>
    </row>
    <row r="638" ht="36" customHeight="1" spans="1:5">
      <c r="A638" s="527">
        <v>2081003</v>
      </c>
      <c r="B638" s="528" t="s">
        <v>576</v>
      </c>
      <c r="C638" s="531">
        <v>0</v>
      </c>
      <c r="D638" s="531">
        <v>0</v>
      </c>
      <c r="E638" s="382" t="str">
        <f t="shared" si="50"/>
        <v/>
      </c>
    </row>
    <row r="639" ht="36" customHeight="1" spans="1:5">
      <c r="A639" s="527">
        <v>2081004</v>
      </c>
      <c r="B639" s="528" t="s">
        <v>577</v>
      </c>
      <c r="C639" s="531">
        <v>100</v>
      </c>
      <c r="D639" s="531">
        <v>86</v>
      </c>
      <c r="E639" s="385">
        <f t="shared" si="50"/>
        <v>-0.14</v>
      </c>
    </row>
    <row r="640" ht="36" customHeight="1" spans="1:5">
      <c r="A640" s="527">
        <v>2081005</v>
      </c>
      <c r="B640" s="528" t="s">
        <v>578</v>
      </c>
      <c r="C640" s="531">
        <v>0</v>
      </c>
      <c r="D640" s="531">
        <v>0</v>
      </c>
      <c r="E640" s="385" t="str">
        <f t="shared" si="50"/>
        <v/>
      </c>
    </row>
    <row r="641" ht="36" customHeight="1" spans="1:5">
      <c r="A641" s="527">
        <v>2081006</v>
      </c>
      <c r="B641" s="528" t="s">
        <v>579</v>
      </c>
      <c r="C641" s="531">
        <v>377</v>
      </c>
      <c r="D641" s="531">
        <v>408</v>
      </c>
      <c r="E641" s="382">
        <f t="shared" si="50"/>
        <v>0.082</v>
      </c>
    </row>
    <row r="642" ht="36" customHeight="1" spans="1:5">
      <c r="A642" s="527">
        <v>2081099</v>
      </c>
      <c r="B642" s="528" t="s">
        <v>580</v>
      </c>
      <c r="C642" s="531">
        <v>0</v>
      </c>
      <c r="D642" s="531">
        <v>0</v>
      </c>
      <c r="E642" s="385" t="str">
        <f t="shared" si="50"/>
        <v/>
      </c>
    </row>
    <row r="643" ht="36" customHeight="1" spans="1:5">
      <c r="A643" s="527">
        <v>20811</v>
      </c>
      <c r="B643" s="528" t="s">
        <v>581</v>
      </c>
      <c r="C643" s="529">
        <f>SUM(C644:C651)</f>
        <v>202</v>
      </c>
      <c r="D643" s="529">
        <f>SUM(D644:D651)</f>
        <v>199</v>
      </c>
      <c r="E643" s="385">
        <f t="shared" si="50"/>
        <v>-0.015</v>
      </c>
    </row>
    <row r="644" ht="36" customHeight="1" spans="1:5">
      <c r="A644" s="527">
        <v>2081101</v>
      </c>
      <c r="B644" s="528" t="s">
        <v>138</v>
      </c>
      <c r="C644" s="531">
        <v>0</v>
      </c>
      <c r="D644" s="531">
        <v>0</v>
      </c>
      <c r="E644" s="382" t="str">
        <f t="shared" si="50"/>
        <v/>
      </c>
    </row>
    <row r="645" ht="36" customHeight="1" spans="1:5">
      <c r="A645" s="527">
        <v>2081102</v>
      </c>
      <c r="B645" s="528" t="s">
        <v>139</v>
      </c>
      <c r="C645" s="531">
        <v>0</v>
      </c>
      <c r="D645" s="531">
        <v>0</v>
      </c>
      <c r="E645" s="385" t="str">
        <f t="shared" si="50"/>
        <v/>
      </c>
    </row>
    <row r="646" ht="36" customHeight="1" spans="1:5">
      <c r="A646" s="527">
        <v>2081103</v>
      </c>
      <c r="B646" s="528" t="s">
        <v>140</v>
      </c>
      <c r="C646" s="531">
        <v>0</v>
      </c>
      <c r="D646" s="531">
        <v>0</v>
      </c>
      <c r="E646" s="385" t="str">
        <f t="shared" si="50"/>
        <v/>
      </c>
    </row>
    <row r="647" ht="36" customHeight="1" spans="1:5">
      <c r="A647" s="527">
        <v>2081104</v>
      </c>
      <c r="B647" s="528" t="s">
        <v>582</v>
      </c>
      <c r="C647" s="531">
        <v>34</v>
      </c>
      <c r="D647" s="531">
        <v>38</v>
      </c>
      <c r="E647" s="385">
        <f t="shared" si="50"/>
        <v>0.118</v>
      </c>
    </row>
    <row r="648" ht="36" customHeight="1" spans="1:5">
      <c r="A648" s="527">
        <v>2081105</v>
      </c>
      <c r="B648" s="528" t="s">
        <v>583</v>
      </c>
      <c r="C648" s="531">
        <v>20</v>
      </c>
      <c r="D648" s="531">
        <v>23</v>
      </c>
      <c r="E648" s="385"/>
    </row>
    <row r="649" ht="36" customHeight="1" spans="1:5">
      <c r="A649" s="527">
        <v>2081106</v>
      </c>
      <c r="B649" s="528" t="s">
        <v>584</v>
      </c>
      <c r="C649" s="531">
        <v>0</v>
      </c>
      <c r="D649" s="531">
        <v>0</v>
      </c>
      <c r="E649" s="385" t="str">
        <f t="shared" ref="E649:E656" si="51">IF(C649&gt;0,D649/C649-1,IF(C649&lt;0,-(D649/C649-1),""))</f>
        <v/>
      </c>
    </row>
    <row r="650" ht="36" customHeight="1" spans="1:5">
      <c r="A650" s="527">
        <v>2081107</v>
      </c>
      <c r="B650" s="528" t="s">
        <v>585</v>
      </c>
      <c r="C650" s="531">
        <v>60</v>
      </c>
      <c r="D650" s="531">
        <v>66</v>
      </c>
      <c r="E650" s="385">
        <f t="shared" si="51"/>
        <v>0.1</v>
      </c>
    </row>
    <row r="651" ht="36" customHeight="1" spans="1:5">
      <c r="A651" s="527">
        <v>2081199</v>
      </c>
      <c r="B651" s="528" t="s">
        <v>586</v>
      </c>
      <c r="C651" s="531">
        <v>88</v>
      </c>
      <c r="D651" s="531">
        <v>72</v>
      </c>
      <c r="E651" s="382">
        <f t="shared" si="51"/>
        <v>-0.182</v>
      </c>
    </row>
    <row r="652" ht="36" customHeight="1" spans="1:5">
      <c r="A652" s="527">
        <v>20816</v>
      </c>
      <c r="B652" s="528" t="s">
        <v>587</v>
      </c>
      <c r="C652" s="529">
        <f>SUM(C653:C657)</f>
        <v>0</v>
      </c>
      <c r="D652" s="529">
        <f>SUM(D653:D657)</f>
        <v>0</v>
      </c>
      <c r="E652" s="385" t="str">
        <f t="shared" si="51"/>
        <v/>
      </c>
    </row>
    <row r="653" ht="36" customHeight="1" spans="1:5">
      <c r="A653" s="527">
        <v>2081601</v>
      </c>
      <c r="B653" s="528" t="s">
        <v>138</v>
      </c>
      <c r="C653" s="531"/>
      <c r="D653" s="531"/>
      <c r="E653" s="385" t="str">
        <f t="shared" si="51"/>
        <v/>
      </c>
    </row>
    <row r="654" ht="36" customHeight="1" spans="1:5">
      <c r="A654" s="527">
        <v>2081602</v>
      </c>
      <c r="B654" s="528" t="s">
        <v>139</v>
      </c>
      <c r="C654" s="531"/>
      <c r="D654" s="531"/>
      <c r="E654" s="385" t="str">
        <f t="shared" si="51"/>
        <v/>
      </c>
    </row>
    <row r="655" ht="36" customHeight="1" spans="1:5">
      <c r="A655" s="527">
        <v>2081603</v>
      </c>
      <c r="B655" s="528" t="s">
        <v>140</v>
      </c>
      <c r="C655" s="531"/>
      <c r="D655" s="531"/>
      <c r="E655" s="385" t="str">
        <f t="shared" si="51"/>
        <v/>
      </c>
    </row>
    <row r="656" ht="36" customHeight="1" spans="1:5">
      <c r="A656" s="527">
        <v>2081650</v>
      </c>
      <c r="B656" s="528" t="s">
        <v>147</v>
      </c>
      <c r="C656" s="531"/>
      <c r="D656" s="531"/>
      <c r="E656" s="385" t="str">
        <f t="shared" si="51"/>
        <v/>
      </c>
    </row>
    <row r="657" ht="36" customHeight="1" spans="1:5">
      <c r="A657" s="527">
        <v>2081699</v>
      </c>
      <c r="B657" s="528" t="s">
        <v>588</v>
      </c>
      <c r="C657" s="531"/>
      <c r="D657" s="531"/>
      <c r="E657" s="385"/>
    </row>
    <row r="658" ht="36" customHeight="1" spans="1:5">
      <c r="A658" s="527">
        <v>20819</v>
      </c>
      <c r="B658" s="528" t="s">
        <v>589</v>
      </c>
      <c r="C658" s="529">
        <f>SUM(C659:C660)</f>
        <v>203</v>
      </c>
      <c r="D658" s="529">
        <f>SUM(D659:D660)</f>
        <v>220</v>
      </c>
      <c r="E658" s="385">
        <f t="shared" ref="E658:E660" si="52">IF(C658&gt;0,D658/C658-1,IF(C658&lt;0,-(D658/C658-1),""))</f>
        <v>0.084</v>
      </c>
    </row>
    <row r="659" ht="36" customHeight="1" spans="1:5">
      <c r="A659" s="527">
        <v>2081901</v>
      </c>
      <c r="B659" s="528" t="s">
        <v>590</v>
      </c>
      <c r="C659" s="531">
        <v>203</v>
      </c>
      <c r="D659" s="531">
        <v>220</v>
      </c>
      <c r="E659" s="385">
        <f t="shared" si="52"/>
        <v>0.084</v>
      </c>
    </row>
    <row r="660" ht="36" customHeight="1" spans="1:5">
      <c r="A660" s="527">
        <v>2081902</v>
      </c>
      <c r="B660" s="528" t="s">
        <v>591</v>
      </c>
      <c r="C660" s="531"/>
      <c r="D660" s="531">
        <v>0</v>
      </c>
      <c r="E660" s="385" t="str">
        <f t="shared" si="52"/>
        <v/>
      </c>
    </row>
    <row r="661" ht="36" customHeight="1" spans="1:5">
      <c r="A661" s="527">
        <v>20820</v>
      </c>
      <c r="B661" s="528" t="s">
        <v>592</v>
      </c>
      <c r="C661" s="529">
        <f>SUM(C662:C663)</f>
        <v>31</v>
      </c>
      <c r="D661" s="529">
        <f>SUM(D662:D663)</f>
        <v>16</v>
      </c>
      <c r="E661" s="385"/>
    </row>
    <row r="662" ht="36" customHeight="1" spans="1:5">
      <c r="A662" s="527">
        <v>2082001</v>
      </c>
      <c r="B662" s="528" t="s">
        <v>593</v>
      </c>
      <c r="C662" s="531">
        <v>19</v>
      </c>
      <c r="D662" s="531">
        <v>14</v>
      </c>
      <c r="E662" s="385"/>
    </row>
    <row r="663" ht="36" customHeight="1" spans="1:5">
      <c r="A663" s="527">
        <v>2082002</v>
      </c>
      <c r="B663" s="528" t="s">
        <v>594</v>
      </c>
      <c r="C663" s="531">
        <v>12</v>
      </c>
      <c r="D663" s="531">
        <v>2</v>
      </c>
      <c r="E663" s="385"/>
    </row>
    <row r="664" ht="36" customHeight="1" spans="1:5">
      <c r="A664" s="527">
        <v>20821</v>
      </c>
      <c r="B664" s="528" t="s">
        <v>595</v>
      </c>
      <c r="C664" s="529">
        <f>SUM(C665:C666)</f>
        <v>15</v>
      </c>
      <c r="D664" s="529">
        <f>SUM(D665:D666)</f>
        <v>5</v>
      </c>
      <c r="E664" s="382">
        <f t="shared" ref="E664:E668" si="53">IF(C664&gt;0,D664/C664-1,IF(C664&lt;0,-(D664/C664-1),""))</f>
        <v>-0.667</v>
      </c>
    </row>
    <row r="665" ht="36" customHeight="1" spans="1:5">
      <c r="A665" s="527">
        <v>2082101</v>
      </c>
      <c r="B665" s="528" t="s">
        <v>596</v>
      </c>
      <c r="C665" s="531">
        <v>15</v>
      </c>
      <c r="D665" s="531">
        <v>5</v>
      </c>
      <c r="E665" s="385">
        <f t="shared" si="53"/>
        <v>-0.667</v>
      </c>
    </row>
    <row r="666" ht="36" customHeight="1" spans="1:5">
      <c r="A666" s="527">
        <v>2082102</v>
      </c>
      <c r="B666" s="528" t="s">
        <v>597</v>
      </c>
      <c r="C666" s="531"/>
      <c r="D666" s="531">
        <v>0</v>
      </c>
      <c r="E666" s="385" t="str">
        <f t="shared" si="53"/>
        <v/>
      </c>
    </row>
    <row r="667" ht="36" customHeight="1" spans="1:5">
      <c r="A667" s="527">
        <v>20824</v>
      </c>
      <c r="B667" s="528" t="s">
        <v>598</v>
      </c>
      <c r="C667" s="529">
        <f>SUM(C668:C669)</f>
        <v>0</v>
      </c>
      <c r="D667" s="529">
        <f>SUM(D668:D669)</f>
        <v>0</v>
      </c>
      <c r="E667" s="385" t="str">
        <f t="shared" si="53"/>
        <v/>
      </c>
    </row>
    <row r="668" ht="36" customHeight="1" spans="1:5">
      <c r="A668" s="527">
        <v>2082401</v>
      </c>
      <c r="B668" s="528" t="s">
        <v>599</v>
      </c>
      <c r="C668" s="531"/>
      <c r="D668" s="531"/>
      <c r="E668" s="385" t="str">
        <f t="shared" si="53"/>
        <v/>
      </c>
    </row>
    <row r="669" ht="36" customHeight="1" spans="1:5">
      <c r="A669" s="527">
        <v>2082402</v>
      </c>
      <c r="B669" s="528" t="s">
        <v>600</v>
      </c>
      <c r="C669" s="531"/>
      <c r="D669" s="531"/>
      <c r="E669" s="382"/>
    </row>
    <row r="670" ht="36" customHeight="1" spans="1:5">
      <c r="A670" s="527">
        <v>20825</v>
      </c>
      <c r="B670" s="528" t="s">
        <v>601</v>
      </c>
      <c r="C670" s="529">
        <f>SUM(C671:C672)</f>
        <v>0</v>
      </c>
      <c r="D670" s="529">
        <f>SUM(D671:D672)</f>
        <v>0</v>
      </c>
      <c r="E670" s="382"/>
    </row>
    <row r="671" ht="36" customHeight="1" spans="1:5">
      <c r="A671" s="527">
        <v>2082501</v>
      </c>
      <c r="B671" s="528" t="s">
        <v>602</v>
      </c>
      <c r="C671" s="531"/>
      <c r="D671" s="531"/>
      <c r="E671" s="385" t="str">
        <f t="shared" ref="E671:E674" si="54">IF(C671&gt;0,D671/C671-1,IF(C671&lt;0,-(D671/C671-1),""))</f>
        <v/>
      </c>
    </row>
    <row r="672" ht="36" customHeight="1" spans="1:5">
      <c r="A672" s="527">
        <v>2082502</v>
      </c>
      <c r="B672" s="528" t="s">
        <v>603</v>
      </c>
      <c r="C672" s="531"/>
      <c r="D672" s="531"/>
      <c r="E672" s="385" t="str">
        <f t="shared" si="54"/>
        <v/>
      </c>
    </row>
    <row r="673" ht="36" customHeight="1" spans="1:5">
      <c r="A673" s="527">
        <v>20826</v>
      </c>
      <c r="B673" s="528" t="s">
        <v>604</v>
      </c>
      <c r="C673" s="529">
        <f>SUM(C674:C676)</f>
        <v>141</v>
      </c>
      <c r="D673" s="529">
        <f>SUM(D674:D676)</f>
        <v>154</v>
      </c>
      <c r="E673" s="385"/>
    </row>
    <row r="674" ht="36" customHeight="1" spans="1:5">
      <c r="A674" s="527">
        <v>2082601</v>
      </c>
      <c r="B674" s="528" t="s">
        <v>605</v>
      </c>
      <c r="C674" s="531"/>
      <c r="D674" s="531">
        <v>0</v>
      </c>
      <c r="E674" s="385" t="str">
        <f t="shared" si="54"/>
        <v/>
      </c>
    </row>
    <row r="675" ht="36" customHeight="1" spans="1:5">
      <c r="A675" s="527">
        <v>2082602</v>
      </c>
      <c r="B675" s="528" t="s">
        <v>606</v>
      </c>
      <c r="C675" s="531">
        <v>141</v>
      </c>
      <c r="D675" s="531">
        <v>154</v>
      </c>
      <c r="E675" s="385"/>
    </row>
    <row r="676" ht="36" customHeight="1" spans="1:5">
      <c r="A676" s="527">
        <v>2082699</v>
      </c>
      <c r="B676" s="528" t="s">
        <v>607</v>
      </c>
      <c r="C676" s="531">
        <v>0</v>
      </c>
      <c r="D676" s="531">
        <v>0</v>
      </c>
      <c r="E676" s="385" t="str">
        <f t="shared" ref="E676:E678" si="55">IF(C676&gt;0,D676/C676-1,IF(C676&lt;0,-(D676/C676-1),""))</f>
        <v/>
      </c>
    </row>
    <row r="677" ht="36" customHeight="1" spans="1:5">
      <c r="A677" s="527">
        <v>20827</v>
      </c>
      <c r="B677" s="528" t="s">
        <v>608</v>
      </c>
      <c r="C677" s="529">
        <v>23</v>
      </c>
      <c r="D677" s="529">
        <f>SUM(D678:D680)</f>
        <v>0</v>
      </c>
      <c r="E677" s="385">
        <f t="shared" si="55"/>
        <v>-1</v>
      </c>
    </row>
    <row r="678" ht="36" customHeight="1" spans="1:5">
      <c r="A678" s="527">
        <v>2082701</v>
      </c>
      <c r="B678" s="528" t="s">
        <v>609</v>
      </c>
      <c r="C678" s="531">
        <v>0</v>
      </c>
      <c r="D678" s="531"/>
      <c r="E678" s="385" t="str">
        <f t="shared" si="55"/>
        <v/>
      </c>
    </row>
    <row r="679" ht="36" customHeight="1" spans="1:5">
      <c r="A679" s="527">
        <v>2082702</v>
      </c>
      <c r="B679" s="528" t="s">
        <v>610</v>
      </c>
      <c r="C679" s="531">
        <v>0</v>
      </c>
      <c r="D679" s="531"/>
      <c r="E679" s="385"/>
    </row>
    <row r="680" ht="36" customHeight="1" spans="1:5">
      <c r="A680" s="527">
        <v>2082799</v>
      </c>
      <c r="B680" s="528" t="s">
        <v>611</v>
      </c>
      <c r="C680" s="531">
        <v>23</v>
      </c>
      <c r="D680" s="531"/>
      <c r="E680" s="385"/>
    </row>
    <row r="681" ht="36" customHeight="1" spans="1:5">
      <c r="A681" s="527">
        <v>20828</v>
      </c>
      <c r="B681" s="530" t="s">
        <v>612</v>
      </c>
      <c r="C681" s="529">
        <f>SUM(C682:C689)</f>
        <v>96</v>
      </c>
      <c r="D681" s="529">
        <f>SUM(D682:D689)</f>
        <v>61</v>
      </c>
      <c r="E681" s="385">
        <f>IF(C681&gt;0,D681/C681-1,IF(C681&lt;0,-(D681/C681-1),""))</f>
        <v>-0.365</v>
      </c>
    </row>
    <row r="682" ht="36" customHeight="1" spans="1:5">
      <c r="A682" s="527">
        <v>2082801</v>
      </c>
      <c r="B682" s="528" t="s">
        <v>138</v>
      </c>
      <c r="C682" s="531">
        <v>0</v>
      </c>
      <c r="D682" s="531">
        <v>0</v>
      </c>
      <c r="E682" s="385" t="str">
        <f>IF(C682&gt;0,D682/C682-1,IF(C682&lt;0,-(D682/C682-1),""))</f>
        <v/>
      </c>
    </row>
    <row r="683" ht="36" customHeight="1" spans="1:5">
      <c r="A683" s="527">
        <v>2082802</v>
      </c>
      <c r="B683" s="528" t="s">
        <v>139</v>
      </c>
      <c r="C683" s="531">
        <v>2</v>
      </c>
      <c r="D683" s="531">
        <v>2</v>
      </c>
      <c r="E683" s="385">
        <f>IF(C683&gt;0,D683/C683-1,IF(C683&lt;0,-(D683/C683-1),""))</f>
        <v>0</v>
      </c>
    </row>
    <row r="684" ht="36" customHeight="1" spans="1:5">
      <c r="A684" s="527">
        <v>2082803</v>
      </c>
      <c r="B684" s="528" t="s">
        <v>140</v>
      </c>
      <c r="C684" s="531">
        <v>0</v>
      </c>
      <c r="D684" s="531">
        <v>0</v>
      </c>
      <c r="E684" s="385" t="str">
        <f>IF(C684&gt;0,D684/C684-1,IF(C684&lt;0,-(D684/C684-1),""))</f>
        <v/>
      </c>
    </row>
    <row r="685" ht="36" customHeight="1" spans="1:5">
      <c r="A685" s="527">
        <v>2082804</v>
      </c>
      <c r="B685" s="528" t="s">
        <v>613</v>
      </c>
      <c r="C685" s="531">
        <v>94</v>
      </c>
      <c r="D685" s="531">
        <v>59</v>
      </c>
      <c r="E685" s="385"/>
    </row>
    <row r="686" ht="36" customHeight="1" spans="1:5">
      <c r="A686" s="527">
        <v>2082805</v>
      </c>
      <c r="B686" s="528" t="s">
        <v>614</v>
      </c>
      <c r="C686" s="531">
        <v>0</v>
      </c>
      <c r="D686" s="531">
        <v>0</v>
      </c>
      <c r="E686" s="385" t="str">
        <f t="shared" ref="E686:E691" si="56">IF(C686&gt;0,D686/C686-1,IF(C686&lt;0,-(D686/C686-1),""))</f>
        <v/>
      </c>
    </row>
    <row r="687" ht="36" customHeight="1" spans="1:5">
      <c r="A687" s="527">
        <v>2082806</v>
      </c>
      <c r="B687" s="528" t="s">
        <v>179</v>
      </c>
      <c r="C687" s="531"/>
      <c r="D687" s="531">
        <v>0</v>
      </c>
      <c r="E687" s="385"/>
    </row>
    <row r="688" ht="36" customHeight="1" spans="1:5">
      <c r="A688" s="527">
        <v>2082850</v>
      </c>
      <c r="B688" s="528" t="s">
        <v>147</v>
      </c>
      <c r="C688" s="531"/>
      <c r="D688" s="531">
        <v>0</v>
      </c>
      <c r="E688" s="385" t="str">
        <f t="shared" si="56"/>
        <v/>
      </c>
    </row>
    <row r="689" ht="36" customHeight="1" spans="1:5">
      <c r="A689" s="527">
        <v>2082899</v>
      </c>
      <c r="B689" s="528" t="s">
        <v>615</v>
      </c>
      <c r="C689" s="531"/>
      <c r="D689" s="531">
        <v>0</v>
      </c>
      <c r="E689" s="385"/>
    </row>
    <row r="690" ht="36" customHeight="1" spans="1:5">
      <c r="A690" s="527">
        <v>20830</v>
      </c>
      <c r="B690" s="528" t="s">
        <v>616</v>
      </c>
      <c r="C690" s="529">
        <f>SUM(C691:C692)</f>
        <v>0</v>
      </c>
      <c r="D690" s="529">
        <f>SUM(D691:D692)</f>
        <v>0</v>
      </c>
      <c r="E690" s="385" t="str">
        <f t="shared" si="56"/>
        <v/>
      </c>
    </row>
    <row r="691" ht="36" customHeight="1" spans="1:5">
      <c r="A691" s="527">
        <v>2083001</v>
      </c>
      <c r="B691" s="528" t="s">
        <v>617</v>
      </c>
      <c r="C691" s="531"/>
      <c r="D691" s="531"/>
      <c r="E691" s="385" t="str">
        <f t="shared" si="56"/>
        <v/>
      </c>
    </row>
    <row r="692" ht="36" customHeight="1" spans="1:5">
      <c r="A692" s="527">
        <v>2083099</v>
      </c>
      <c r="B692" s="528" t="s">
        <v>618</v>
      </c>
      <c r="C692" s="531"/>
      <c r="D692" s="531"/>
      <c r="E692" s="385" t="str">
        <f t="shared" ref="E692:E696" si="57">IF(C692&gt;0,D692/C692-1,IF(C692&lt;0,-(D692/C692-1),""))</f>
        <v/>
      </c>
    </row>
    <row r="693" ht="36" customHeight="1" spans="1:5">
      <c r="A693" s="527">
        <v>20899</v>
      </c>
      <c r="B693" s="528" t="s">
        <v>619</v>
      </c>
      <c r="C693" s="529">
        <f>SUM(C694)</f>
        <v>1762</v>
      </c>
      <c r="D693" s="529">
        <f>SUM(D694)</f>
        <v>796</v>
      </c>
      <c r="E693" s="385">
        <f t="shared" si="57"/>
        <v>-0.548</v>
      </c>
    </row>
    <row r="694" ht="36" customHeight="1" spans="1:5">
      <c r="A694" s="527">
        <v>2089999</v>
      </c>
      <c r="B694" s="528" t="s">
        <v>620</v>
      </c>
      <c r="C694" s="531">
        <v>1762</v>
      </c>
      <c r="D694" s="531">
        <v>796</v>
      </c>
      <c r="E694" s="385">
        <f t="shared" si="57"/>
        <v>-0.548</v>
      </c>
    </row>
    <row r="695" ht="36" customHeight="1" spans="1:5">
      <c r="A695" s="527">
        <v>210</v>
      </c>
      <c r="B695" s="528" t="s">
        <v>621</v>
      </c>
      <c r="C695" s="529">
        <f>SUM(C696,C701,C716,C720,C732,C735,C739,C744,C748,C752,C755,C764,C771,C776,C780)</f>
        <v>8920</v>
      </c>
      <c r="D695" s="529">
        <f>SUM(D696,D701,D716,D720,D732,D735,D739,D744,D748,D752,D755,D764,D771,D776,D780)</f>
        <v>9600</v>
      </c>
      <c r="E695" s="385">
        <f t="shared" si="57"/>
        <v>0.076</v>
      </c>
    </row>
    <row r="696" ht="36" customHeight="1" spans="1:5">
      <c r="A696" s="527">
        <v>21001</v>
      </c>
      <c r="B696" s="528" t="s">
        <v>622</v>
      </c>
      <c r="C696" s="529">
        <f>SUM(C697:C700)</f>
        <v>345</v>
      </c>
      <c r="D696" s="529">
        <f>SUM(D697:D700)</f>
        <v>418</v>
      </c>
      <c r="E696" s="385">
        <f t="shared" si="57"/>
        <v>0.212</v>
      </c>
    </row>
    <row r="697" ht="36" customHeight="1" spans="1:5">
      <c r="A697" s="527">
        <v>2100101</v>
      </c>
      <c r="B697" s="528" t="s">
        <v>138</v>
      </c>
      <c r="C697" s="531">
        <v>0</v>
      </c>
      <c r="D697" s="531">
        <v>0</v>
      </c>
      <c r="E697" s="385"/>
    </row>
    <row r="698" ht="36" customHeight="1" spans="1:5">
      <c r="A698" s="527">
        <v>2100102</v>
      </c>
      <c r="B698" s="528" t="s">
        <v>139</v>
      </c>
      <c r="C698" s="531">
        <v>295</v>
      </c>
      <c r="D698" s="531">
        <v>358</v>
      </c>
      <c r="E698" s="385"/>
    </row>
    <row r="699" ht="36" customHeight="1" spans="1:5">
      <c r="A699" s="527">
        <v>2100103</v>
      </c>
      <c r="B699" s="528" t="s">
        <v>140</v>
      </c>
      <c r="C699" s="531">
        <v>0</v>
      </c>
      <c r="D699" s="531">
        <v>0</v>
      </c>
      <c r="E699" s="385" t="str">
        <f t="shared" ref="E699:E705" si="58">IF(C699&gt;0,D699/C699-1,IF(C699&lt;0,-(D699/C699-1),""))</f>
        <v/>
      </c>
    </row>
    <row r="700" ht="36" customHeight="1" spans="1:5">
      <c r="A700" s="527">
        <v>2100199</v>
      </c>
      <c r="B700" s="528" t="s">
        <v>623</v>
      </c>
      <c r="C700" s="531">
        <v>50</v>
      </c>
      <c r="D700" s="531">
        <v>60</v>
      </c>
      <c r="E700" s="385"/>
    </row>
    <row r="701" ht="36" customHeight="1" spans="1:5">
      <c r="A701" s="527">
        <v>21002</v>
      </c>
      <c r="B701" s="528" t="s">
        <v>624</v>
      </c>
      <c r="C701" s="529">
        <f>SUM(C702:C715)</f>
        <v>413</v>
      </c>
      <c r="D701" s="529">
        <f>SUM(D702:D715)</f>
        <v>790</v>
      </c>
      <c r="E701" s="385">
        <f t="shared" si="58"/>
        <v>0.913</v>
      </c>
    </row>
    <row r="702" ht="36" customHeight="1" spans="1:5">
      <c r="A702" s="527">
        <v>2100201</v>
      </c>
      <c r="B702" s="528" t="s">
        <v>625</v>
      </c>
      <c r="C702" s="531">
        <v>413</v>
      </c>
      <c r="D702" s="531">
        <v>790</v>
      </c>
      <c r="E702" s="385">
        <f t="shared" si="58"/>
        <v>0.913</v>
      </c>
    </row>
    <row r="703" ht="36" customHeight="1" spans="1:5">
      <c r="A703" s="527">
        <v>2100202</v>
      </c>
      <c r="B703" s="528" t="s">
        <v>626</v>
      </c>
      <c r="C703" s="531"/>
      <c r="D703" s="531"/>
      <c r="E703" s="385" t="str">
        <f t="shared" si="58"/>
        <v/>
      </c>
    </row>
    <row r="704" ht="36" customHeight="1" spans="1:5">
      <c r="A704" s="527">
        <v>2100203</v>
      </c>
      <c r="B704" s="528" t="s">
        <v>627</v>
      </c>
      <c r="C704" s="531"/>
      <c r="D704" s="531"/>
      <c r="E704" s="385" t="str">
        <f t="shared" si="58"/>
        <v/>
      </c>
    </row>
    <row r="705" ht="36" customHeight="1" spans="1:5">
      <c r="A705" s="527">
        <v>2100204</v>
      </c>
      <c r="B705" s="528" t="s">
        <v>628</v>
      </c>
      <c r="C705" s="531"/>
      <c r="D705" s="531"/>
      <c r="E705" s="385" t="str">
        <f t="shared" si="58"/>
        <v/>
      </c>
    </row>
    <row r="706" ht="36" customHeight="1" spans="1:5">
      <c r="A706" s="527">
        <v>2100205</v>
      </c>
      <c r="B706" s="528" t="s">
        <v>629</v>
      </c>
      <c r="C706" s="531"/>
      <c r="D706" s="531"/>
      <c r="E706" s="385" t="str">
        <f t="shared" ref="E706:E710" si="59">IF(C706&gt;0,D706/C706-1,IF(C706&lt;0,-(D706/C706-1),""))</f>
        <v/>
      </c>
    </row>
    <row r="707" ht="36" customHeight="1" spans="1:5">
      <c r="A707" s="527">
        <v>2100206</v>
      </c>
      <c r="B707" s="528" t="s">
        <v>630</v>
      </c>
      <c r="C707" s="531"/>
      <c r="D707" s="531"/>
      <c r="E707" s="382"/>
    </row>
    <row r="708" ht="36" customHeight="1" spans="1:5">
      <c r="A708" s="527">
        <v>2100207</v>
      </c>
      <c r="B708" s="528" t="s">
        <v>631</v>
      </c>
      <c r="C708" s="531"/>
      <c r="D708" s="531"/>
      <c r="E708" s="385"/>
    </row>
    <row r="709" ht="36" customHeight="1" spans="1:5">
      <c r="A709" s="527">
        <v>2100208</v>
      </c>
      <c r="B709" s="528" t="s">
        <v>632</v>
      </c>
      <c r="C709" s="531"/>
      <c r="D709" s="531"/>
      <c r="E709" s="385" t="str">
        <f t="shared" si="59"/>
        <v/>
      </c>
    </row>
    <row r="710" ht="36" customHeight="1" spans="1:5">
      <c r="A710" s="527">
        <v>2100209</v>
      </c>
      <c r="B710" s="528" t="s">
        <v>633</v>
      </c>
      <c r="C710" s="531"/>
      <c r="D710" s="531"/>
      <c r="E710" s="385" t="str">
        <f t="shared" si="59"/>
        <v/>
      </c>
    </row>
    <row r="711" ht="36" customHeight="1" spans="1:5">
      <c r="A711" s="527">
        <v>2100210</v>
      </c>
      <c r="B711" s="528" t="s">
        <v>634</v>
      </c>
      <c r="C711" s="531"/>
      <c r="D711" s="531"/>
      <c r="E711" s="385"/>
    </row>
    <row r="712" ht="36" customHeight="1" spans="1:5">
      <c r="A712" s="527">
        <v>2100211</v>
      </c>
      <c r="B712" s="528" t="s">
        <v>635</v>
      </c>
      <c r="C712" s="531"/>
      <c r="D712" s="531"/>
      <c r="E712" s="385"/>
    </row>
    <row r="713" ht="36" customHeight="1" spans="1:5">
      <c r="A713" s="527">
        <v>2100212</v>
      </c>
      <c r="B713" s="528" t="s">
        <v>636</v>
      </c>
      <c r="C713" s="531"/>
      <c r="D713" s="531"/>
      <c r="E713" s="385" t="str">
        <f t="shared" ref="E713:E721" si="60">IF(C713&gt;0,D713/C713-1,IF(C713&lt;0,-(D713/C713-1),""))</f>
        <v/>
      </c>
    </row>
    <row r="714" ht="36" customHeight="1" spans="1:5">
      <c r="A714" s="527">
        <v>2100213</v>
      </c>
      <c r="B714" s="528" t="s">
        <v>637</v>
      </c>
      <c r="C714" s="531"/>
      <c r="D714" s="531"/>
      <c r="E714" s="385" t="str">
        <f t="shared" si="60"/>
        <v/>
      </c>
    </row>
    <row r="715" ht="36" customHeight="1" spans="1:5">
      <c r="A715" s="527">
        <v>2100299</v>
      </c>
      <c r="B715" s="528" t="s">
        <v>638</v>
      </c>
      <c r="C715" s="531"/>
      <c r="D715" s="531"/>
      <c r="E715" s="385" t="str">
        <f t="shared" si="60"/>
        <v/>
      </c>
    </row>
    <row r="716" ht="36" customHeight="1" spans="1:5">
      <c r="A716" s="527">
        <v>21003</v>
      </c>
      <c r="B716" s="528" t="s">
        <v>639</v>
      </c>
      <c r="C716" s="529">
        <f>SUM(C717:C719)</f>
        <v>730</v>
      </c>
      <c r="D716" s="529">
        <f>SUM(D717:D719)</f>
        <v>834</v>
      </c>
      <c r="E716" s="385">
        <f t="shared" si="60"/>
        <v>0.142</v>
      </c>
    </row>
    <row r="717" ht="36" customHeight="1" spans="1:5">
      <c r="A717" s="527">
        <v>2100301</v>
      </c>
      <c r="B717" s="528" t="s">
        <v>640</v>
      </c>
      <c r="C717" s="531">
        <v>728</v>
      </c>
      <c r="D717" s="531">
        <v>834</v>
      </c>
      <c r="E717" s="385">
        <f t="shared" si="60"/>
        <v>0.146</v>
      </c>
    </row>
    <row r="718" ht="36" customHeight="1" spans="1:5">
      <c r="A718" s="527">
        <v>2100302</v>
      </c>
      <c r="B718" s="528" t="s">
        <v>641</v>
      </c>
      <c r="C718" s="531">
        <v>0</v>
      </c>
      <c r="D718" s="531">
        <v>0</v>
      </c>
      <c r="E718" s="385" t="str">
        <f t="shared" si="60"/>
        <v/>
      </c>
    </row>
    <row r="719" ht="36" customHeight="1" spans="1:5">
      <c r="A719" s="527">
        <v>2100399</v>
      </c>
      <c r="B719" s="528" t="s">
        <v>642</v>
      </c>
      <c r="C719" s="531">
        <v>2</v>
      </c>
      <c r="D719" s="531">
        <v>0</v>
      </c>
      <c r="E719" s="385">
        <f t="shared" si="60"/>
        <v>-1</v>
      </c>
    </row>
    <row r="720" ht="36" customHeight="1" spans="1:5">
      <c r="A720" s="527">
        <v>21004</v>
      </c>
      <c r="B720" s="528" t="s">
        <v>643</v>
      </c>
      <c r="C720" s="529">
        <f>SUM(C721:C731)</f>
        <v>3338</v>
      </c>
      <c r="D720" s="529">
        <f>SUM(D721:D731)</f>
        <v>1556</v>
      </c>
      <c r="E720" s="385">
        <f t="shared" si="60"/>
        <v>-0.534</v>
      </c>
    </row>
    <row r="721" ht="36" customHeight="1" spans="1:5">
      <c r="A721" s="527">
        <v>2100401</v>
      </c>
      <c r="B721" s="528" t="s">
        <v>644</v>
      </c>
      <c r="C721" s="531">
        <v>160</v>
      </c>
      <c r="D721" s="531">
        <v>195</v>
      </c>
      <c r="E721" s="385">
        <f t="shared" si="60"/>
        <v>0.219</v>
      </c>
    </row>
    <row r="722" ht="36" customHeight="1" spans="1:5">
      <c r="A722" s="527">
        <v>2100402</v>
      </c>
      <c r="B722" s="528" t="s">
        <v>645</v>
      </c>
      <c r="C722" s="531">
        <v>85</v>
      </c>
      <c r="D722" s="531">
        <v>50</v>
      </c>
      <c r="E722" s="385">
        <f t="shared" ref="E722:E729" si="61">IF(C722&gt;0,D722/C722-1,IF(C722&lt;0,-(D722/C722-1),""))</f>
        <v>-0.412</v>
      </c>
    </row>
    <row r="723" ht="36" customHeight="1" spans="1:5">
      <c r="A723" s="527">
        <v>2100403</v>
      </c>
      <c r="B723" s="528" t="s">
        <v>646</v>
      </c>
      <c r="C723" s="531">
        <v>0</v>
      </c>
      <c r="D723" s="531">
        <v>0</v>
      </c>
      <c r="E723" s="382" t="str">
        <f t="shared" si="61"/>
        <v/>
      </c>
    </row>
    <row r="724" ht="36" customHeight="1" spans="1:5">
      <c r="A724" s="527">
        <v>2100404</v>
      </c>
      <c r="B724" s="528" t="s">
        <v>647</v>
      </c>
      <c r="C724" s="531">
        <v>0</v>
      </c>
      <c r="D724" s="531">
        <v>0</v>
      </c>
      <c r="E724" s="385" t="str">
        <f t="shared" si="61"/>
        <v/>
      </c>
    </row>
    <row r="725" ht="36" customHeight="1" spans="1:5">
      <c r="A725" s="527">
        <v>2100405</v>
      </c>
      <c r="B725" s="528" t="s">
        <v>648</v>
      </c>
      <c r="C725" s="531">
        <v>0</v>
      </c>
      <c r="D725" s="531">
        <v>0</v>
      </c>
      <c r="E725" s="385" t="str">
        <f t="shared" si="61"/>
        <v/>
      </c>
    </row>
    <row r="726" ht="36" customHeight="1" spans="1:5">
      <c r="A726" s="527">
        <v>2100406</v>
      </c>
      <c r="B726" s="528" t="s">
        <v>649</v>
      </c>
      <c r="C726" s="531">
        <v>0</v>
      </c>
      <c r="D726" s="531">
        <v>0</v>
      </c>
      <c r="E726" s="385" t="str">
        <f t="shared" si="61"/>
        <v/>
      </c>
    </row>
    <row r="727" ht="36" customHeight="1" spans="1:5">
      <c r="A727" s="527">
        <v>2100407</v>
      </c>
      <c r="B727" s="528" t="s">
        <v>650</v>
      </c>
      <c r="C727" s="531">
        <v>0</v>
      </c>
      <c r="D727" s="531">
        <v>0</v>
      </c>
      <c r="E727" s="382" t="str">
        <f t="shared" si="61"/>
        <v/>
      </c>
    </row>
    <row r="728" ht="36" customHeight="1" spans="1:5">
      <c r="A728" s="527">
        <v>2100408</v>
      </c>
      <c r="B728" s="528" t="s">
        <v>651</v>
      </c>
      <c r="C728" s="531">
        <v>205</v>
      </c>
      <c r="D728" s="531">
        <v>470</v>
      </c>
      <c r="E728" s="385">
        <f t="shared" si="61"/>
        <v>1.293</v>
      </c>
    </row>
    <row r="729" ht="36" customHeight="1" spans="1:5">
      <c r="A729" s="527">
        <v>2100409</v>
      </c>
      <c r="B729" s="528" t="s">
        <v>652</v>
      </c>
      <c r="C729" s="531">
        <v>17</v>
      </c>
      <c r="D729" s="531">
        <v>30</v>
      </c>
      <c r="E729" s="385">
        <f t="shared" si="61"/>
        <v>0.765</v>
      </c>
    </row>
    <row r="730" ht="36" customHeight="1" spans="1:5">
      <c r="A730" s="527">
        <v>2100410</v>
      </c>
      <c r="B730" s="528" t="s">
        <v>653</v>
      </c>
      <c r="C730" s="531">
        <v>2349</v>
      </c>
      <c r="D730" s="531">
        <v>809</v>
      </c>
      <c r="E730" s="382"/>
    </row>
    <row r="731" ht="36" customHeight="1" spans="1:5">
      <c r="A731" s="527">
        <v>2100499</v>
      </c>
      <c r="B731" s="528" t="s">
        <v>654</v>
      </c>
      <c r="C731" s="531">
        <v>522</v>
      </c>
      <c r="D731" s="531">
        <v>2</v>
      </c>
      <c r="E731" s="385"/>
    </row>
    <row r="732" ht="36" customHeight="1" spans="1:5">
      <c r="A732" s="527">
        <v>21006</v>
      </c>
      <c r="B732" s="528" t="s">
        <v>655</v>
      </c>
      <c r="C732" s="529">
        <f>SUM(C733:C734)</f>
        <v>0</v>
      </c>
      <c r="D732" s="529">
        <f>SUM(D733:D734)</f>
        <v>0</v>
      </c>
      <c r="E732" s="385" t="str">
        <f>IF(C732&gt;0,D732/C732-1,IF(C732&lt;0,-(D732/C732-1),""))</f>
        <v/>
      </c>
    </row>
    <row r="733" ht="36" customHeight="1" spans="1:5">
      <c r="A733" s="527">
        <v>2100601</v>
      </c>
      <c r="B733" s="528" t="s">
        <v>656</v>
      </c>
      <c r="C733" s="531"/>
      <c r="D733" s="531"/>
      <c r="E733" s="385" t="str">
        <f>IF(C733&gt;0,D733/C733-1,IF(C733&lt;0,-(D733/C733-1),""))</f>
        <v/>
      </c>
    </row>
    <row r="734" ht="36" customHeight="1" spans="1:5">
      <c r="A734" s="527">
        <v>2100699</v>
      </c>
      <c r="B734" s="528" t="s">
        <v>657</v>
      </c>
      <c r="C734" s="531"/>
      <c r="D734" s="531"/>
      <c r="E734" s="385" t="str">
        <f>IF(C734&gt;0,D734/C734-1,IF(C734&lt;0,-(D734/C734-1),""))</f>
        <v/>
      </c>
    </row>
    <row r="735" ht="36" customHeight="1" spans="1:5">
      <c r="A735" s="527">
        <v>21007</v>
      </c>
      <c r="B735" s="528" t="s">
        <v>658</v>
      </c>
      <c r="C735" s="529">
        <f>SUM(C736:C738)</f>
        <v>857</v>
      </c>
      <c r="D735" s="529">
        <f>SUM(D736:D738)</f>
        <v>2096</v>
      </c>
      <c r="E735" s="385"/>
    </row>
    <row r="736" ht="36" customHeight="1" spans="1:5">
      <c r="A736" s="527">
        <v>2100716</v>
      </c>
      <c r="B736" s="528" t="s">
        <v>659</v>
      </c>
      <c r="C736" s="531"/>
      <c r="D736" s="531">
        <v>0</v>
      </c>
      <c r="E736" s="385"/>
    </row>
    <row r="737" ht="36" customHeight="1" spans="1:5">
      <c r="A737" s="527">
        <v>2100717</v>
      </c>
      <c r="B737" s="528" t="s">
        <v>660</v>
      </c>
      <c r="C737" s="531">
        <v>250</v>
      </c>
      <c r="D737" s="531">
        <v>0</v>
      </c>
      <c r="E737" s="385"/>
    </row>
    <row r="738" ht="36" customHeight="1" spans="1:5">
      <c r="A738" s="527">
        <v>2100799</v>
      </c>
      <c r="B738" s="528" t="s">
        <v>661</v>
      </c>
      <c r="C738" s="531">
        <v>607</v>
      </c>
      <c r="D738" s="531">
        <v>2096</v>
      </c>
      <c r="E738" s="385">
        <f t="shared" ref="E738:E742" si="62">IF(C738&gt;0,D738/C738-1,IF(C738&lt;0,-(D738/C738-1),""))</f>
        <v>2.453</v>
      </c>
    </row>
    <row r="739" ht="36" customHeight="1" spans="1:5">
      <c r="A739" s="527">
        <v>21011</v>
      </c>
      <c r="B739" s="528" t="s">
        <v>662</v>
      </c>
      <c r="C739" s="529">
        <f>SUM(C740:C743)</f>
        <v>2308</v>
      </c>
      <c r="D739" s="529">
        <f>SUM(D740:D743)</f>
        <v>2807</v>
      </c>
      <c r="E739" s="382">
        <f t="shared" si="62"/>
        <v>0.216</v>
      </c>
    </row>
    <row r="740" ht="36" customHeight="1" spans="1:5">
      <c r="A740" s="527">
        <v>2101101</v>
      </c>
      <c r="B740" s="528" t="s">
        <v>663</v>
      </c>
      <c r="C740" s="531">
        <v>830</v>
      </c>
      <c r="D740" s="531">
        <v>835</v>
      </c>
      <c r="E740" s="385">
        <f t="shared" si="62"/>
        <v>0.006</v>
      </c>
    </row>
    <row r="741" ht="36" customHeight="1" spans="1:5">
      <c r="A741" s="527">
        <v>2101102</v>
      </c>
      <c r="B741" s="528" t="s">
        <v>664</v>
      </c>
      <c r="C741" s="531">
        <v>1271</v>
      </c>
      <c r="D741" s="531">
        <v>1601</v>
      </c>
      <c r="E741" s="385">
        <f t="shared" si="62"/>
        <v>0.26</v>
      </c>
    </row>
    <row r="742" ht="36" customHeight="1" spans="1:5">
      <c r="A742" s="527">
        <v>2101103</v>
      </c>
      <c r="B742" s="528" t="s">
        <v>665</v>
      </c>
      <c r="C742" s="531">
        <v>197</v>
      </c>
      <c r="D742" s="531">
        <v>360</v>
      </c>
      <c r="E742" s="385">
        <f t="shared" si="62"/>
        <v>0.827</v>
      </c>
    </row>
    <row r="743" ht="36" customHeight="1" spans="1:5">
      <c r="A743" s="527">
        <v>2101199</v>
      </c>
      <c r="B743" s="528" t="s">
        <v>666</v>
      </c>
      <c r="C743" s="531">
        <v>10</v>
      </c>
      <c r="D743" s="531">
        <v>11</v>
      </c>
      <c r="E743" s="382"/>
    </row>
    <row r="744" ht="36" customHeight="1" spans="1:5">
      <c r="A744" s="527">
        <v>21012</v>
      </c>
      <c r="B744" s="528" t="s">
        <v>667</v>
      </c>
      <c r="C744" s="529">
        <f>SUM(C745:C747)</f>
        <v>613</v>
      </c>
      <c r="D744" s="529">
        <f>SUM(D745:D747)</f>
        <v>635</v>
      </c>
      <c r="E744" s="382"/>
    </row>
    <row r="745" ht="36" customHeight="1" spans="1:5">
      <c r="A745" s="527">
        <v>2101201</v>
      </c>
      <c r="B745" s="528" t="s">
        <v>668</v>
      </c>
      <c r="C745" s="531">
        <v>31</v>
      </c>
      <c r="D745" s="531">
        <v>31</v>
      </c>
      <c r="E745" s="385">
        <f t="shared" ref="E745:E748" si="63">IF(C745&gt;0,D745/C745-1,IF(C745&lt;0,-(D745/C745-1),""))</f>
        <v>0</v>
      </c>
    </row>
    <row r="746" ht="36" customHeight="1" spans="1:5">
      <c r="A746" s="527">
        <v>2101202</v>
      </c>
      <c r="B746" s="528" t="s">
        <v>669</v>
      </c>
      <c r="C746" s="531">
        <v>582</v>
      </c>
      <c r="D746" s="531">
        <v>604</v>
      </c>
      <c r="E746" s="385">
        <f t="shared" si="63"/>
        <v>0.038</v>
      </c>
    </row>
    <row r="747" ht="36" customHeight="1" spans="1:5">
      <c r="A747" s="527">
        <v>2101299</v>
      </c>
      <c r="B747" s="528" t="s">
        <v>670</v>
      </c>
      <c r="C747" s="531">
        <v>0</v>
      </c>
      <c r="D747" s="531">
        <v>0</v>
      </c>
      <c r="E747" s="385"/>
    </row>
    <row r="748" ht="36" customHeight="1" spans="1:5">
      <c r="A748" s="527">
        <v>21013</v>
      </c>
      <c r="B748" s="528" t="s">
        <v>671</v>
      </c>
      <c r="C748" s="529">
        <f>SUM(C749:C751)</f>
        <v>300</v>
      </c>
      <c r="D748" s="529">
        <f>SUM(D749:D751)</f>
        <v>83</v>
      </c>
      <c r="E748" s="385">
        <f t="shared" si="63"/>
        <v>-0.723</v>
      </c>
    </row>
    <row r="749" ht="36" customHeight="1" spans="1:5">
      <c r="A749" s="527">
        <v>2101301</v>
      </c>
      <c r="B749" s="528" t="s">
        <v>672</v>
      </c>
      <c r="C749" s="531"/>
      <c r="D749" s="531">
        <v>83</v>
      </c>
      <c r="E749" s="385"/>
    </row>
    <row r="750" ht="36" customHeight="1" spans="1:5">
      <c r="A750" s="527">
        <v>2101302</v>
      </c>
      <c r="B750" s="528" t="s">
        <v>673</v>
      </c>
      <c r="C750" s="531"/>
      <c r="D750" s="531">
        <v>0</v>
      </c>
      <c r="E750" s="385"/>
    </row>
    <row r="751" ht="36" customHeight="1" spans="1:5">
      <c r="A751" s="527">
        <v>2101399</v>
      </c>
      <c r="B751" s="528" t="s">
        <v>674</v>
      </c>
      <c r="C751" s="531">
        <v>300</v>
      </c>
      <c r="D751" s="531">
        <v>0</v>
      </c>
      <c r="E751" s="385"/>
    </row>
    <row r="752" ht="36" customHeight="1" spans="1:5">
      <c r="A752" s="527">
        <v>21014</v>
      </c>
      <c r="B752" s="528" t="s">
        <v>675</v>
      </c>
      <c r="C752" s="529">
        <f>SUM(C753:C754)</f>
        <v>16</v>
      </c>
      <c r="D752" s="529">
        <f>SUM(D753:D754)</f>
        <v>20</v>
      </c>
      <c r="E752" s="385"/>
    </row>
    <row r="753" ht="36" customHeight="1" spans="1:5">
      <c r="A753" s="527">
        <v>2101401</v>
      </c>
      <c r="B753" s="528" t="s">
        <v>676</v>
      </c>
      <c r="C753" s="531">
        <v>16</v>
      </c>
      <c r="D753" s="531">
        <v>20</v>
      </c>
      <c r="E753" s="385"/>
    </row>
    <row r="754" ht="36" customHeight="1" spans="1:5">
      <c r="A754" s="527">
        <v>2101499</v>
      </c>
      <c r="B754" s="528" t="s">
        <v>677</v>
      </c>
      <c r="C754" s="531"/>
      <c r="D754" s="531">
        <v>0</v>
      </c>
      <c r="E754" s="385" t="str">
        <f>IF(C754&gt;0,D754/C754-1,IF(C754&lt;0,-(D754/C754-1),""))</f>
        <v/>
      </c>
    </row>
    <row r="755" ht="36" customHeight="1" spans="1:5">
      <c r="A755" s="527">
        <v>21015</v>
      </c>
      <c r="B755" s="528" t="s">
        <v>678</v>
      </c>
      <c r="C755" s="529">
        <f>SUM(C756:C763)</f>
        <v>0</v>
      </c>
      <c r="D755" s="529">
        <f>SUM(D756:D763)</f>
        <v>2</v>
      </c>
      <c r="E755" s="385" t="str">
        <f>IF(C755&gt;0,D755/C755-1,IF(C755&lt;0,-(D755/C755-1),""))</f>
        <v/>
      </c>
    </row>
    <row r="756" ht="36" customHeight="1" spans="1:5">
      <c r="A756" s="527">
        <v>2101501</v>
      </c>
      <c r="B756" s="528" t="s">
        <v>138</v>
      </c>
      <c r="C756" s="531"/>
      <c r="D756" s="531">
        <v>0</v>
      </c>
      <c r="E756" s="382"/>
    </row>
    <row r="757" ht="36" customHeight="1" spans="1:5">
      <c r="A757" s="527">
        <v>2101502</v>
      </c>
      <c r="B757" s="528" t="s">
        <v>139</v>
      </c>
      <c r="C757" s="531"/>
      <c r="D757" s="531">
        <v>0</v>
      </c>
      <c r="E757" s="385"/>
    </row>
    <row r="758" ht="36" customHeight="1" spans="1:5">
      <c r="A758" s="527">
        <v>2101503</v>
      </c>
      <c r="B758" s="528" t="s">
        <v>140</v>
      </c>
      <c r="C758" s="531"/>
      <c r="D758" s="531">
        <v>0</v>
      </c>
      <c r="E758" s="385"/>
    </row>
    <row r="759" ht="36" customHeight="1" spans="1:5">
      <c r="A759" s="527">
        <v>2101504</v>
      </c>
      <c r="B759" s="528" t="s">
        <v>179</v>
      </c>
      <c r="C759" s="531"/>
      <c r="D759" s="531">
        <v>0</v>
      </c>
      <c r="E759" s="385"/>
    </row>
    <row r="760" ht="36" customHeight="1" spans="1:5">
      <c r="A760" s="527">
        <v>2101505</v>
      </c>
      <c r="B760" s="528" t="s">
        <v>679</v>
      </c>
      <c r="C760" s="531"/>
      <c r="D760" s="531">
        <v>0</v>
      </c>
      <c r="E760" s="385" t="str">
        <f>IF(C760&gt;0,D760/C760-1,IF(C760&lt;0,-(D760/C760-1),""))</f>
        <v/>
      </c>
    </row>
    <row r="761" ht="36" customHeight="1" spans="1:5">
      <c r="A761" s="527">
        <v>2101506</v>
      </c>
      <c r="B761" s="528" t="s">
        <v>680</v>
      </c>
      <c r="C761" s="531"/>
      <c r="D761" s="531">
        <v>2</v>
      </c>
      <c r="E761" s="385"/>
    </row>
    <row r="762" ht="36" customHeight="1" spans="1:5">
      <c r="A762" s="527">
        <v>2101550</v>
      </c>
      <c r="B762" s="528" t="s">
        <v>147</v>
      </c>
      <c r="C762" s="531"/>
      <c r="D762" s="531">
        <v>0</v>
      </c>
      <c r="E762" s="385" t="str">
        <f>IF(C762&gt;0,D762/C762-1,IF(C762&lt;0,-(D762/C762-1),""))</f>
        <v/>
      </c>
    </row>
    <row r="763" ht="36" customHeight="1" spans="1:5">
      <c r="A763" s="527">
        <v>2101599</v>
      </c>
      <c r="B763" s="528" t="s">
        <v>681</v>
      </c>
      <c r="C763" s="531"/>
      <c r="D763" s="531">
        <v>0</v>
      </c>
      <c r="E763" s="385" t="str">
        <f>IF(C763&gt;0,D763/C763-1,IF(C763&lt;0,-(D763/C763-1),""))</f>
        <v/>
      </c>
    </row>
    <row r="764" ht="36" customHeight="1" spans="1:5">
      <c r="A764" s="527">
        <v>21017</v>
      </c>
      <c r="B764" s="528" t="s">
        <v>682</v>
      </c>
      <c r="C764" s="529">
        <f>SUM(C765:C770)</f>
        <v>0</v>
      </c>
      <c r="D764" s="529">
        <f>SUM(D765:D770)</f>
        <v>0</v>
      </c>
      <c r="E764" s="385"/>
    </row>
    <row r="765" ht="36" customHeight="1" spans="1:5">
      <c r="A765" s="527">
        <v>2101701</v>
      </c>
      <c r="B765" s="528" t="s">
        <v>138</v>
      </c>
      <c r="C765" s="531"/>
      <c r="D765" s="531"/>
      <c r="E765" s="385" t="str">
        <f t="shared" ref="E765:E769" si="64">IF(C765&gt;0,D765/C765-1,IF(C765&lt;0,-(D765/C765-1),""))</f>
        <v/>
      </c>
    </row>
    <row r="766" ht="36" customHeight="1" spans="1:5">
      <c r="A766" s="527">
        <v>2101702</v>
      </c>
      <c r="B766" s="528" t="s">
        <v>139</v>
      </c>
      <c r="C766" s="531"/>
      <c r="D766" s="531"/>
      <c r="E766" s="385" t="str">
        <f t="shared" si="64"/>
        <v/>
      </c>
    </row>
    <row r="767" ht="36" customHeight="1" spans="1:5">
      <c r="A767" s="527">
        <v>2101703</v>
      </c>
      <c r="B767" s="528" t="s">
        <v>140</v>
      </c>
      <c r="C767" s="531"/>
      <c r="D767" s="531"/>
      <c r="E767" s="385" t="str">
        <f t="shared" si="64"/>
        <v/>
      </c>
    </row>
    <row r="768" ht="36" customHeight="1" spans="1:5">
      <c r="A768" s="527">
        <v>2101704</v>
      </c>
      <c r="B768" s="528" t="s">
        <v>656</v>
      </c>
      <c r="C768" s="531"/>
      <c r="D768" s="531"/>
      <c r="E768" s="385"/>
    </row>
    <row r="769" ht="36" customHeight="1" spans="1:5">
      <c r="A769" s="535">
        <v>2101750</v>
      </c>
      <c r="B769" s="538" t="s">
        <v>147</v>
      </c>
      <c r="C769" s="534"/>
      <c r="D769" s="534"/>
      <c r="E769" s="385" t="str">
        <f t="shared" si="64"/>
        <v/>
      </c>
    </row>
    <row r="770" ht="36" customHeight="1" spans="1:5">
      <c r="A770" s="527">
        <v>2101799</v>
      </c>
      <c r="B770" s="528" t="s">
        <v>683</v>
      </c>
      <c r="C770" s="531"/>
      <c r="D770" s="531"/>
      <c r="E770" s="385"/>
    </row>
    <row r="771" ht="36" customHeight="1" spans="1:5">
      <c r="A771" s="527">
        <v>21018</v>
      </c>
      <c r="B771" s="528" t="s">
        <v>684</v>
      </c>
      <c r="C771" s="529">
        <f>SUM(C772:C775)</f>
        <v>0</v>
      </c>
      <c r="D771" s="529">
        <f>SUM(D772:D775)</f>
        <v>0</v>
      </c>
      <c r="E771" s="385" t="str">
        <f>IF(C771&gt;0,D771/C771-1,IF(C771&lt;0,-(D771/C771-1),""))</f>
        <v/>
      </c>
    </row>
    <row r="772" ht="36" customHeight="1" spans="1:5">
      <c r="A772" s="527">
        <v>2101801</v>
      </c>
      <c r="B772" s="528" t="s">
        <v>138</v>
      </c>
      <c r="C772" s="531"/>
      <c r="D772" s="531"/>
      <c r="E772" s="385"/>
    </row>
    <row r="773" ht="36" customHeight="1" spans="1:5">
      <c r="A773" s="527">
        <v>2101802</v>
      </c>
      <c r="B773" s="528" t="s">
        <v>139</v>
      </c>
      <c r="C773" s="531"/>
      <c r="D773" s="531"/>
      <c r="E773" s="385" t="str">
        <f>IF(C773&gt;0,D773/C773-1,IF(C773&lt;0,-(D773/C773-1),""))</f>
        <v/>
      </c>
    </row>
    <row r="774" ht="36" customHeight="1" spans="1:5">
      <c r="A774" s="527">
        <v>2101803</v>
      </c>
      <c r="B774" s="528" t="s">
        <v>140</v>
      </c>
      <c r="C774" s="531"/>
      <c r="D774" s="531"/>
      <c r="E774" s="382" t="str">
        <f t="shared" ref="E774:E837" si="65">IF(C774&gt;0,D774/C774-1,IF(C774&lt;0,-(D774/C774-1),""))</f>
        <v/>
      </c>
    </row>
    <row r="775" ht="36" customHeight="1" spans="1:5">
      <c r="A775" s="527">
        <v>2101899</v>
      </c>
      <c r="B775" s="528" t="s">
        <v>685</v>
      </c>
      <c r="C775" s="531"/>
      <c r="D775" s="531"/>
      <c r="E775" s="385" t="str">
        <f t="shared" si="65"/>
        <v/>
      </c>
    </row>
    <row r="776" ht="36" customHeight="1" spans="1:5">
      <c r="A776" s="535">
        <v>21019</v>
      </c>
      <c r="B776" s="538" t="s">
        <v>686</v>
      </c>
      <c r="C776" s="529">
        <f>SUM(C777:C779)</f>
        <v>0</v>
      </c>
      <c r="D776" s="529">
        <f>SUM(D777:D779)</f>
        <v>359</v>
      </c>
      <c r="E776" s="385" t="str">
        <f t="shared" si="65"/>
        <v/>
      </c>
    </row>
    <row r="777" ht="36" customHeight="1" spans="1:5">
      <c r="A777" s="535">
        <v>2101901</v>
      </c>
      <c r="B777" s="538" t="s">
        <v>687</v>
      </c>
      <c r="C777" s="534"/>
      <c r="D777" s="534">
        <v>0</v>
      </c>
      <c r="E777" s="385" t="str">
        <f t="shared" si="65"/>
        <v/>
      </c>
    </row>
    <row r="778" ht="36" customHeight="1" spans="1:5">
      <c r="A778" s="535">
        <v>2101902</v>
      </c>
      <c r="B778" s="538" t="s">
        <v>688</v>
      </c>
      <c r="C778" s="534"/>
      <c r="D778" s="534">
        <v>0</v>
      </c>
      <c r="E778" s="385" t="str">
        <f t="shared" si="65"/>
        <v/>
      </c>
    </row>
    <row r="779" ht="36" customHeight="1" spans="1:5">
      <c r="A779" s="535">
        <v>2101999</v>
      </c>
      <c r="B779" s="538" t="s">
        <v>689</v>
      </c>
      <c r="C779" s="534"/>
      <c r="D779" s="534">
        <v>359</v>
      </c>
      <c r="E779" s="385" t="str">
        <f t="shared" si="65"/>
        <v/>
      </c>
    </row>
    <row r="780" ht="36" customHeight="1" spans="1:5">
      <c r="A780" s="527">
        <v>21099</v>
      </c>
      <c r="B780" s="528" t="s">
        <v>690</v>
      </c>
      <c r="C780" s="529">
        <f>SUM(C781)</f>
        <v>0</v>
      </c>
      <c r="D780" s="529">
        <f>SUM(D781)</f>
        <v>0</v>
      </c>
      <c r="E780" s="385" t="str">
        <f t="shared" si="65"/>
        <v/>
      </c>
    </row>
    <row r="781" ht="36" customHeight="1" spans="1:5">
      <c r="A781" s="527">
        <v>2109999</v>
      </c>
      <c r="B781" s="528" t="s">
        <v>691</v>
      </c>
      <c r="C781" s="531"/>
      <c r="D781" s="531"/>
      <c r="E781" s="382" t="str">
        <f t="shared" si="65"/>
        <v/>
      </c>
    </row>
    <row r="782" ht="36" customHeight="1" spans="1:5">
      <c r="A782" s="527">
        <v>211</v>
      </c>
      <c r="B782" s="528" t="s">
        <v>692</v>
      </c>
      <c r="C782" s="529">
        <f>SUM(C783,C793,C797,C806,C813,C820,C826,C829,C832,C834,C836,C842,C845,C847,C858)</f>
        <v>10150</v>
      </c>
      <c r="D782" s="529">
        <f>SUM(D783,D793,D797,D806,D813,D820,D826,D829,D832,D834,D836,D842,D845,D847,D858)</f>
        <v>17634</v>
      </c>
      <c r="E782" s="385">
        <f t="shared" si="65"/>
        <v>0.737</v>
      </c>
    </row>
    <row r="783" ht="36" customHeight="1" spans="1:5">
      <c r="A783" s="527">
        <v>21101</v>
      </c>
      <c r="B783" s="528" t="s">
        <v>693</v>
      </c>
      <c r="C783" s="529">
        <f>SUM(C784:C792)</f>
        <v>780</v>
      </c>
      <c r="D783" s="529">
        <f>SUM(D784:D792)</f>
        <v>503</v>
      </c>
      <c r="E783" s="385">
        <f t="shared" si="65"/>
        <v>-0.355</v>
      </c>
    </row>
    <row r="784" ht="36" customHeight="1" spans="1:5">
      <c r="A784" s="527">
        <v>2110101</v>
      </c>
      <c r="B784" s="528" t="s">
        <v>138</v>
      </c>
      <c r="C784" s="531"/>
      <c r="D784" s="531">
        <v>19</v>
      </c>
      <c r="E784" s="385" t="str">
        <f t="shared" si="65"/>
        <v/>
      </c>
    </row>
    <row r="785" ht="36" customHeight="1" spans="1:5">
      <c r="A785" s="527">
        <v>2110102</v>
      </c>
      <c r="B785" s="528" t="s">
        <v>139</v>
      </c>
      <c r="C785" s="531"/>
      <c r="D785" s="531">
        <v>266</v>
      </c>
      <c r="E785" s="385" t="str">
        <f t="shared" si="65"/>
        <v/>
      </c>
    </row>
    <row r="786" ht="36" customHeight="1" spans="1:5">
      <c r="A786" s="527">
        <v>2110103</v>
      </c>
      <c r="B786" s="528" t="s">
        <v>140</v>
      </c>
      <c r="C786" s="531"/>
      <c r="D786" s="531">
        <v>0</v>
      </c>
      <c r="E786" s="385" t="str">
        <f t="shared" si="65"/>
        <v/>
      </c>
    </row>
    <row r="787" ht="36" customHeight="1" spans="1:5">
      <c r="A787" s="527">
        <v>2110104</v>
      </c>
      <c r="B787" s="528" t="s">
        <v>694</v>
      </c>
      <c r="C787" s="531"/>
      <c r="D787" s="531">
        <v>25</v>
      </c>
      <c r="E787" s="382" t="str">
        <f t="shared" si="65"/>
        <v/>
      </c>
    </row>
    <row r="788" ht="36" customHeight="1" spans="1:5">
      <c r="A788" s="527">
        <v>2110105</v>
      </c>
      <c r="B788" s="528" t="s">
        <v>695</v>
      </c>
      <c r="C788" s="531"/>
      <c r="D788" s="531">
        <v>83</v>
      </c>
      <c r="E788" s="385" t="str">
        <f t="shared" si="65"/>
        <v/>
      </c>
    </row>
    <row r="789" ht="36" customHeight="1" spans="1:5">
      <c r="A789" s="527">
        <v>2110106</v>
      </c>
      <c r="B789" s="528" t="s">
        <v>696</v>
      </c>
      <c r="C789" s="531"/>
      <c r="D789" s="531">
        <v>0</v>
      </c>
      <c r="E789" s="385" t="str">
        <f t="shared" si="65"/>
        <v/>
      </c>
    </row>
    <row r="790" ht="36" customHeight="1" spans="1:5">
      <c r="A790" s="527">
        <v>2110107</v>
      </c>
      <c r="B790" s="528" t="s">
        <v>697</v>
      </c>
      <c r="C790" s="531"/>
      <c r="D790" s="531">
        <v>0</v>
      </c>
      <c r="E790" s="382" t="str">
        <f t="shared" si="65"/>
        <v/>
      </c>
    </row>
    <row r="791" ht="36" customHeight="1" spans="1:5">
      <c r="A791" s="527">
        <v>2110108</v>
      </c>
      <c r="B791" s="528" t="s">
        <v>698</v>
      </c>
      <c r="C791" s="531">
        <v>40</v>
      </c>
      <c r="D791" s="531">
        <v>37</v>
      </c>
      <c r="E791" s="385">
        <f t="shared" si="65"/>
        <v>-0.075</v>
      </c>
    </row>
    <row r="792" ht="36" customHeight="1" spans="1:5">
      <c r="A792" s="527">
        <v>2110199</v>
      </c>
      <c r="B792" s="528" t="s">
        <v>699</v>
      </c>
      <c r="C792" s="531">
        <v>740</v>
      </c>
      <c r="D792" s="531">
        <v>73</v>
      </c>
      <c r="E792" s="385">
        <f t="shared" si="65"/>
        <v>-0.901</v>
      </c>
    </row>
    <row r="793" ht="36" customHeight="1" spans="1:5">
      <c r="A793" s="527">
        <v>21102</v>
      </c>
      <c r="B793" s="528" t="s">
        <v>700</v>
      </c>
      <c r="C793" s="529">
        <f>SUM(C794:C796)</f>
        <v>0</v>
      </c>
      <c r="D793" s="529">
        <f>SUM(D794:D796)</f>
        <v>42</v>
      </c>
      <c r="E793" s="382" t="str">
        <f t="shared" si="65"/>
        <v/>
      </c>
    </row>
    <row r="794" ht="36" customHeight="1" spans="1:5">
      <c r="A794" s="527">
        <v>2110203</v>
      </c>
      <c r="B794" s="528" t="s">
        <v>701</v>
      </c>
      <c r="C794" s="531"/>
      <c r="D794" s="531">
        <v>0</v>
      </c>
      <c r="E794" s="385" t="str">
        <f t="shared" si="65"/>
        <v/>
      </c>
    </row>
    <row r="795" ht="36" customHeight="1" spans="1:5">
      <c r="A795" s="527">
        <v>2110204</v>
      </c>
      <c r="B795" s="528" t="s">
        <v>702</v>
      </c>
      <c r="C795" s="531"/>
      <c r="D795" s="531">
        <v>0</v>
      </c>
      <c r="E795" s="382"/>
    </row>
    <row r="796" ht="36" customHeight="1" spans="1:5">
      <c r="A796" s="527">
        <v>2110299</v>
      </c>
      <c r="B796" s="528" t="s">
        <v>703</v>
      </c>
      <c r="C796" s="531"/>
      <c r="D796" s="531">
        <v>42</v>
      </c>
      <c r="E796" s="385"/>
    </row>
    <row r="797" ht="36" customHeight="1" spans="1:5">
      <c r="A797" s="527">
        <v>21103</v>
      </c>
      <c r="B797" s="528" t="s">
        <v>704</v>
      </c>
      <c r="C797" s="529">
        <f>SUM(C798:C805)</f>
        <v>6926</v>
      </c>
      <c r="D797" s="529">
        <f>SUM(D798:D805)</f>
        <v>10778</v>
      </c>
      <c r="E797" s="382"/>
    </row>
    <row r="798" ht="36" customHeight="1" spans="1:5">
      <c r="A798" s="527">
        <v>2110301</v>
      </c>
      <c r="B798" s="528" t="s">
        <v>705</v>
      </c>
      <c r="C798" s="531"/>
      <c r="D798" s="531">
        <v>42</v>
      </c>
      <c r="E798" s="385"/>
    </row>
    <row r="799" ht="36" customHeight="1" spans="1:5">
      <c r="A799" s="527">
        <v>2110302</v>
      </c>
      <c r="B799" s="528" t="s">
        <v>706</v>
      </c>
      <c r="C799" s="531">
        <v>6926</v>
      </c>
      <c r="D799" s="531">
        <v>10700</v>
      </c>
      <c r="E799" s="385"/>
    </row>
    <row r="800" ht="36" customHeight="1" spans="1:5">
      <c r="A800" s="527">
        <v>2110303</v>
      </c>
      <c r="B800" s="528" t="s">
        <v>707</v>
      </c>
      <c r="C800" s="531"/>
      <c r="D800" s="531">
        <v>11</v>
      </c>
      <c r="E800" s="385" t="str">
        <f t="shared" si="65"/>
        <v/>
      </c>
    </row>
    <row r="801" ht="36" customHeight="1" spans="1:5">
      <c r="A801" s="527">
        <v>2110304</v>
      </c>
      <c r="B801" s="528" t="s">
        <v>708</v>
      </c>
      <c r="C801" s="531"/>
      <c r="D801" s="531">
        <v>0</v>
      </c>
      <c r="E801" s="385" t="str">
        <f t="shared" si="65"/>
        <v/>
      </c>
    </row>
    <row r="802" ht="36" customHeight="1" spans="1:5">
      <c r="A802" s="527">
        <v>2110305</v>
      </c>
      <c r="B802" s="528" t="s">
        <v>709</v>
      </c>
      <c r="C802" s="531"/>
      <c r="D802" s="531">
        <v>0</v>
      </c>
      <c r="E802" s="385" t="str">
        <f t="shared" si="65"/>
        <v/>
      </c>
    </row>
    <row r="803" ht="36" customHeight="1" spans="1:5">
      <c r="A803" s="527">
        <v>2110306</v>
      </c>
      <c r="B803" s="528" t="s">
        <v>710</v>
      </c>
      <c r="C803" s="531"/>
      <c r="D803" s="531">
        <v>0</v>
      </c>
      <c r="E803" s="382" t="str">
        <f t="shared" si="65"/>
        <v/>
      </c>
    </row>
    <row r="804" ht="36" customHeight="1" spans="1:5">
      <c r="A804" s="527">
        <v>2110307</v>
      </c>
      <c r="B804" s="528" t="s">
        <v>711</v>
      </c>
      <c r="C804" s="531"/>
      <c r="D804" s="531">
        <v>25</v>
      </c>
      <c r="E804" s="385" t="str">
        <f t="shared" si="65"/>
        <v/>
      </c>
    </row>
    <row r="805" ht="36" customHeight="1" spans="1:5">
      <c r="A805" s="527">
        <v>2110399</v>
      </c>
      <c r="B805" s="528" t="s">
        <v>712</v>
      </c>
      <c r="C805" s="531"/>
      <c r="D805" s="531">
        <v>0</v>
      </c>
      <c r="E805" s="382" t="str">
        <f t="shared" si="65"/>
        <v/>
      </c>
    </row>
    <row r="806" ht="36" customHeight="1" spans="1:5">
      <c r="A806" s="527">
        <v>21104</v>
      </c>
      <c r="B806" s="528" t="s">
        <v>713</v>
      </c>
      <c r="C806" s="529">
        <f>SUM(C807:C812)</f>
        <v>0</v>
      </c>
      <c r="D806" s="529">
        <f>SUM(D807:D812)</f>
        <v>0</v>
      </c>
      <c r="E806" s="385" t="str">
        <f t="shared" si="65"/>
        <v/>
      </c>
    </row>
    <row r="807" ht="36" customHeight="1" spans="1:5">
      <c r="A807" s="527">
        <v>2110401</v>
      </c>
      <c r="B807" s="528" t="s">
        <v>714</v>
      </c>
      <c r="C807" s="531"/>
      <c r="D807" s="531"/>
      <c r="E807" s="385" t="str">
        <f t="shared" si="65"/>
        <v/>
      </c>
    </row>
    <row r="808" ht="36" customHeight="1" spans="1:5">
      <c r="A808" s="527">
        <v>2110402</v>
      </c>
      <c r="B808" s="528" t="s">
        <v>715</v>
      </c>
      <c r="C808" s="531"/>
      <c r="D808" s="531"/>
      <c r="E808" s="385" t="str">
        <f t="shared" si="65"/>
        <v/>
      </c>
    </row>
    <row r="809" ht="36" customHeight="1" spans="1:5">
      <c r="A809" s="527">
        <v>2110404</v>
      </c>
      <c r="B809" s="528" t="s">
        <v>716</v>
      </c>
      <c r="C809" s="531"/>
      <c r="D809" s="531"/>
      <c r="E809" s="385" t="str">
        <f t="shared" si="65"/>
        <v/>
      </c>
    </row>
    <row r="810" ht="36" customHeight="1" spans="1:5">
      <c r="A810" s="527">
        <v>2110405</v>
      </c>
      <c r="B810" s="528" t="s">
        <v>717</v>
      </c>
      <c r="C810" s="531"/>
      <c r="D810" s="531"/>
      <c r="E810" s="385" t="str">
        <f t="shared" si="65"/>
        <v/>
      </c>
    </row>
    <row r="811" ht="36" customHeight="1" spans="1:5">
      <c r="A811" s="527">
        <v>2110406</v>
      </c>
      <c r="B811" s="528" t="s">
        <v>718</v>
      </c>
      <c r="C811" s="531"/>
      <c r="D811" s="531"/>
      <c r="E811" s="385" t="str">
        <f t="shared" si="65"/>
        <v/>
      </c>
    </row>
    <row r="812" ht="36" customHeight="1" spans="1:5">
      <c r="A812" s="527">
        <v>2110499</v>
      </c>
      <c r="B812" s="528" t="s">
        <v>719</v>
      </c>
      <c r="C812" s="531"/>
      <c r="D812" s="531"/>
      <c r="E812" s="385" t="str">
        <f t="shared" si="65"/>
        <v/>
      </c>
    </row>
    <row r="813" ht="36" customHeight="1" spans="1:5">
      <c r="A813" s="527">
        <v>21105</v>
      </c>
      <c r="B813" s="528" t="s">
        <v>720</v>
      </c>
      <c r="C813" s="529">
        <f>SUM(C814:C819)</f>
        <v>5</v>
      </c>
      <c r="D813" s="529">
        <f>SUM(D814:D819)</f>
        <v>6</v>
      </c>
      <c r="E813" s="385">
        <f t="shared" si="65"/>
        <v>0.2</v>
      </c>
    </row>
    <row r="814" ht="36" customHeight="1" spans="1:5">
      <c r="A814" s="527">
        <v>2110501</v>
      </c>
      <c r="B814" s="528" t="s">
        <v>721</v>
      </c>
      <c r="C814" s="531">
        <v>5</v>
      </c>
      <c r="D814" s="531">
        <v>6</v>
      </c>
      <c r="E814" s="385">
        <f t="shared" si="65"/>
        <v>0.2</v>
      </c>
    </row>
    <row r="815" ht="36" customHeight="1" spans="1:5">
      <c r="A815" s="527">
        <v>2110502</v>
      </c>
      <c r="B815" s="528" t="s">
        <v>722</v>
      </c>
      <c r="C815" s="531"/>
      <c r="D815" s="531">
        <v>0</v>
      </c>
      <c r="E815" s="385" t="str">
        <f t="shared" si="65"/>
        <v/>
      </c>
    </row>
    <row r="816" ht="36" customHeight="1" spans="1:5">
      <c r="A816" s="527">
        <v>2110503</v>
      </c>
      <c r="B816" s="528" t="s">
        <v>723</v>
      </c>
      <c r="C816" s="531"/>
      <c r="D816" s="531">
        <v>0</v>
      </c>
      <c r="E816" s="385" t="str">
        <f t="shared" si="65"/>
        <v/>
      </c>
    </row>
    <row r="817" ht="36" customHeight="1" spans="1:5">
      <c r="A817" s="527">
        <v>2110506</v>
      </c>
      <c r="B817" s="528" t="s">
        <v>724</v>
      </c>
      <c r="C817" s="531"/>
      <c r="D817" s="531">
        <v>0</v>
      </c>
      <c r="E817" s="385" t="str">
        <f t="shared" si="65"/>
        <v/>
      </c>
    </row>
    <row r="818" ht="36" customHeight="1" spans="1:5">
      <c r="A818" s="527">
        <v>2110507</v>
      </c>
      <c r="B818" s="528" t="s">
        <v>725</v>
      </c>
      <c r="C818" s="531"/>
      <c r="D818" s="531">
        <v>0</v>
      </c>
      <c r="E818" s="385"/>
    </row>
    <row r="819" ht="36" customHeight="1" spans="1:5">
      <c r="A819" s="527">
        <v>2110599</v>
      </c>
      <c r="B819" s="528" t="s">
        <v>726</v>
      </c>
      <c r="C819" s="531"/>
      <c r="D819" s="531">
        <v>0</v>
      </c>
      <c r="E819" s="385" t="str">
        <f t="shared" si="65"/>
        <v/>
      </c>
    </row>
    <row r="820" ht="36" customHeight="1" spans="1:5">
      <c r="A820" s="527">
        <v>21106</v>
      </c>
      <c r="B820" s="528" t="s">
        <v>727</v>
      </c>
      <c r="C820" s="529">
        <f>SUM(C821:C825)</f>
        <v>0</v>
      </c>
      <c r="D820" s="529">
        <f>SUM(D821:D825)</f>
        <v>0</v>
      </c>
      <c r="E820" s="385" t="str">
        <f t="shared" si="65"/>
        <v/>
      </c>
    </row>
    <row r="821" ht="36" customHeight="1" spans="1:5">
      <c r="A821" s="527">
        <v>2110602</v>
      </c>
      <c r="B821" s="528" t="s">
        <v>728</v>
      </c>
      <c r="C821" s="531"/>
      <c r="D821" s="531"/>
      <c r="E821" s="385" t="str">
        <f t="shared" si="65"/>
        <v/>
      </c>
    </row>
    <row r="822" ht="36" customHeight="1" spans="1:5">
      <c r="A822" s="527">
        <v>2110603</v>
      </c>
      <c r="B822" s="528" t="s">
        <v>729</v>
      </c>
      <c r="C822" s="531"/>
      <c r="D822" s="531"/>
      <c r="E822" s="382"/>
    </row>
    <row r="823" ht="36" customHeight="1" spans="1:5">
      <c r="A823" s="527">
        <v>2110604</v>
      </c>
      <c r="B823" s="528" t="s">
        <v>730</v>
      </c>
      <c r="C823" s="531"/>
      <c r="D823" s="531"/>
      <c r="E823" s="385"/>
    </row>
    <row r="824" ht="36" customHeight="1" spans="1:5">
      <c r="A824" s="527">
        <v>2110605</v>
      </c>
      <c r="B824" s="528" t="s">
        <v>731</v>
      </c>
      <c r="C824" s="531"/>
      <c r="D824" s="531"/>
      <c r="E824" s="382"/>
    </row>
    <row r="825" ht="36" customHeight="1" spans="1:5">
      <c r="A825" s="527">
        <v>2110699</v>
      </c>
      <c r="B825" s="528" t="s">
        <v>732</v>
      </c>
      <c r="C825" s="531"/>
      <c r="D825" s="531"/>
      <c r="E825" s="385" t="str">
        <f t="shared" ref="E825:E830" si="66">IF(C825&gt;0,D825/C825-1,IF(C825&lt;0,-(D825/C825-1),""))</f>
        <v/>
      </c>
    </row>
    <row r="826" ht="36" customHeight="1" spans="1:5">
      <c r="A826" s="527">
        <v>21107</v>
      </c>
      <c r="B826" s="528" t="s">
        <v>733</v>
      </c>
      <c r="C826" s="529">
        <f>SUM(C827:C828)</f>
        <v>0</v>
      </c>
      <c r="D826" s="529">
        <f>SUM(D827:D828)</f>
        <v>0</v>
      </c>
      <c r="E826" s="385" t="str">
        <f t="shared" si="66"/>
        <v/>
      </c>
    </row>
    <row r="827" ht="36" customHeight="1" spans="1:5">
      <c r="A827" s="527">
        <v>2110704</v>
      </c>
      <c r="B827" s="528" t="s">
        <v>734</v>
      </c>
      <c r="C827" s="531"/>
      <c r="D827" s="531"/>
      <c r="E827" s="385"/>
    </row>
    <row r="828" ht="36" customHeight="1" spans="1:5">
      <c r="A828" s="527">
        <v>2110799</v>
      </c>
      <c r="B828" s="528" t="s">
        <v>735</v>
      </c>
      <c r="C828" s="531"/>
      <c r="D828" s="531"/>
      <c r="E828" s="385" t="str">
        <f t="shared" si="65"/>
        <v/>
      </c>
    </row>
    <row r="829" ht="36" customHeight="1" spans="1:5">
      <c r="A829" s="527">
        <v>21108</v>
      </c>
      <c r="B829" s="528" t="s">
        <v>736</v>
      </c>
      <c r="C829" s="529">
        <f>SUM(C830:C831)</f>
        <v>0</v>
      </c>
      <c r="D829" s="529">
        <f>SUM(D830:D831)</f>
        <v>0</v>
      </c>
      <c r="E829" s="385"/>
    </row>
    <row r="830" ht="36" customHeight="1" spans="1:5">
      <c r="A830" s="527">
        <v>2110804</v>
      </c>
      <c r="B830" s="528" t="s">
        <v>737</v>
      </c>
      <c r="C830" s="531"/>
      <c r="D830" s="531"/>
      <c r="E830" s="385" t="str">
        <f t="shared" si="66"/>
        <v/>
      </c>
    </row>
    <row r="831" ht="36" customHeight="1" spans="1:5">
      <c r="A831" s="527">
        <v>2110899</v>
      </c>
      <c r="B831" s="528" t="s">
        <v>738</v>
      </c>
      <c r="C831" s="531"/>
      <c r="D831" s="531"/>
      <c r="E831" s="385"/>
    </row>
    <row r="832" ht="36" customHeight="1" spans="1:5">
      <c r="A832" s="527">
        <v>21109</v>
      </c>
      <c r="B832" s="528" t="s">
        <v>739</v>
      </c>
      <c r="C832" s="529">
        <f>C833</f>
        <v>0</v>
      </c>
      <c r="D832" s="529">
        <f>D833</f>
        <v>0</v>
      </c>
      <c r="E832" s="385" t="str">
        <f>IF(C832&gt;0,D832/C832-1,IF(C832&lt;0,-(D832/C832-1),""))</f>
        <v/>
      </c>
    </row>
    <row r="833" ht="36" customHeight="1" spans="1:5">
      <c r="A833" s="527">
        <v>2110901</v>
      </c>
      <c r="B833" s="528" t="s">
        <v>740</v>
      </c>
      <c r="C833" s="531"/>
      <c r="D833" s="531"/>
      <c r="E833" s="385" t="str">
        <f t="shared" si="65"/>
        <v/>
      </c>
    </row>
    <row r="834" ht="36" customHeight="1" spans="1:5">
      <c r="A834" s="527">
        <v>21110</v>
      </c>
      <c r="B834" s="528" t="s">
        <v>741</v>
      </c>
      <c r="C834" s="529">
        <f>C835</f>
        <v>1200</v>
      </c>
      <c r="D834" s="529">
        <f>D835</f>
        <v>3500</v>
      </c>
      <c r="E834" s="385">
        <f t="shared" si="65"/>
        <v>1.917</v>
      </c>
    </row>
    <row r="835" ht="36" customHeight="1" spans="1:5">
      <c r="A835" s="527">
        <v>2111001</v>
      </c>
      <c r="B835" s="528" t="s">
        <v>742</v>
      </c>
      <c r="C835" s="531">
        <v>1200</v>
      </c>
      <c r="D835" s="531">
        <v>3500</v>
      </c>
      <c r="E835" s="385"/>
    </row>
    <row r="836" ht="36" customHeight="1" spans="1:5">
      <c r="A836" s="527">
        <v>21111</v>
      </c>
      <c r="B836" s="528" t="s">
        <v>743</v>
      </c>
      <c r="C836" s="529">
        <f>SUM(C837:C841)</f>
        <v>0</v>
      </c>
      <c r="D836" s="529">
        <f>SUM(D837:D841)</f>
        <v>38</v>
      </c>
      <c r="E836" s="385"/>
    </row>
    <row r="837" ht="36" customHeight="1" spans="1:5">
      <c r="A837" s="527">
        <v>2111101</v>
      </c>
      <c r="B837" s="528" t="s">
        <v>744</v>
      </c>
      <c r="C837" s="531"/>
      <c r="D837" s="531">
        <v>0</v>
      </c>
      <c r="E837" s="385" t="str">
        <f t="shared" ref="E837:E843" si="67">IF(C837&gt;0,D837/C837-1,IF(C837&lt;0,-(D837/C837-1),""))</f>
        <v/>
      </c>
    </row>
    <row r="838" ht="36" customHeight="1" spans="1:5">
      <c r="A838" s="527">
        <v>2111102</v>
      </c>
      <c r="B838" s="528" t="s">
        <v>745</v>
      </c>
      <c r="C838" s="531"/>
      <c r="D838" s="531">
        <v>38</v>
      </c>
      <c r="E838" s="385" t="str">
        <f t="shared" si="67"/>
        <v/>
      </c>
    </row>
    <row r="839" ht="36" customHeight="1" spans="1:5">
      <c r="A839" s="527">
        <v>2111103</v>
      </c>
      <c r="B839" s="528" t="s">
        <v>746</v>
      </c>
      <c r="C839" s="531"/>
      <c r="D839" s="531">
        <v>0</v>
      </c>
      <c r="E839" s="382" t="str">
        <f t="shared" si="67"/>
        <v/>
      </c>
    </row>
    <row r="840" ht="36" customHeight="1" spans="1:5">
      <c r="A840" s="527">
        <v>2111104</v>
      </c>
      <c r="B840" s="528" t="s">
        <v>747</v>
      </c>
      <c r="C840" s="531"/>
      <c r="D840" s="531">
        <v>0</v>
      </c>
      <c r="E840" s="385" t="str">
        <f t="shared" si="67"/>
        <v/>
      </c>
    </row>
    <row r="841" ht="36" customHeight="1" spans="1:5">
      <c r="A841" s="527">
        <v>2111199</v>
      </c>
      <c r="B841" s="528" t="s">
        <v>748</v>
      </c>
      <c r="C841" s="531"/>
      <c r="D841" s="531">
        <v>0</v>
      </c>
      <c r="E841" s="385" t="str">
        <f t="shared" si="67"/>
        <v/>
      </c>
    </row>
    <row r="842" ht="36" customHeight="1" spans="1:5">
      <c r="A842" s="527">
        <v>21112</v>
      </c>
      <c r="B842" s="528" t="s">
        <v>749</v>
      </c>
      <c r="C842" s="529">
        <f>C843+C844</f>
        <v>0</v>
      </c>
      <c r="D842" s="529">
        <f>D843+D844</f>
        <v>0</v>
      </c>
      <c r="E842" s="385" t="str">
        <f t="shared" si="67"/>
        <v/>
      </c>
    </row>
    <row r="843" ht="36" customHeight="1" spans="1:5">
      <c r="A843" s="527">
        <v>2111201</v>
      </c>
      <c r="B843" s="528" t="s">
        <v>750</v>
      </c>
      <c r="C843" s="531"/>
      <c r="D843" s="531"/>
      <c r="E843" s="385" t="str">
        <f t="shared" si="67"/>
        <v/>
      </c>
    </row>
    <row r="844" ht="36" customHeight="1" spans="1:5">
      <c r="A844" s="535">
        <v>2111299</v>
      </c>
      <c r="B844" s="538" t="s">
        <v>751</v>
      </c>
      <c r="C844" s="534"/>
      <c r="D844" s="534"/>
      <c r="E844" s="382"/>
    </row>
    <row r="845" ht="36" customHeight="1" spans="1:5">
      <c r="A845" s="527">
        <v>21113</v>
      </c>
      <c r="B845" s="528" t="s">
        <v>752</v>
      </c>
      <c r="C845" s="529">
        <f>C846</f>
        <v>0</v>
      </c>
      <c r="D845" s="529">
        <f>D846</f>
        <v>0</v>
      </c>
      <c r="E845" s="385"/>
    </row>
    <row r="846" ht="36" customHeight="1" spans="1:5">
      <c r="A846" s="527">
        <v>2111301</v>
      </c>
      <c r="B846" s="528" t="s">
        <v>753</v>
      </c>
      <c r="C846" s="531"/>
      <c r="D846" s="531"/>
      <c r="E846" s="385" t="str">
        <f t="shared" ref="E846:E850" si="68">IF(C846&gt;0,D846/C846-1,IF(C846&lt;0,-(D846/C846-1),""))</f>
        <v/>
      </c>
    </row>
    <row r="847" ht="36" customHeight="1" spans="1:5">
      <c r="A847" s="527">
        <v>21114</v>
      </c>
      <c r="B847" s="528" t="s">
        <v>754</v>
      </c>
      <c r="C847" s="529">
        <f>SUM(C848:C857)</f>
        <v>697</v>
      </c>
      <c r="D847" s="529">
        <f>SUM(D848:D857)</f>
        <v>2700</v>
      </c>
      <c r="E847" s="385">
        <f t="shared" si="68"/>
        <v>2.874</v>
      </c>
    </row>
    <row r="848" ht="36" customHeight="1" spans="1:5">
      <c r="A848" s="527">
        <v>2111401</v>
      </c>
      <c r="B848" s="528" t="s">
        <v>138</v>
      </c>
      <c r="C848" s="531"/>
      <c r="D848" s="531">
        <v>0</v>
      </c>
      <c r="E848" s="382"/>
    </row>
    <row r="849" ht="36" customHeight="1" spans="1:5">
      <c r="A849" s="527">
        <v>2111402</v>
      </c>
      <c r="B849" s="528" t="s">
        <v>139</v>
      </c>
      <c r="C849" s="531"/>
      <c r="D849" s="531">
        <v>0</v>
      </c>
      <c r="E849" s="385" t="str">
        <f t="shared" si="68"/>
        <v/>
      </c>
    </row>
    <row r="850" ht="36" customHeight="1" spans="1:5">
      <c r="A850" s="527">
        <v>2111403</v>
      </c>
      <c r="B850" s="528" t="s">
        <v>140</v>
      </c>
      <c r="C850" s="531"/>
      <c r="D850" s="531">
        <v>0</v>
      </c>
      <c r="E850" s="385" t="str">
        <f t="shared" si="68"/>
        <v/>
      </c>
    </row>
    <row r="851" ht="36" customHeight="1" spans="1:5">
      <c r="A851" s="527">
        <v>2111406</v>
      </c>
      <c r="B851" s="528" t="s">
        <v>755</v>
      </c>
      <c r="C851" s="531"/>
      <c r="D851" s="531">
        <v>0</v>
      </c>
      <c r="E851" s="385"/>
    </row>
    <row r="852" ht="36" customHeight="1" spans="1:5">
      <c r="A852" s="527">
        <v>2111407</v>
      </c>
      <c r="B852" s="528" t="s">
        <v>756</v>
      </c>
      <c r="C852" s="531">
        <v>697</v>
      </c>
      <c r="D852" s="531">
        <v>2700</v>
      </c>
      <c r="E852" s="385">
        <f>IF(C852&gt;0,D852/C852-1,IF(C852&lt;0,-(D852/C852-1),""))</f>
        <v>2.874</v>
      </c>
    </row>
    <row r="853" ht="36" customHeight="1" spans="1:5">
      <c r="A853" s="527">
        <v>2111408</v>
      </c>
      <c r="B853" s="528" t="s">
        <v>757</v>
      </c>
      <c r="C853" s="531"/>
      <c r="D853" s="531">
        <v>0</v>
      </c>
      <c r="E853" s="385"/>
    </row>
    <row r="854" ht="36" customHeight="1" spans="1:5">
      <c r="A854" s="527">
        <v>2111411</v>
      </c>
      <c r="B854" s="528" t="s">
        <v>179</v>
      </c>
      <c r="C854" s="531"/>
      <c r="D854" s="531">
        <v>0</v>
      </c>
      <c r="E854" s="385"/>
    </row>
    <row r="855" ht="36" customHeight="1" spans="1:5">
      <c r="A855" s="527">
        <v>2111413</v>
      </c>
      <c r="B855" s="528" t="s">
        <v>758</v>
      </c>
      <c r="C855" s="531"/>
      <c r="D855" s="531">
        <v>0</v>
      </c>
      <c r="E855" s="385"/>
    </row>
    <row r="856" ht="36" customHeight="1" spans="1:5">
      <c r="A856" s="527">
        <v>2111450</v>
      </c>
      <c r="B856" s="528" t="s">
        <v>147</v>
      </c>
      <c r="C856" s="531"/>
      <c r="D856" s="531">
        <v>0</v>
      </c>
      <c r="E856" s="385" t="str">
        <f t="shared" ref="E856:E858" si="69">IF(C856&gt;0,D856/C856-1,IF(C856&lt;0,-(D856/C856-1),""))</f>
        <v/>
      </c>
    </row>
    <row r="857" ht="36" customHeight="1" spans="1:5">
      <c r="A857" s="527">
        <v>2111499</v>
      </c>
      <c r="B857" s="528" t="s">
        <v>759</v>
      </c>
      <c r="C857" s="531"/>
      <c r="D857" s="531">
        <v>0</v>
      </c>
      <c r="E857" s="385" t="str">
        <f t="shared" si="69"/>
        <v/>
      </c>
    </row>
    <row r="858" ht="36" customHeight="1" spans="1:5">
      <c r="A858" s="527">
        <v>21199</v>
      </c>
      <c r="B858" s="528" t="s">
        <v>760</v>
      </c>
      <c r="C858" s="529">
        <f>SUM(C859)</f>
        <v>542</v>
      </c>
      <c r="D858" s="529">
        <f>SUM(D859)</f>
        <v>67</v>
      </c>
      <c r="E858" s="385">
        <f t="shared" si="69"/>
        <v>-0.876</v>
      </c>
    </row>
    <row r="859" ht="36" customHeight="1" spans="1:5">
      <c r="A859" s="527">
        <v>2119999</v>
      </c>
      <c r="B859" s="528" t="s">
        <v>761</v>
      </c>
      <c r="C859" s="531">
        <v>542</v>
      </c>
      <c r="D859" s="531">
        <v>67</v>
      </c>
      <c r="E859" s="385"/>
    </row>
    <row r="860" ht="36" customHeight="1" spans="1:5">
      <c r="A860" s="527">
        <v>212</v>
      </c>
      <c r="B860" s="528" t="s">
        <v>762</v>
      </c>
      <c r="C860" s="529">
        <f>SUM(C861,C872,C874,C877,C879,C881)</f>
        <v>44561</v>
      </c>
      <c r="D860" s="529">
        <f>SUM(D861,D872,D874,D877,D879,D881)</f>
        <v>55652</v>
      </c>
      <c r="E860" s="385"/>
    </row>
    <row r="861" ht="36" customHeight="1" spans="1:5">
      <c r="A861" s="527">
        <v>21201</v>
      </c>
      <c r="B861" s="528" t="s">
        <v>763</v>
      </c>
      <c r="C861" s="529">
        <f>SUM(C862:C871)</f>
        <v>3397</v>
      </c>
      <c r="D861" s="529">
        <f>SUM(D862:D871)</f>
        <v>3699</v>
      </c>
      <c r="E861" s="385"/>
    </row>
    <row r="862" ht="36" customHeight="1" spans="1:5">
      <c r="A862" s="527">
        <v>2120101</v>
      </c>
      <c r="B862" s="528" t="s">
        <v>138</v>
      </c>
      <c r="C862" s="531">
        <v>0</v>
      </c>
      <c r="D862" s="531">
        <v>33</v>
      </c>
      <c r="E862" s="385" t="str">
        <f t="shared" ref="E862:E866" si="70">IF(C862&gt;0,D862/C862-1,IF(C862&lt;0,-(D862/C862-1),""))</f>
        <v/>
      </c>
    </row>
    <row r="863" ht="36" customHeight="1" spans="1:5">
      <c r="A863" s="527">
        <v>2120102</v>
      </c>
      <c r="B863" s="528" t="s">
        <v>139</v>
      </c>
      <c r="C863" s="531">
        <v>505</v>
      </c>
      <c r="D863" s="531">
        <v>376</v>
      </c>
      <c r="E863" s="385">
        <f t="shared" si="70"/>
        <v>-0.255</v>
      </c>
    </row>
    <row r="864" ht="36" customHeight="1" spans="1:5">
      <c r="A864" s="527">
        <v>2120103</v>
      </c>
      <c r="B864" s="528" t="s">
        <v>140</v>
      </c>
      <c r="C864" s="531">
        <v>0</v>
      </c>
      <c r="D864" s="531">
        <v>0</v>
      </c>
      <c r="E864" s="385" t="str">
        <f t="shared" si="70"/>
        <v/>
      </c>
    </row>
    <row r="865" ht="36" customHeight="1" spans="1:5">
      <c r="A865" s="527">
        <v>2120104</v>
      </c>
      <c r="B865" s="528" t="s">
        <v>764</v>
      </c>
      <c r="C865" s="531">
        <v>2269</v>
      </c>
      <c r="D865" s="531">
        <v>2192</v>
      </c>
      <c r="E865" s="385">
        <f t="shared" si="70"/>
        <v>-0.034</v>
      </c>
    </row>
    <row r="866" ht="36" customHeight="1" spans="1:5">
      <c r="A866" s="527">
        <v>2120105</v>
      </c>
      <c r="B866" s="528" t="s">
        <v>765</v>
      </c>
      <c r="C866" s="531">
        <v>0</v>
      </c>
      <c r="D866" s="531">
        <v>0</v>
      </c>
      <c r="E866" s="385" t="str">
        <f t="shared" si="70"/>
        <v/>
      </c>
    </row>
    <row r="867" ht="36" customHeight="1" spans="1:5">
      <c r="A867" s="527">
        <v>2120106</v>
      </c>
      <c r="B867" s="528" t="s">
        <v>766</v>
      </c>
      <c r="C867" s="531">
        <v>614</v>
      </c>
      <c r="D867" s="531">
        <v>1027</v>
      </c>
      <c r="E867" s="385"/>
    </row>
    <row r="868" ht="36" customHeight="1" spans="1:5">
      <c r="A868" s="527">
        <v>2120107</v>
      </c>
      <c r="B868" s="528" t="s">
        <v>767</v>
      </c>
      <c r="C868" s="531">
        <v>0</v>
      </c>
      <c r="D868" s="531">
        <v>0</v>
      </c>
      <c r="E868" s="385" t="str">
        <f>IF(C868&gt;0,D868/C868-1,IF(C868&lt;0,-(D868/C868-1),""))</f>
        <v/>
      </c>
    </row>
    <row r="869" ht="36" customHeight="1" spans="1:5">
      <c r="A869" s="527">
        <v>2120109</v>
      </c>
      <c r="B869" s="528" t="s">
        <v>768</v>
      </c>
      <c r="C869" s="531">
        <v>9</v>
      </c>
      <c r="D869" s="531">
        <v>71</v>
      </c>
      <c r="E869" s="385">
        <f>IF(C869&gt;0,D869/C869-1,IF(C869&lt;0,-(D869/C869-1),""))</f>
        <v>6.889</v>
      </c>
    </row>
    <row r="870" ht="36" customHeight="1" spans="1:5">
      <c r="A870" s="527">
        <v>2120110</v>
      </c>
      <c r="B870" s="528" t="s">
        <v>769</v>
      </c>
      <c r="C870" s="531">
        <v>0</v>
      </c>
      <c r="D870" s="531">
        <v>0</v>
      </c>
      <c r="E870" s="385"/>
    </row>
    <row r="871" ht="36" customHeight="1" spans="1:5">
      <c r="A871" s="527">
        <v>2120199</v>
      </c>
      <c r="B871" s="528" t="s">
        <v>770</v>
      </c>
      <c r="C871" s="531">
        <v>0</v>
      </c>
      <c r="D871" s="531">
        <v>0</v>
      </c>
      <c r="E871" s="385"/>
    </row>
    <row r="872" ht="36" customHeight="1" spans="1:5">
      <c r="A872" s="527">
        <v>21202</v>
      </c>
      <c r="B872" s="528" t="s">
        <v>771</v>
      </c>
      <c r="C872" s="529">
        <f>C873</f>
        <v>501</v>
      </c>
      <c r="D872" s="529">
        <f>D873</f>
        <v>680</v>
      </c>
      <c r="E872" s="385">
        <f t="shared" ref="E872:E876" si="71">IF(C872&gt;0,D872/C872-1,IF(C872&lt;0,-(D872/C872-1),""))</f>
        <v>0.357</v>
      </c>
    </row>
    <row r="873" ht="36" customHeight="1" spans="1:5">
      <c r="A873" s="527">
        <v>2120201</v>
      </c>
      <c r="B873" s="528" t="s">
        <v>772</v>
      </c>
      <c r="C873" s="531">
        <v>501</v>
      </c>
      <c r="D873" s="531">
        <v>680</v>
      </c>
      <c r="E873" s="385">
        <f t="shared" si="71"/>
        <v>0.357</v>
      </c>
    </row>
    <row r="874" ht="36" customHeight="1" spans="1:5">
      <c r="A874" s="527">
        <v>21203</v>
      </c>
      <c r="B874" s="528" t="s">
        <v>773</v>
      </c>
      <c r="C874" s="529">
        <f>SUM(C875:C876)</f>
        <v>32665</v>
      </c>
      <c r="D874" s="529">
        <f>SUM(D875:D876)</f>
        <v>42768</v>
      </c>
      <c r="E874" s="385"/>
    </row>
    <row r="875" ht="36" customHeight="1" spans="1:5">
      <c r="A875" s="527">
        <v>2120303</v>
      </c>
      <c r="B875" s="528" t="s">
        <v>774</v>
      </c>
      <c r="C875" s="531">
        <v>32125</v>
      </c>
      <c r="D875" s="531">
        <v>41645</v>
      </c>
      <c r="E875" s="385">
        <f t="shared" si="71"/>
        <v>0.296</v>
      </c>
    </row>
    <row r="876" ht="36" customHeight="1" spans="1:5">
      <c r="A876" s="527">
        <v>2120399</v>
      </c>
      <c r="B876" s="528" t="s">
        <v>775</v>
      </c>
      <c r="C876" s="531">
        <v>540</v>
      </c>
      <c r="D876" s="531">
        <v>1123</v>
      </c>
      <c r="E876" s="385">
        <f t="shared" si="71"/>
        <v>1.08</v>
      </c>
    </row>
    <row r="877" ht="36" customHeight="1" spans="1:5">
      <c r="A877" s="527">
        <v>21205</v>
      </c>
      <c r="B877" s="528" t="s">
        <v>776</v>
      </c>
      <c r="C877" s="529">
        <f>C878</f>
        <v>7918</v>
      </c>
      <c r="D877" s="529">
        <f>D878</f>
        <v>8371</v>
      </c>
      <c r="E877" s="385"/>
    </row>
    <row r="878" ht="36" customHeight="1" spans="1:5">
      <c r="A878" s="527">
        <v>2120501</v>
      </c>
      <c r="B878" s="528" t="s">
        <v>777</v>
      </c>
      <c r="C878" s="531">
        <v>7918</v>
      </c>
      <c r="D878" s="531">
        <v>8371</v>
      </c>
      <c r="E878" s="385">
        <f t="shared" ref="E878:E884" si="72">IF(C878&gt;0,D878/C878-1,IF(C878&lt;0,-(D878/C878-1),""))</f>
        <v>0.057</v>
      </c>
    </row>
    <row r="879" ht="36" customHeight="1" spans="1:5">
      <c r="A879" s="527">
        <v>21206</v>
      </c>
      <c r="B879" s="528" t="s">
        <v>778</v>
      </c>
      <c r="C879" s="529">
        <f>C880</f>
        <v>0</v>
      </c>
      <c r="D879" s="529">
        <f>D880</f>
        <v>0</v>
      </c>
      <c r="E879" s="385"/>
    </row>
    <row r="880" ht="36" customHeight="1" spans="1:5">
      <c r="A880" s="527">
        <v>2120601</v>
      </c>
      <c r="B880" s="528" t="s">
        <v>779</v>
      </c>
      <c r="C880" s="531"/>
      <c r="D880" s="531"/>
      <c r="E880" s="385"/>
    </row>
    <row r="881" ht="36" customHeight="1" spans="1:5">
      <c r="A881" s="527">
        <v>21299</v>
      </c>
      <c r="B881" s="528" t="s">
        <v>780</v>
      </c>
      <c r="C881" s="529">
        <f>SUM(C882)</f>
        <v>80</v>
      </c>
      <c r="D881" s="529">
        <f>SUM(D882)</f>
        <v>134</v>
      </c>
      <c r="E881" s="385">
        <f t="shared" si="72"/>
        <v>0.675</v>
      </c>
    </row>
    <row r="882" ht="36" customHeight="1" spans="1:5">
      <c r="A882" s="527">
        <v>2129999</v>
      </c>
      <c r="B882" s="528" t="s">
        <v>781</v>
      </c>
      <c r="C882" s="531">
        <v>80</v>
      </c>
      <c r="D882" s="531">
        <v>134</v>
      </c>
      <c r="E882" s="385"/>
    </row>
    <row r="883" ht="36" customHeight="1" spans="1:5">
      <c r="A883" s="527">
        <v>213</v>
      </c>
      <c r="B883" s="528" t="s">
        <v>782</v>
      </c>
      <c r="C883" s="529">
        <f>SUM(C884,C910,C933,C961,C968,C974,C980,C983)</f>
        <v>4631</v>
      </c>
      <c r="D883" s="529">
        <f>SUM(D884,D910,D933,D961,D968,D974,D980,D983)</f>
        <v>3282</v>
      </c>
      <c r="E883" s="385">
        <f t="shared" si="72"/>
        <v>-0.291</v>
      </c>
    </row>
    <row r="884" ht="36" customHeight="1" spans="1:5">
      <c r="A884" s="527">
        <v>21301</v>
      </c>
      <c r="B884" s="528" t="s">
        <v>783</v>
      </c>
      <c r="C884" s="529">
        <f>SUM(C885:C909)</f>
        <v>1032</v>
      </c>
      <c r="D884" s="529">
        <f>SUM(D885:D909)</f>
        <v>356</v>
      </c>
      <c r="E884" s="385">
        <f t="shared" si="72"/>
        <v>-0.655</v>
      </c>
    </row>
    <row r="885" ht="36" customHeight="1" spans="1:5">
      <c r="A885" s="527">
        <v>2130101</v>
      </c>
      <c r="B885" s="528" t="s">
        <v>138</v>
      </c>
      <c r="C885" s="531"/>
      <c r="D885" s="531">
        <v>0</v>
      </c>
      <c r="E885" s="385"/>
    </row>
    <row r="886" ht="36" customHeight="1" spans="1:5">
      <c r="A886" s="527">
        <v>2130102</v>
      </c>
      <c r="B886" s="528" t="s">
        <v>139</v>
      </c>
      <c r="C886" s="531">
        <v>205</v>
      </c>
      <c r="D886" s="531">
        <v>17</v>
      </c>
      <c r="E886" s="385"/>
    </row>
    <row r="887" ht="36" customHeight="1" spans="1:5">
      <c r="A887" s="527">
        <v>2130103</v>
      </c>
      <c r="B887" s="528" t="s">
        <v>140</v>
      </c>
      <c r="C887" s="531"/>
      <c r="D887" s="531">
        <v>0</v>
      </c>
      <c r="E887" s="385"/>
    </row>
    <row r="888" ht="36" customHeight="1" spans="1:5">
      <c r="A888" s="527">
        <v>2130104</v>
      </c>
      <c r="B888" s="528" t="s">
        <v>147</v>
      </c>
      <c r="C888" s="531"/>
      <c r="D888" s="531">
        <v>0</v>
      </c>
      <c r="E888" s="385"/>
    </row>
    <row r="889" ht="36" customHeight="1" spans="1:5">
      <c r="A889" s="527">
        <v>2130105</v>
      </c>
      <c r="B889" s="528" t="s">
        <v>784</v>
      </c>
      <c r="C889" s="531"/>
      <c r="D889" s="531">
        <v>0</v>
      </c>
      <c r="E889" s="385"/>
    </row>
    <row r="890" ht="36" customHeight="1" spans="1:5">
      <c r="A890" s="527">
        <v>2130106</v>
      </c>
      <c r="B890" s="528" t="s">
        <v>785</v>
      </c>
      <c r="C890" s="531"/>
      <c r="D890" s="531">
        <v>0</v>
      </c>
      <c r="E890" s="385"/>
    </row>
    <row r="891" ht="36" customHeight="1" spans="1:5">
      <c r="A891" s="527">
        <v>2130108</v>
      </c>
      <c r="B891" s="528" t="s">
        <v>786</v>
      </c>
      <c r="C891" s="531">
        <v>140</v>
      </c>
      <c r="D891" s="531">
        <v>145</v>
      </c>
      <c r="E891" s="385"/>
    </row>
    <row r="892" ht="36" customHeight="1" spans="1:5">
      <c r="A892" s="527">
        <v>2130109</v>
      </c>
      <c r="B892" s="528" t="s">
        <v>787</v>
      </c>
      <c r="C892" s="531">
        <v>45</v>
      </c>
      <c r="D892" s="531">
        <v>45</v>
      </c>
      <c r="E892" s="385"/>
    </row>
    <row r="893" ht="36" customHeight="1" spans="1:5">
      <c r="A893" s="527">
        <v>2130110</v>
      </c>
      <c r="B893" s="528" t="s">
        <v>788</v>
      </c>
      <c r="C893" s="531"/>
      <c r="D893" s="531">
        <v>0</v>
      </c>
      <c r="E893" s="385" t="str">
        <f t="shared" ref="E893:E896" si="73">IF(C893&gt;0,D893/C893-1,IF(C893&lt;0,-(D893/C893-1),""))</f>
        <v/>
      </c>
    </row>
    <row r="894" ht="36" customHeight="1" spans="1:5">
      <c r="A894" s="527">
        <v>2130111</v>
      </c>
      <c r="B894" s="528" t="s">
        <v>789</v>
      </c>
      <c r="C894" s="531"/>
      <c r="D894" s="531">
        <v>0</v>
      </c>
      <c r="E894" s="385" t="str">
        <f t="shared" si="73"/>
        <v/>
      </c>
    </row>
    <row r="895" ht="36" customHeight="1" spans="1:5">
      <c r="A895" s="527">
        <v>2130112</v>
      </c>
      <c r="B895" s="528" t="s">
        <v>790</v>
      </c>
      <c r="C895" s="531"/>
      <c r="D895" s="531">
        <v>0</v>
      </c>
      <c r="E895" s="385" t="str">
        <f t="shared" si="73"/>
        <v/>
      </c>
    </row>
    <row r="896" ht="36" customHeight="1" spans="1:5">
      <c r="A896" s="527">
        <v>2130114</v>
      </c>
      <c r="B896" s="528" t="s">
        <v>791</v>
      </c>
      <c r="C896" s="531"/>
      <c r="D896" s="531">
        <v>0</v>
      </c>
      <c r="E896" s="385" t="str">
        <f t="shared" si="73"/>
        <v/>
      </c>
    </row>
    <row r="897" ht="36" customHeight="1" spans="1:5">
      <c r="A897" s="527">
        <v>2130119</v>
      </c>
      <c r="B897" s="528" t="s">
        <v>792</v>
      </c>
      <c r="C897" s="531"/>
      <c r="D897" s="531">
        <v>0</v>
      </c>
      <c r="E897" s="385" t="str">
        <f t="shared" ref="E897:E901" si="74">IF(C897&gt;0,D897/C897-1,IF(C897&lt;0,-(D897/C897-1),""))</f>
        <v/>
      </c>
    </row>
    <row r="898" ht="36" customHeight="1" spans="1:5">
      <c r="A898" s="527">
        <v>2130120</v>
      </c>
      <c r="B898" s="528" t="s">
        <v>793</v>
      </c>
      <c r="C898" s="531"/>
      <c r="D898" s="531">
        <v>0</v>
      </c>
      <c r="E898" s="385"/>
    </row>
    <row r="899" ht="36" customHeight="1" spans="1:5">
      <c r="A899" s="527">
        <v>2130121</v>
      </c>
      <c r="B899" s="528" t="s">
        <v>794</v>
      </c>
      <c r="C899" s="531"/>
      <c r="D899" s="531">
        <v>0</v>
      </c>
      <c r="E899" s="385"/>
    </row>
    <row r="900" ht="36" customHeight="1" spans="1:5">
      <c r="A900" s="527">
        <v>2130122</v>
      </c>
      <c r="B900" s="528" t="s">
        <v>795</v>
      </c>
      <c r="C900" s="531"/>
      <c r="D900" s="531">
        <v>0</v>
      </c>
      <c r="E900" s="385" t="str">
        <f t="shared" si="74"/>
        <v/>
      </c>
    </row>
    <row r="901" ht="36" customHeight="1" spans="1:5">
      <c r="A901" s="527">
        <v>2130124</v>
      </c>
      <c r="B901" s="528" t="s">
        <v>796</v>
      </c>
      <c r="C901" s="531"/>
      <c r="D901" s="531">
        <v>0</v>
      </c>
      <c r="E901" s="385" t="str">
        <f t="shared" si="74"/>
        <v/>
      </c>
    </row>
    <row r="902" ht="36" customHeight="1" spans="1:5">
      <c r="A902" s="527">
        <v>2130125</v>
      </c>
      <c r="B902" s="528" t="s">
        <v>797</v>
      </c>
      <c r="C902" s="531">
        <v>617</v>
      </c>
      <c r="D902" s="531">
        <v>134</v>
      </c>
      <c r="E902" s="385"/>
    </row>
    <row r="903" ht="36" customHeight="1" spans="1:5">
      <c r="A903" s="527">
        <v>2130126</v>
      </c>
      <c r="B903" s="528" t="s">
        <v>798</v>
      </c>
      <c r="C903" s="531">
        <v>11</v>
      </c>
      <c r="D903" s="531">
        <v>9</v>
      </c>
      <c r="E903" s="385">
        <f t="shared" ref="E903:E908" si="75">IF(C903&gt;0,D903/C903-1,IF(C903&lt;0,-(D903/C903-1),""))</f>
        <v>-0.182</v>
      </c>
    </row>
    <row r="904" ht="36" customHeight="1" spans="1:5">
      <c r="A904" s="527">
        <v>2130135</v>
      </c>
      <c r="B904" s="528" t="s">
        <v>799</v>
      </c>
      <c r="C904" s="531"/>
      <c r="D904" s="531">
        <v>0</v>
      </c>
      <c r="E904" s="385"/>
    </row>
    <row r="905" ht="36" customHeight="1" spans="1:5">
      <c r="A905" s="527">
        <v>2130142</v>
      </c>
      <c r="B905" s="528" t="s">
        <v>800</v>
      </c>
      <c r="C905" s="531"/>
      <c r="D905" s="531">
        <v>0</v>
      </c>
      <c r="E905" s="385"/>
    </row>
    <row r="906" ht="36" customHeight="1" spans="1:5">
      <c r="A906" s="527">
        <v>2130148</v>
      </c>
      <c r="B906" s="528" t="s">
        <v>801</v>
      </c>
      <c r="C906" s="531"/>
      <c r="D906" s="531">
        <v>0</v>
      </c>
      <c r="E906" s="385" t="str">
        <f t="shared" si="75"/>
        <v/>
      </c>
    </row>
    <row r="907" ht="36" customHeight="1" spans="1:5">
      <c r="A907" s="527">
        <v>2130152</v>
      </c>
      <c r="B907" s="528" t="s">
        <v>802</v>
      </c>
      <c r="C907" s="531"/>
      <c r="D907" s="531">
        <v>0</v>
      </c>
      <c r="E907" s="385" t="str">
        <f t="shared" si="75"/>
        <v/>
      </c>
    </row>
    <row r="908" ht="36" customHeight="1" spans="1:5">
      <c r="A908" s="527">
        <v>2130153</v>
      </c>
      <c r="B908" s="528" t="s">
        <v>803</v>
      </c>
      <c r="C908" s="531"/>
      <c r="D908" s="531">
        <v>0</v>
      </c>
      <c r="E908" s="385" t="str">
        <f t="shared" si="75"/>
        <v/>
      </c>
    </row>
    <row r="909" ht="36" customHeight="1" spans="1:5">
      <c r="A909" s="527">
        <v>2130199</v>
      </c>
      <c r="B909" s="528" t="s">
        <v>804</v>
      </c>
      <c r="C909" s="531">
        <v>14</v>
      </c>
      <c r="D909" s="531">
        <v>6</v>
      </c>
      <c r="E909" s="385"/>
    </row>
    <row r="910" ht="36" customHeight="1" spans="1:5">
      <c r="A910" s="527">
        <v>21302</v>
      </c>
      <c r="B910" s="528" t="s">
        <v>805</v>
      </c>
      <c r="C910" s="529">
        <f>SUM(C911:C932)</f>
        <v>1655</v>
      </c>
      <c r="D910" s="529">
        <f>SUM(D911:D932)</f>
        <v>1267</v>
      </c>
      <c r="E910" s="385">
        <f t="shared" ref="E910:E915" si="76">IF(C910&gt;0,D910/C910-1,IF(C910&lt;0,-(D910/C910-1),""))</f>
        <v>-0.234</v>
      </c>
    </row>
    <row r="911" ht="36" customHeight="1" spans="1:5">
      <c r="A911" s="527">
        <v>2130201</v>
      </c>
      <c r="B911" s="528" t="s">
        <v>138</v>
      </c>
      <c r="C911" s="531">
        <v>0</v>
      </c>
      <c r="D911" s="531">
        <v>0</v>
      </c>
      <c r="E911" s="385"/>
    </row>
    <row r="912" ht="36" customHeight="1" spans="1:5">
      <c r="A912" s="527">
        <v>2130202</v>
      </c>
      <c r="B912" s="528" t="s">
        <v>139</v>
      </c>
      <c r="C912" s="531">
        <v>16</v>
      </c>
      <c r="D912" s="531">
        <v>12</v>
      </c>
      <c r="E912" s="385">
        <f t="shared" si="76"/>
        <v>-0.25</v>
      </c>
    </row>
    <row r="913" ht="36" customHeight="1" spans="1:5">
      <c r="A913" s="527">
        <v>2130203</v>
      </c>
      <c r="B913" s="528" t="s">
        <v>140</v>
      </c>
      <c r="C913" s="531">
        <v>0</v>
      </c>
      <c r="D913" s="531">
        <v>0</v>
      </c>
      <c r="E913" s="385"/>
    </row>
    <row r="914" ht="36" customHeight="1" spans="1:5">
      <c r="A914" s="527">
        <v>2130204</v>
      </c>
      <c r="B914" s="528" t="s">
        <v>806</v>
      </c>
      <c r="C914" s="531">
        <v>0</v>
      </c>
      <c r="D914" s="531">
        <v>0</v>
      </c>
      <c r="E914" s="385"/>
    </row>
    <row r="915" ht="36" customHeight="1" spans="1:5">
      <c r="A915" s="527">
        <v>2130205</v>
      </c>
      <c r="B915" s="528" t="s">
        <v>807</v>
      </c>
      <c r="C915" s="531">
        <v>414</v>
      </c>
      <c r="D915" s="531">
        <v>338</v>
      </c>
      <c r="E915" s="385">
        <f t="shared" si="76"/>
        <v>-0.184</v>
      </c>
    </row>
    <row r="916" ht="36" customHeight="1" spans="1:5">
      <c r="A916" s="527">
        <v>2130206</v>
      </c>
      <c r="B916" s="528" t="s">
        <v>808</v>
      </c>
      <c r="C916" s="531">
        <v>0</v>
      </c>
      <c r="D916" s="531">
        <v>0</v>
      </c>
      <c r="E916" s="385"/>
    </row>
    <row r="917" ht="36" customHeight="1" spans="1:5">
      <c r="A917" s="527">
        <v>2130207</v>
      </c>
      <c r="B917" s="528" t="s">
        <v>809</v>
      </c>
      <c r="C917" s="531">
        <v>196</v>
      </c>
      <c r="D917" s="531">
        <v>67</v>
      </c>
      <c r="E917" s="385"/>
    </row>
    <row r="918" ht="36" customHeight="1" spans="1:5">
      <c r="A918" s="527">
        <v>2130209</v>
      </c>
      <c r="B918" s="528" t="s">
        <v>810</v>
      </c>
      <c r="C918" s="531"/>
      <c r="D918" s="531">
        <v>1</v>
      </c>
      <c r="E918" s="385" t="str">
        <f t="shared" ref="E918:E923" si="77">IF(C918&gt;0,D918/C918-1,IF(C918&lt;0,-(D918/C918-1),""))</f>
        <v/>
      </c>
    </row>
    <row r="919" ht="36" customHeight="1" spans="1:5">
      <c r="A919" s="527">
        <v>2130211</v>
      </c>
      <c r="B919" s="528" t="s">
        <v>811</v>
      </c>
      <c r="C919" s="531"/>
      <c r="D919" s="531">
        <v>0</v>
      </c>
      <c r="E919" s="385" t="str">
        <f t="shared" si="77"/>
        <v/>
      </c>
    </row>
    <row r="920" ht="36" customHeight="1" spans="1:5">
      <c r="A920" s="527">
        <v>2130212</v>
      </c>
      <c r="B920" s="528" t="s">
        <v>812</v>
      </c>
      <c r="C920" s="531"/>
      <c r="D920" s="531">
        <v>0</v>
      </c>
      <c r="E920" s="385" t="str">
        <f t="shared" si="77"/>
        <v/>
      </c>
    </row>
    <row r="921" ht="36" customHeight="1" spans="1:5">
      <c r="A921" s="527">
        <v>2130213</v>
      </c>
      <c r="B921" s="528" t="s">
        <v>813</v>
      </c>
      <c r="C921" s="531"/>
      <c r="D921" s="531">
        <v>0</v>
      </c>
      <c r="E921" s="385" t="str">
        <f t="shared" si="77"/>
        <v/>
      </c>
    </row>
    <row r="922" ht="36" customHeight="1" spans="1:5">
      <c r="A922" s="527">
        <v>2130217</v>
      </c>
      <c r="B922" s="528" t="s">
        <v>814</v>
      </c>
      <c r="C922" s="531"/>
      <c r="D922" s="531">
        <v>0</v>
      </c>
      <c r="E922" s="385" t="str">
        <f t="shared" si="77"/>
        <v/>
      </c>
    </row>
    <row r="923" ht="36" customHeight="1" spans="1:5">
      <c r="A923" s="527">
        <v>2130220</v>
      </c>
      <c r="B923" s="528" t="s">
        <v>815</v>
      </c>
      <c r="C923" s="531"/>
      <c r="D923" s="531">
        <v>0</v>
      </c>
      <c r="E923" s="385" t="str">
        <f t="shared" si="77"/>
        <v/>
      </c>
    </row>
    <row r="924" ht="36" customHeight="1" spans="1:5">
      <c r="A924" s="527">
        <v>2130221</v>
      </c>
      <c r="B924" s="528" t="s">
        <v>816</v>
      </c>
      <c r="C924" s="531"/>
      <c r="D924" s="531">
        <v>0</v>
      </c>
      <c r="E924" s="385"/>
    </row>
    <row r="925" ht="36" customHeight="1" spans="1:5">
      <c r="A925" s="527">
        <v>2130223</v>
      </c>
      <c r="B925" s="528" t="s">
        <v>817</v>
      </c>
      <c r="C925" s="531"/>
      <c r="D925" s="531">
        <v>0</v>
      </c>
      <c r="E925" s="385" t="str">
        <f t="shared" ref="E925:E929" si="78">IF(C925&gt;0,D925/C925-1,IF(C925&lt;0,-(D925/C925-1),""))</f>
        <v/>
      </c>
    </row>
    <row r="926" ht="36" customHeight="1" spans="1:5">
      <c r="A926" s="527">
        <v>2130226</v>
      </c>
      <c r="B926" s="528" t="s">
        <v>818</v>
      </c>
      <c r="C926" s="531"/>
      <c r="D926" s="531">
        <v>0</v>
      </c>
      <c r="E926" s="385" t="str">
        <f t="shared" si="78"/>
        <v/>
      </c>
    </row>
    <row r="927" ht="36" customHeight="1" spans="1:5">
      <c r="A927" s="527">
        <v>2130227</v>
      </c>
      <c r="B927" s="528" t="s">
        <v>819</v>
      </c>
      <c r="C927" s="531"/>
      <c r="D927" s="531">
        <v>0</v>
      </c>
      <c r="E927" s="385" t="str">
        <f t="shared" si="78"/>
        <v/>
      </c>
    </row>
    <row r="928" ht="36" customHeight="1" spans="1:5">
      <c r="A928" s="527">
        <v>2130234</v>
      </c>
      <c r="B928" s="528" t="s">
        <v>820</v>
      </c>
      <c r="C928" s="531">
        <v>677</v>
      </c>
      <c r="D928" s="531">
        <v>553</v>
      </c>
      <c r="E928" s="385">
        <f t="shared" si="78"/>
        <v>-0.183</v>
      </c>
    </row>
    <row r="929" ht="36" customHeight="1" spans="1:5">
      <c r="A929" s="527">
        <v>2130236</v>
      </c>
      <c r="B929" s="528" t="s">
        <v>821</v>
      </c>
      <c r="C929" s="531"/>
      <c r="D929" s="531">
        <v>0</v>
      </c>
      <c r="E929" s="385" t="str">
        <f t="shared" si="78"/>
        <v/>
      </c>
    </row>
    <row r="930" ht="36" customHeight="1" spans="1:5">
      <c r="A930" s="527">
        <v>2130237</v>
      </c>
      <c r="B930" s="528" t="s">
        <v>790</v>
      </c>
      <c r="C930" s="531"/>
      <c r="D930" s="531">
        <v>0</v>
      </c>
      <c r="E930" s="385"/>
    </row>
    <row r="931" ht="36" customHeight="1" spans="1:5">
      <c r="A931" s="527">
        <v>2130238</v>
      </c>
      <c r="B931" s="528" t="s">
        <v>822</v>
      </c>
      <c r="C931" s="531"/>
      <c r="D931" s="531">
        <v>0</v>
      </c>
      <c r="E931" s="385" t="str">
        <f>IF(C931&gt;0,D931/C931-1,IF(C931&lt;0,-(D931/C931-1),""))</f>
        <v/>
      </c>
    </row>
    <row r="932" ht="36" customHeight="1" spans="1:5">
      <c r="A932" s="527">
        <v>2130299</v>
      </c>
      <c r="B932" s="528" t="s">
        <v>823</v>
      </c>
      <c r="C932" s="531">
        <v>352</v>
      </c>
      <c r="D932" s="531">
        <v>296</v>
      </c>
      <c r="E932" s="385">
        <f>IF(C932&gt;0,D932/C932-1,IF(C932&lt;0,-(D932/C932-1),""))</f>
        <v>-0.159</v>
      </c>
    </row>
    <row r="933" ht="36" customHeight="1" spans="1:5">
      <c r="A933" s="527">
        <v>21303</v>
      </c>
      <c r="B933" s="528" t="s">
        <v>824</v>
      </c>
      <c r="C933" s="529">
        <f>SUM(C934:C960)</f>
        <v>1939</v>
      </c>
      <c r="D933" s="529">
        <f>SUM(D934:D960)</f>
        <v>1427</v>
      </c>
      <c r="E933" s="385"/>
    </row>
    <row r="934" ht="36" customHeight="1" spans="1:5">
      <c r="A934" s="527">
        <v>2130301</v>
      </c>
      <c r="B934" s="528" t="s">
        <v>138</v>
      </c>
      <c r="C934" s="531">
        <v>0</v>
      </c>
      <c r="D934" s="531">
        <v>0</v>
      </c>
      <c r="E934" s="385" t="str">
        <f>IF(C934&gt;0,D934/C934-1,IF(C934&lt;0,-(D934/C934-1),""))</f>
        <v/>
      </c>
    </row>
    <row r="935" ht="36" customHeight="1" spans="1:5">
      <c r="A935" s="527">
        <v>2130302</v>
      </c>
      <c r="B935" s="528" t="s">
        <v>139</v>
      </c>
      <c r="C935" s="531">
        <v>10</v>
      </c>
      <c r="D935" s="531">
        <v>11</v>
      </c>
      <c r="E935" s="385">
        <f>IF(C935&gt;0,D935/C935-1,IF(C935&lt;0,-(D935/C935-1),""))</f>
        <v>0.1</v>
      </c>
    </row>
    <row r="936" ht="36" customHeight="1" spans="1:5">
      <c r="A936" s="527">
        <v>2130303</v>
      </c>
      <c r="B936" s="528" t="s">
        <v>140</v>
      </c>
      <c r="C936" s="531">
        <v>0</v>
      </c>
      <c r="D936" s="531">
        <v>0</v>
      </c>
      <c r="E936" s="385"/>
    </row>
    <row r="937" ht="36" customHeight="1" spans="1:5">
      <c r="A937" s="527">
        <v>2130304</v>
      </c>
      <c r="B937" s="528" t="s">
        <v>825</v>
      </c>
      <c r="C937" s="531">
        <v>0</v>
      </c>
      <c r="D937" s="531">
        <v>0</v>
      </c>
      <c r="E937" s="385" t="str">
        <f>IF(C937&gt;0,D937/C937-1,IF(C937&lt;0,-(D937/C937-1),""))</f>
        <v/>
      </c>
    </row>
    <row r="938" ht="36" customHeight="1" spans="1:5">
      <c r="A938" s="527">
        <v>2130305</v>
      </c>
      <c r="B938" s="528" t="s">
        <v>826</v>
      </c>
      <c r="C938" s="531">
        <v>1383</v>
      </c>
      <c r="D938" s="531">
        <v>1001</v>
      </c>
      <c r="E938" s="385"/>
    </row>
    <row r="939" ht="36" customHeight="1" spans="1:5">
      <c r="A939" s="527">
        <v>2130306</v>
      </c>
      <c r="B939" s="528" t="s">
        <v>827</v>
      </c>
      <c r="C939" s="531">
        <v>170</v>
      </c>
      <c r="D939" s="531">
        <v>78</v>
      </c>
      <c r="E939" s="385"/>
    </row>
    <row r="940" ht="36" customHeight="1" spans="1:5">
      <c r="A940" s="527">
        <v>2130307</v>
      </c>
      <c r="B940" s="528" t="s">
        <v>828</v>
      </c>
      <c r="C940" s="531">
        <v>0</v>
      </c>
      <c r="D940" s="531">
        <v>0</v>
      </c>
      <c r="E940" s="382"/>
    </row>
    <row r="941" ht="36" customHeight="1" spans="1:5">
      <c r="A941" s="527">
        <v>2130308</v>
      </c>
      <c r="B941" s="528" t="s">
        <v>829</v>
      </c>
      <c r="C941" s="531">
        <v>0</v>
      </c>
      <c r="D941" s="531">
        <v>0</v>
      </c>
      <c r="E941" s="385" t="str">
        <f>IF(C941&gt;0,D941/C941-1,IF(C941&lt;0,-(D941/C941-1),""))</f>
        <v/>
      </c>
    </row>
    <row r="942" ht="36" customHeight="1" spans="1:5">
      <c r="A942" s="527">
        <v>2130309</v>
      </c>
      <c r="B942" s="528" t="s">
        <v>830</v>
      </c>
      <c r="C942" s="531">
        <v>0</v>
      </c>
      <c r="D942" s="531">
        <v>0</v>
      </c>
      <c r="E942" s="385" t="str">
        <f t="shared" ref="E942:E947" si="79">IF(C942&gt;0,D942/C942-1,IF(C942&lt;0,-(D942/C942-1),""))</f>
        <v/>
      </c>
    </row>
    <row r="943" ht="36" customHeight="1" spans="1:5">
      <c r="A943" s="527">
        <v>2130310</v>
      </c>
      <c r="B943" s="528" t="s">
        <v>831</v>
      </c>
      <c r="C943" s="531">
        <v>0</v>
      </c>
      <c r="D943" s="531">
        <v>0</v>
      </c>
      <c r="E943" s="385" t="str">
        <f t="shared" si="79"/>
        <v/>
      </c>
    </row>
    <row r="944" ht="36" customHeight="1" spans="1:5">
      <c r="A944" s="527">
        <v>2130311</v>
      </c>
      <c r="B944" s="528" t="s">
        <v>832</v>
      </c>
      <c r="C944" s="531">
        <v>91</v>
      </c>
      <c r="D944" s="531">
        <v>51</v>
      </c>
      <c r="E944" s="385"/>
    </row>
    <row r="945" ht="36" customHeight="1" spans="1:5">
      <c r="A945" s="527">
        <v>2130312</v>
      </c>
      <c r="B945" s="528" t="s">
        <v>833</v>
      </c>
      <c r="C945" s="531">
        <v>0</v>
      </c>
      <c r="D945" s="531">
        <v>0</v>
      </c>
      <c r="E945" s="385" t="str">
        <f t="shared" si="79"/>
        <v/>
      </c>
    </row>
    <row r="946" ht="36" customHeight="1" spans="1:5">
      <c r="A946" s="527">
        <v>2130313</v>
      </c>
      <c r="B946" s="528" t="s">
        <v>834</v>
      </c>
      <c r="C946" s="531">
        <v>0</v>
      </c>
      <c r="D946" s="531">
        <v>0</v>
      </c>
      <c r="E946" s="385"/>
    </row>
    <row r="947" ht="36" customHeight="1" spans="1:5">
      <c r="A947" s="527">
        <v>2130314</v>
      </c>
      <c r="B947" s="528" t="s">
        <v>835</v>
      </c>
      <c r="C947" s="531">
        <v>100</v>
      </c>
      <c r="D947" s="531">
        <v>100</v>
      </c>
      <c r="E947" s="385">
        <f t="shared" si="79"/>
        <v>0</v>
      </c>
    </row>
    <row r="948" ht="36" customHeight="1" spans="1:5">
      <c r="A948" s="527">
        <v>2130315</v>
      </c>
      <c r="B948" s="528" t="s">
        <v>836</v>
      </c>
      <c r="C948" s="531">
        <v>0</v>
      </c>
      <c r="D948" s="531">
        <v>0</v>
      </c>
      <c r="E948" s="385" t="str">
        <f t="shared" ref="E948:E951" si="80">IF(C948&gt;0,D948/C948-1,IF(C948&lt;0,-(D948/C948-1),""))</f>
        <v/>
      </c>
    </row>
    <row r="949" ht="36" customHeight="1" spans="1:5">
      <c r="A949" s="527">
        <v>2130316</v>
      </c>
      <c r="B949" s="528" t="s">
        <v>837</v>
      </c>
      <c r="C949" s="531">
        <v>5</v>
      </c>
      <c r="D949" s="531">
        <v>0</v>
      </c>
      <c r="E949" s="385">
        <f t="shared" si="80"/>
        <v>-1</v>
      </c>
    </row>
    <row r="950" ht="36" customHeight="1" spans="1:5">
      <c r="A950" s="527">
        <v>2130317</v>
      </c>
      <c r="B950" s="528" t="s">
        <v>838</v>
      </c>
      <c r="C950" s="531">
        <v>0</v>
      </c>
      <c r="D950" s="531">
        <v>0</v>
      </c>
      <c r="E950" s="385" t="str">
        <f t="shared" si="80"/>
        <v/>
      </c>
    </row>
    <row r="951" ht="36" customHeight="1" spans="1:5">
      <c r="A951" s="527">
        <v>2130318</v>
      </c>
      <c r="B951" s="528" t="s">
        <v>839</v>
      </c>
      <c r="C951" s="531">
        <v>0</v>
      </c>
      <c r="D951" s="531">
        <v>0</v>
      </c>
      <c r="E951" s="385" t="str">
        <f t="shared" si="80"/>
        <v/>
      </c>
    </row>
    <row r="952" ht="36" customHeight="1" spans="1:5">
      <c r="A952" s="527">
        <v>2130319</v>
      </c>
      <c r="B952" s="528" t="s">
        <v>840</v>
      </c>
      <c r="C952" s="531">
        <v>0</v>
      </c>
      <c r="D952" s="531">
        <v>0</v>
      </c>
      <c r="E952" s="385" t="str">
        <f t="shared" ref="E952:E957" si="81">IF(C952&gt;0,D952/C952-1,IF(C952&lt;0,-(D952/C952-1),""))</f>
        <v/>
      </c>
    </row>
    <row r="953" ht="36" customHeight="1" spans="1:5">
      <c r="A953" s="527">
        <v>2130321</v>
      </c>
      <c r="B953" s="528" t="s">
        <v>841</v>
      </c>
      <c r="C953" s="531">
        <v>0</v>
      </c>
      <c r="D953" s="531">
        <v>0</v>
      </c>
      <c r="E953" s="385" t="str">
        <f t="shared" si="81"/>
        <v/>
      </c>
    </row>
    <row r="954" ht="36" customHeight="1" spans="1:5">
      <c r="A954" s="527">
        <v>2130322</v>
      </c>
      <c r="B954" s="528" t="s">
        <v>842</v>
      </c>
      <c r="C954" s="531">
        <v>0</v>
      </c>
      <c r="D954" s="531">
        <v>0</v>
      </c>
      <c r="E954" s="382" t="str">
        <f t="shared" si="81"/>
        <v/>
      </c>
    </row>
    <row r="955" ht="36" customHeight="1" spans="1:5">
      <c r="A955" s="527">
        <v>2130333</v>
      </c>
      <c r="B955" s="528" t="s">
        <v>817</v>
      </c>
      <c r="C955" s="531">
        <v>0</v>
      </c>
      <c r="D955" s="531">
        <v>0</v>
      </c>
      <c r="E955" s="385" t="str">
        <f t="shared" si="81"/>
        <v/>
      </c>
    </row>
    <row r="956" ht="36" customHeight="1" spans="1:5">
      <c r="A956" s="527">
        <v>2130334</v>
      </c>
      <c r="B956" s="528" t="s">
        <v>843</v>
      </c>
      <c r="C956" s="531">
        <v>0</v>
      </c>
      <c r="D956" s="531">
        <v>0</v>
      </c>
      <c r="E956" s="385" t="str">
        <f t="shared" si="81"/>
        <v/>
      </c>
    </row>
    <row r="957" ht="36" customHeight="1" spans="1:5">
      <c r="A957" s="527">
        <v>2130335</v>
      </c>
      <c r="B957" s="528" t="s">
        <v>844</v>
      </c>
      <c r="C957" s="531">
        <v>0</v>
      </c>
      <c r="D957" s="531">
        <v>117</v>
      </c>
      <c r="E957" s="385" t="str">
        <f t="shared" si="81"/>
        <v/>
      </c>
    </row>
    <row r="958" ht="36" customHeight="1" spans="1:5">
      <c r="A958" s="527">
        <v>2130336</v>
      </c>
      <c r="B958" s="528" t="s">
        <v>845</v>
      </c>
      <c r="C958" s="531">
        <v>0</v>
      </c>
      <c r="D958" s="531">
        <v>0</v>
      </c>
      <c r="E958" s="385" t="str">
        <f t="shared" ref="E958:E963" si="82">IF(C958&gt;0,D958/C958-1,IF(C958&lt;0,-(D958/C958-1),""))</f>
        <v/>
      </c>
    </row>
    <row r="959" ht="36" customHeight="1" spans="1:5">
      <c r="A959" s="527">
        <v>2130337</v>
      </c>
      <c r="B959" s="528" t="s">
        <v>846</v>
      </c>
      <c r="C959" s="531">
        <v>0</v>
      </c>
      <c r="D959" s="531">
        <v>0</v>
      </c>
      <c r="E959" s="385" t="str">
        <f t="shared" si="82"/>
        <v/>
      </c>
    </row>
    <row r="960" ht="36" customHeight="1" spans="1:5">
      <c r="A960" s="527">
        <v>2130399</v>
      </c>
      <c r="B960" s="528" t="s">
        <v>847</v>
      </c>
      <c r="C960" s="531">
        <v>180</v>
      </c>
      <c r="D960" s="531">
        <v>69</v>
      </c>
      <c r="E960" s="382"/>
    </row>
    <row r="961" ht="36" customHeight="1" spans="1:5">
      <c r="A961" s="527">
        <v>21305</v>
      </c>
      <c r="B961" s="528" t="s">
        <v>848</v>
      </c>
      <c r="C961" s="529">
        <f>SUM(C962:C967)</f>
        <v>0</v>
      </c>
      <c r="D961" s="529">
        <f>SUM(D962:D967)</f>
        <v>0</v>
      </c>
      <c r="E961" s="382"/>
    </row>
    <row r="962" ht="36" customHeight="1" spans="1:5">
      <c r="A962" s="527">
        <v>2130504</v>
      </c>
      <c r="B962" s="528" t="s">
        <v>849</v>
      </c>
      <c r="C962" s="531"/>
      <c r="D962" s="531"/>
      <c r="E962" s="385" t="str">
        <f t="shared" si="82"/>
        <v/>
      </c>
    </row>
    <row r="963" ht="36" customHeight="1" spans="1:5">
      <c r="A963" s="527">
        <v>2130505</v>
      </c>
      <c r="B963" s="528" t="s">
        <v>850</v>
      </c>
      <c r="C963" s="531"/>
      <c r="D963" s="531"/>
      <c r="E963" s="385" t="str">
        <f t="shared" si="82"/>
        <v/>
      </c>
    </row>
    <row r="964" ht="36" customHeight="1" spans="1:5">
      <c r="A964" s="527">
        <v>2130506</v>
      </c>
      <c r="B964" s="528" t="s">
        <v>851</v>
      </c>
      <c r="C964" s="531"/>
      <c r="D964" s="531"/>
      <c r="E964" s="385"/>
    </row>
    <row r="965" ht="36" customHeight="1" spans="1:5">
      <c r="A965" s="527">
        <v>2130507</v>
      </c>
      <c r="B965" s="528" t="s">
        <v>852</v>
      </c>
      <c r="C965" s="531"/>
      <c r="D965" s="531"/>
      <c r="E965" s="385" t="str">
        <f t="shared" ref="E965:E970" si="83">IF(C965&gt;0,D965/C965-1,IF(C965&lt;0,-(D965/C965-1),""))</f>
        <v/>
      </c>
    </row>
    <row r="966" ht="36" customHeight="1" spans="1:5">
      <c r="A966" s="527">
        <v>2130508</v>
      </c>
      <c r="B966" s="528" t="s">
        <v>853</v>
      </c>
      <c r="C966" s="531"/>
      <c r="D966" s="531"/>
      <c r="E966" s="385"/>
    </row>
    <row r="967" ht="36" customHeight="1" spans="1:5">
      <c r="A967" s="527">
        <v>2130599</v>
      </c>
      <c r="B967" s="528" t="s">
        <v>854</v>
      </c>
      <c r="C967" s="531"/>
      <c r="D967" s="531"/>
      <c r="E967" s="385"/>
    </row>
    <row r="968" ht="36" customHeight="1" spans="1:5">
      <c r="A968" s="527">
        <v>21307</v>
      </c>
      <c r="B968" s="528" t="s">
        <v>855</v>
      </c>
      <c r="C968" s="529">
        <f>SUM(C969:C973)</f>
        <v>0</v>
      </c>
      <c r="D968" s="529">
        <f>SUM(D969:D973)</f>
        <v>0</v>
      </c>
      <c r="E968" s="385" t="str">
        <f t="shared" si="83"/>
        <v/>
      </c>
    </row>
    <row r="969" ht="36" customHeight="1" spans="1:5">
      <c r="A969" s="527">
        <v>2130701</v>
      </c>
      <c r="B969" s="528" t="s">
        <v>856</v>
      </c>
      <c r="C969" s="531"/>
      <c r="D969" s="531"/>
      <c r="E969" s="385"/>
    </row>
    <row r="970" ht="36" customHeight="1" spans="1:5">
      <c r="A970" s="527">
        <v>2130705</v>
      </c>
      <c r="B970" s="528" t="s">
        <v>857</v>
      </c>
      <c r="C970" s="531"/>
      <c r="D970" s="531"/>
      <c r="E970" s="385" t="str">
        <f t="shared" si="83"/>
        <v/>
      </c>
    </row>
    <row r="971" ht="36" customHeight="1" spans="1:5">
      <c r="A971" s="527">
        <v>2130706</v>
      </c>
      <c r="B971" s="528" t="s">
        <v>858</v>
      </c>
      <c r="C971" s="531"/>
      <c r="D971" s="531"/>
      <c r="E971" s="385" t="str">
        <f t="shared" ref="E966:E1029" si="84">IF(C971&gt;0,D971/C971-1,IF(C971&lt;0,-(D971/C971-1),""))</f>
        <v/>
      </c>
    </row>
    <row r="972" ht="36" customHeight="1" spans="1:5">
      <c r="A972" s="527">
        <v>2130707</v>
      </c>
      <c r="B972" s="528" t="s">
        <v>859</v>
      </c>
      <c r="C972" s="531"/>
      <c r="D972" s="531"/>
      <c r="E972" s="385"/>
    </row>
    <row r="973" ht="36" customHeight="1" spans="1:5">
      <c r="A973" s="527">
        <v>2130799</v>
      </c>
      <c r="B973" s="528" t="s">
        <v>860</v>
      </c>
      <c r="C973" s="531"/>
      <c r="D973" s="531"/>
      <c r="E973" s="385"/>
    </row>
    <row r="974" ht="36" customHeight="1" spans="1:5">
      <c r="A974" s="527">
        <v>21308</v>
      </c>
      <c r="B974" s="528" t="s">
        <v>861</v>
      </c>
      <c r="C974" s="529">
        <f>SUM(C975:C979)</f>
        <v>5</v>
      </c>
      <c r="D974" s="529">
        <f>SUM(D975:D979)</f>
        <v>232</v>
      </c>
      <c r="E974" s="385"/>
    </row>
    <row r="975" ht="36" customHeight="1" spans="1:5">
      <c r="A975" s="527">
        <v>2130801</v>
      </c>
      <c r="B975" s="528" t="s">
        <v>862</v>
      </c>
      <c r="C975" s="531"/>
      <c r="D975" s="531">
        <v>0</v>
      </c>
      <c r="E975" s="385"/>
    </row>
    <row r="976" ht="36" customHeight="1" spans="1:5">
      <c r="A976" s="527">
        <v>2130803</v>
      </c>
      <c r="B976" s="528" t="s">
        <v>863</v>
      </c>
      <c r="C976" s="531"/>
      <c r="D976" s="531">
        <v>0</v>
      </c>
      <c r="E976" s="385"/>
    </row>
    <row r="977" ht="36" customHeight="1" spans="1:5">
      <c r="A977" s="527">
        <v>2130804</v>
      </c>
      <c r="B977" s="528" t="s">
        <v>864</v>
      </c>
      <c r="C977" s="531">
        <v>5</v>
      </c>
      <c r="D977" s="531">
        <v>82</v>
      </c>
      <c r="E977" s="385"/>
    </row>
    <row r="978" ht="36" customHeight="1" spans="1:5">
      <c r="A978" s="527">
        <v>2130805</v>
      </c>
      <c r="B978" s="528" t="s">
        <v>865</v>
      </c>
      <c r="C978" s="531"/>
      <c r="D978" s="531">
        <v>0</v>
      </c>
      <c r="E978" s="385"/>
    </row>
    <row r="979" ht="36" customHeight="1" spans="1:5">
      <c r="A979" s="527">
        <v>2130899</v>
      </c>
      <c r="B979" s="528" t="s">
        <v>866</v>
      </c>
      <c r="C979" s="531"/>
      <c r="D979" s="531">
        <v>150</v>
      </c>
      <c r="E979" s="385" t="str">
        <f t="shared" si="84"/>
        <v/>
      </c>
    </row>
    <row r="980" ht="36" customHeight="1" spans="1:5">
      <c r="A980" s="527">
        <v>21309</v>
      </c>
      <c r="B980" s="528" t="s">
        <v>867</v>
      </c>
      <c r="C980" s="529">
        <f>SUM(C981:C982)</f>
        <v>0</v>
      </c>
      <c r="D980" s="529">
        <f>SUM(D981:D982)</f>
        <v>0</v>
      </c>
      <c r="E980" s="385"/>
    </row>
    <row r="981" ht="36" customHeight="1" spans="1:5">
      <c r="A981" s="527">
        <v>2130901</v>
      </c>
      <c r="B981" s="528" t="s">
        <v>868</v>
      </c>
      <c r="C981" s="531"/>
      <c r="D981" s="531"/>
      <c r="E981" s="385" t="str">
        <f t="shared" si="84"/>
        <v/>
      </c>
    </row>
    <row r="982" ht="36" customHeight="1" spans="1:5">
      <c r="A982" s="527">
        <v>2130999</v>
      </c>
      <c r="B982" s="528" t="s">
        <v>869</v>
      </c>
      <c r="C982" s="531"/>
      <c r="D982" s="531"/>
      <c r="E982" s="385"/>
    </row>
    <row r="983" ht="36" customHeight="1" spans="1:5">
      <c r="A983" s="527">
        <v>21399</v>
      </c>
      <c r="B983" s="528" t="s">
        <v>870</v>
      </c>
      <c r="C983" s="529">
        <f>SUM(C984:C985)</f>
        <v>0</v>
      </c>
      <c r="D983" s="529">
        <f>SUM(D984:D985)</f>
        <v>0</v>
      </c>
      <c r="E983" s="385"/>
    </row>
    <row r="984" ht="36" customHeight="1" spans="1:5">
      <c r="A984" s="527">
        <v>2139901</v>
      </c>
      <c r="B984" s="528" t="s">
        <v>871</v>
      </c>
      <c r="C984" s="531"/>
      <c r="D984" s="531"/>
      <c r="E984" s="385"/>
    </row>
    <row r="985" ht="36" customHeight="1" spans="1:5">
      <c r="A985" s="527">
        <v>2139999</v>
      </c>
      <c r="B985" s="528" t="s">
        <v>872</v>
      </c>
      <c r="C985" s="531"/>
      <c r="D985" s="531"/>
      <c r="E985" s="385"/>
    </row>
    <row r="986" ht="36" customHeight="1" spans="1:5">
      <c r="A986" s="527">
        <v>214</v>
      </c>
      <c r="B986" s="528" t="s">
        <v>873</v>
      </c>
      <c r="C986" s="529">
        <f>SUM(C987,C1009,C1019,C1029,C1036,C1041)</f>
        <v>6230</v>
      </c>
      <c r="D986" s="529">
        <f>SUM(D987,D1009,D1019,D1029,D1036,D1041)</f>
        <v>3554</v>
      </c>
      <c r="E986" s="382"/>
    </row>
    <row r="987" ht="36" customHeight="1" spans="1:5">
      <c r="A987" s="527">
        <v>21401</v>
      </c>
      <c r="B987" s="528" t="s">
        <v>874</v>
      </c>
      <c r="C987" s="529">
        <f>SUM(C988:C1008)</f>
        <v>1180</v>
      </c>
      <c r="D987" s="529">
        <f>SUM(D988:D1008)</f>
        <v>1669</v>
      </c>
      <c r="E987" s="385">
        <f t="shared" si="84"/>
        <v>0.414</v>
      </c>
    </row>
    <row r="988" ht="36" customHeight="1" spans="1:5">
      <c r="A988" s="527">
        <v>2140101</v>
      </c>
      <c r="B988" s="528" t="s">
        <v>138</v>
      </c>
      <c r="C988" s="531">
        <v>0</v>
      </c>
      <c r="D988" s="531">
        <v>0</v>
      </c>
      <c r="E988" s="385" t="str">
        <f t="shared" si="84"/>
        <v/>
      </c>
    </row>
    <row r="989" ht="36" customHeight="1" spans="1:5">
      <c r="A989" s="527">
        <v>2140102</v>
      </c>
      <c r="B989" s="528" t="s">
        <v>139</v>
      </c>
      <c r="C989" s="531">
        <v>1096</v>
      </c>
      <c r="D989" s="531">
        <v>538</v>
      </c>
      <c r="E989" s="385">
        <f t="shared" si="84"/>
        <v>-0.509</v>
      </c>
    </row>
    <row r="990" ht="36" customHeight="1" spans="1:5">
      <c r="A990" s="527">
        <v>2140103</v>
      </c>
      <c r="B990" s="528" t="s">
        <v>140</v>
      </c>
      <c r="C990" s="531">
        <v>0</v>
      </c>
      <c r="D990" s="531">
        <v>0</v>
      </c>
      <c r="E990" s="385"/>
    </row>
    <row r="991" ht="36" customHeight="1" spans="1:5">
      <c r="A991" s="527">
        <v>2140104</v>
      </c>
      <c r="B991" s="528" t="s">
        <v>875</v>
      </c>
      <c r="C991" s="531">
        <v>0</v>
      </c>
      <c r="D991" s="531">
        <v>0</v>
      </c>
      <c r="E991" s="385" t="str">
        <f t="shared" si="84"/>
        <v/>
      </c>
    </row>
    <row r="992" ht="36" customHeight="1" spans="1:5">
      <c r="A992" s="527">
        <v>2140106</v>
      </c>
      <c r="B992" s="528" t="s">
        <v>876</v>
      </c>
      <c r="C992" s="531">
        <v>3</v>
      </c>
      <c r="D992" s="531">
        <v>1100</v>
      </c>
      <c r="E992" s="385"/>
    </row>
    <row r="993" ht="36" customHeight="1" spans="1:5">
      <c r="A993" s="527">
        <v>2140109</v>
      </c>
      <c r="B993" s="528" t="s">
        <v>877</v>
      </c>
      <c r="C993" s="531">
        <v>0</v>
      </c>
      <c r="D993" s="531">
        <v>0</v>
      </c>
      <c r="E993" s="385"/>
    </row>
    <row r="994" ht="36" customHeight="1" spans="1:5">
      <c r="A994" s="527">
        <v>2140110</v>
      </c>
      <c r="B994" s="528" t="s">
        <v>878</v>
      </c>
      <c r="C994" s="531">
        <v>31</v>
      </c>
      <c r="D994" s="531">
        <v>31</v>
      </c>
      <c r="E994" s="385">
        <f t="shared" si="84"/>
        <v>0</v>
      </c>
    </row>
    <row r="995" ht="36" customHeight="1" spans="1:5">
      <c r="A995" s="527">
        <v>2140111</v>
      </c>
      <c r="B995" s="528" t="s">
        <v>879</v>
      </c>
      <c r="C995" s="531">
        <v>0</v>
      </c>
      <c r="D995" s="531">
        <v>0</v>
      </c>
      <c r="E995" s="385"/>
    </row>
    <row r="996" ht="36" customHeight="1" spans="1:5">
      <c r="A996" s="527">
        <v>2140112</v>
      </c>
      <c r="B996" s="528" t="s">
        <v>880</v>
      </c>
      <c r="C996" s="531">
        <v>0</v>
      </c>
      <c r="D996" s="531">
        <v>0</v>
      </c>
      <c r="E996" s="382"/>
    </row>
    <row r="997" ht="36" customHeight="1" spans="1:5">
      <c r="A997" s="527">
        <v>2140114</v>
      </c>
      <c r="B997" s="528" t="s">
        <v>881</v>
      </c>
      <c r="C997" s="531">
        <v>0</v>
      </c>
      <c r="D997" s="531">
        <v>0</v>
      </c>
      <c r="E997" s="385" t="str">
        <f t="shared" si="84"/>
        <v/>
      </c>
    </row>
    <row r="998" ht="36" customHeight="1" spans="1:5">
      <c r="A998" s="527">
        <v>2140122</v>
      </c>
      <c r="B998" s="528" t="s">
        <v>882</v>
      </c>
      <c r="C998" s="531">
        <v>0</v>
      </c>
      <c r="D998" s="531">
        <v>0</v>
      </c>
      <c r="E998" s="385" t="str">
        <f t="shared" si="84"/>
        <v/>
      </c>
    </row>
    <row r="999" ht="36" customHeight="1" spans="1:5">
      <c r="A999" s="527">
        <v>2140123</v>
      </c>
      <c r="B999" s="528" t="s">
        <v>883</v>
      </c>
      <c r="C999" s="531">
        <v>0</v>
      </c>
      <c r="D999" s="531">
        <v>0</v>
      </c>
      <c r="E999" s="385" t="str">
        <f t="shared" si="84"/>
        <v/>
      </c>
    </row>
    <row r="1000" ht="36" customHeight="1" spans="1:5">
      <c r="A1000" s="527">
        <v>2140127</v>
      </c>
      <c r="B1000" s="528" t="s">
        <v>884</v>
      </c>
      <c r="C1000" s="531">
        <v>0</v>
      </c>
      <c r="D1000" s="531">
        <v>0</v>
      </c>
      <c r="E1000" s="385" t="str">
        <f t="shared" si="84"/>
        <v/>
      </c>
    </row>
    <row r="1001" ht="36" customHeight="1" spans="1:5">
      <c r="A1001" s="527">
        <v>2140128</v>
      </c>
      <c r="B1001" s="528" t="s">
        <v>885</v>
      </c>
      <c r="C1001" s="531">
        <v>0</v>
      </c>
      <c r="D1001" s="531">
        <v>0</v>
      </c>
      <c r="E1001" s="385" t="str">
        <f t="shared" si="84"/>
        <v/>
      </c>
    </row>
    <row r="1002" ht="36" customHeight="1" spans="1:5">
      <c r="A1002" s="527">
        <v>2140129</v>
      </c>
      <c r="B1002" s="528" t="s">
        <v>886</v>
      </c>
      <c r="C1002" s="531">
        <v>0</v>
      </c>
      <c r="D1002" s="531">
        <v>0</v>
      </c>
      <c r="E1002" s="385" t="str">
        <f t="shared" si="84"/>
        <v/>
      </c>
    </row>
    <row r="1003" ht="36" customHeight="1" spans="1:5">
      <c r="A1003" s="527">
        <v>2140130</v>
      </c>
      <c r="B1003" s="528" t="s">
        <v>887</v>
      </c>
      <c r="C1003" s="531">
        <v>0</v>
      </c>
      <c r="D1003" s="531">
        <v>0</v>
      </c>
      <c r="E1003" s="385"/>
    </row>
    <row r="1004" ht="36" customHeight="1" spans="1:5">
      <c r="A1004" s="527">
        <v>2140131</v>
      </c>
      <c r="B1004" s="528" t="s">
        <v>888</v>
      </c>
      <c r="C1004" s="531">
        <v>0</v>
      </c>
      <c r="D1004" s="531">
        <v>0</v>
      </c>
      <c r="E1004" s="385"/>
    </row>
    <row r="1005" ht="36" customHeight="1" spans="1:5">
      <c r="A1005" s="527">
        <v>2140133</v>
      </c>
      <c r="B1005" s="528" t="s">
        <v>889</v>
      </c>
      <c r="C1005" s="531">
        <v>0</v>
      </c>
      <c r="D1005" s="531">
        <v>0</v>
      </c>
      <c r="E1005" s="385"/>
    </row>
    <row r="1006" ht="36" customHeight="1" spans="1:5">
      <c r="A1006" s="527">
        <v>2140136</v>
      </c>
      <c r="B1006" s="528" t="s">
        <v>890</v>
      </c>
      <c r="C1006" s="531">
        <v>0</v>
      </c>
      <c r="D1006" s="531">
        <v>0</v>
      </c>
      <c r="E1006" s="382" t="str">
        <f t="shared" si="84"/>
        <v/>
      </c>
    </row>
    <row r="1007" ht="36" customHeight="1" spans="1:5">
      <c r="A1007" s="527">
        <v>2140138</v>
      </c>
      <c r="B1007" s="528" t="s">
        <v>891</v>
      </c>
      <c r="C1007" s="531">
        <v>0</v>
      </c>
      <c r="D1007" s="531">
        <v>0</v>
      </c>
      <c r="E1007" s="385" t="str">
        <f t="shared" si="84"/>
        <v/>
      </c>
    </row>
    <row r="1008" ht="36" customHeight="1" spans="1:5">
      <c r="A1008" s="527">
        <v>2140199</v>
      </c>
      <c r="B1008" s="528" t="s">
        <v>892</v>
      </c>
      <c r="C1008" s="531">
        <v>50</v>
      </c>
      <c r="D1008" s="531">
        <v>0</v>
      </c>
      <c r="E1008" s="385">
        <f t="shared" si="84"/>
        <v>-1</v>
      </c>
    </row>
    <row r="1009" ht="36" customHeight="1" spans="1:5">
      <c r="A1009" s="527">
        <v>21402</v>
      </c>
      <c r="B1009" s="528" t="s">
        <v>893</v>
      </c>
      <c r="C1009" s="529">
        <f>SUM(C1010:C1018)</f>
        <v>0</v>
      </c>
      <c r="D1009" s="529">
        <f>SUM(D1010:D1018)</f>
        <v>0</v>
      </c>
      <c r="E1009" s="385" t="str">
        <f t="shared" si="84"/>
        <v/>
      </c>
    </row>
    <row r="1010" ht="36" customHeight="1" spans="1:5">
      <c r="A1010" s="527">
        <v>2140201</v>
      </c>
      <c r="B1010" s="528" t="s">
        <v>138</v>
      </c>
      <c r="C1010" s="531"/>
      <c r="D1010" s="531"/>
      <c r="E1010" s="385" t="str">
        <f t="shared" si="84"/>
        <v/>
      </c>
    </row>
    <row r="1011" ht="36" customHeight="1" spans="1:5">
      <c r="A1011" s="527">
        <v>2140202</v>
      </c>
      <c r="B1011" s="528" t="s">
        <v>139</v>
      </c>
      <c r="C1011" s="531"/>
      <c r="D1011" s="531"/>
      <c r="E1011" s="382" t="str">
        <f t="shared" si="84"/>
        <v/>
      </c>
    </row>
    <row r="1012" ht="36" customHeight="1" spans="1:5">
      <c r="A1012" s="527">
        <v>2140203</v>
      </c>
      <c r="B1012" s="528" t="s">
        <v>140</v>
      </c>
      <c r="C1012" s="531"/>
      <c r="D1012" s="531"/>
      <c r="E1012" s="385" t="str">
        <f t="shared" si="84"/>
        <v/>
      </c>
    </row>
    <row r="1013" ht="36" customHeight="1" spans="1:5">
      <c r="A1013" s="527">
        <v>2140204</v>
      </c>
      <c r="B1013" s="528" t="s">
        <v>894</v>
      </c>
      <c r="C1013" s="531"/>
      <c r="D1013" s="531"/>
      <c r="E1013" s="385" t="str">
        <f t="shared" si="84"/>
        <v/>
      </c>
    </row>
    <row r="1014" ht="36" customHeight="1" spans="1:5">
      <c r="A1014" s="527">
        <v>2140205</v>
      </c>
      <c r="B1014" s="528" t="s">
        <v>895</v>
      </c>
      <c r="C1014" s="531"/>
      <c r="D1014" s="531"/>
      <c r="E1014" s="385" t="str">
        <f t="shared" si="84"/>
        <v/>
      </c>
    </row>
    <row r="1015" ht="36" customHeight="1" spans="1:5">
      <c r="A1015" s="527">
        <v>2140206</v>
      </c>
      <c r="B1015" s="528" t="s">
        <v>896</v>
      </c>
      <c r="C1015" s="531"/>
      <c r="D1015" s="531"/>
      <c r="E1015" s="385" t="str">
        <f t="shared" si="84"/>
        <v/>
      </c>
    </row>
    <row r="1016" ht="36" customHeight="1" spans="1:5">
      <c r="A1016" s="527">
        <v>2140207</v>
      </c>
      <c r="B1016" s="528" t="s">
        <v>897</v>
      </c>
      <c r="C1016" s="531"/>
      <c r="D1016" s="531"/>
      <c r="E1016" s="385" t="str">
        <f t="shared" si="84"/>
        <v/>
      </c>
    </row>
    <row r="1017" ht="36" customHeight="1" spans="1:5">
      <c r="A1017" s="527">
        <v>2140208</v>
      </c>
      <c r="B1017" s="528" t="s">
        <v>898</v>
      </c>
      <c r="C1017" s="531"/>
      <c r="D1017" s="531"/>
      <c r="E1017" s="385" t="str">
        <f t="shared" si="84"/>
        <v/>
      </c>
    </row>
    <row r="1018" ht="36" customHeight="1" spans="1:5">
      <c r="A1018" s="527">
        <v>2140299</v>
      </c>
      <c r="B1018" s="528" t="s">
        <v>899</v>
      </c>
      <c r="C1018" s="531"/>
      <c r="D1018" s="531"/>
      <c r="E1018" s="382" t="str">
        <f t="shared" si="84"/>
        <v/>
      </c>
    </row>
    <row r="1019" ht="36" customHeight="1" spans="1:5">
      <c r="A1019" s="527">
        <v>21403</v>
      </c>
      <c r="B1019" s="528" t="s">
        <v>900</v>
      </c>
      <c r="C1019" s="529">
        <f>SUM(C1020:C1028)</f>
        <v>0</v>
      </c>
      <c r="D1019" s="529">
        <f>SUM(D1020:D1028)</f>
        <v>0</v>
      </c>
      <c r="E1019" s="385" t="str">
        <f t="shared" si="84"/>
        <v/>
      </c>
    </row>
    <row r="1020" ht="36" customHeight="1" spans="1:5">
      <c r="A1020" s="527">
        <v>2140301</v>
      </c>
      <c r="B1020" s="528" t="s">
        <v>138</v>
      </c>
      <c r="C1020" s="531"/>
      <c r="D1020" s="531"/>
      <c r="E1020" s="385" t="str">
        <f t="shared" si="84"/>
        <v/>
      </c>
    </row>
    <row r="1021" ht="36" customHeight="1" spans="1:5">
      <c r="A1021" s="527">
        <v>2140302</v>
      </c>
      <c r="B1021" s="528" t="s">
        <v>139</v>
      </c>
      <c r="C1021" s="531"/>
      <c r="D1021" s="531"/>
      <c r="E1021" s="385" t="str">
        <f t="shared" si="84"/>
        <v/>
      </c>
    </row>
    <row r="1022" ht="36" customHeight="1" spans="1:5">
      <c r="A1022" s="527">
        <v>2140303</v>
      </c>
      <c r="B1022" s="528" t="s">
        <v>140</v>
      </c>
      <c r="C1022" s="531"/>
      <c r="D1022" s="531"/>
      <c r="E1022" s="385" t="str">
        <f t="shared" si="84"/>
        <v/>
      </c>
    </row>
    <row r="1023" ht="36" customHeight="1" spans="1:5">
      <c r="A1023" s="527">
        <v>2140304</v>
      </c>
      <c r="B1023" s="528" t="s">
        <v>901</v>
      </c>
      <c r="C1023" s="531"/>
      <c r="D1023" s="531"/>
      <c r="E1023" s="382"/>
    </row>
    <row r="1024" ht="36" customHeight="1" spans="1:5">
      <c r="A1024" s="527">
        <v>2140305</v>
      </c>
      <c r="B1024" s="528" t="s">
        <v>902</v>
      </c>
      <c r="C1024" s="531"/>
      <c r="D1024" s="531"/>
      <c r="E1024" s="385" t="str">
        <f t="shared" si="84"/>
        <v/>
      </c>
    </row>
    <row r="1025" ht="36" customHeight="1" spans="1:5">
      <c r="A1025" s="527">
        <v>2140306</v>
      </c>
      <c r="B1025" s="528" t="s">
        <v>903</v>
      </c>
      <c r="C1025" s="531"/>
      <c r="D1025" s="531"/>
      <c r="E1025" s="385"/>
    </row>
    <row r="1026" ht="36" customHeight="1" spans="1:5">
      <c r="A1026" s="527">
        <v>2140307</v>
      </c>
      <c r="B1026" s="528" t="s">
        <v>904</v>
      </c>
      <c r="C1026" s="531"/>
      <c r="D1026" s="531"/>
      <c r="E1026" s="382"/>
    </row>
    <row r="1027" ht="36" customHeight="1" spans="1:5">
      <c r="A1027" s="527">
        <v>2140308</v>
      </c>
      <c r="B1027" s="528" t="s">
        <v>905</v>
      </c>
      <c r="C1027" s="531"/>
      <c r="D1027" s="531"/>
      <c r="E1027" s="385" t="str">
        <f>IF(C1027&gt;0,D1027/C1027-1,IF(C1027&lt;0,-(D1027/C1027-1),""))</f>
        <v/>
      </c>
    </row>
    <row r="1028" ht="36" customHeight="1" spans="1:5">
      <c r="A1028" s="527">
        <v>2140399</v>
      </c>
      <c r="B1028" s="528" t="s">
        <v>906</v>
      </c>
      <c r="C1028" s="531"/>
      <c r="D1028" s="531"/>
      <c r="E1028" s="382"/>
    </row>
    <row r="1029" ht="36" customHeight="1" spans="1:5">
      <c r="A1029" s="527">
        <v>21405</v>
      </c>
      <c r="B1029" s="528" t="s">
        <v>907</v>
      </c>
      <c r="C1029" s="529">
        <f>SUM(C1030:C1035)</f>
        <v>0</v>
      </c>
      <c r="D1029" s="529">
        <f>SUM(D1030:D1035)</f>
        <v>0</v>
      </c>
      <c r="E1029" s="385"/>
    </row>
    <row r="1030" ht="36" customHeight="1" spans="1:5">
      <c r="A1030" s="527">
        <v>2140501</v>
      </c>
      <c r="B1030" s="528" t="s">
        <v>138</v>
      </c>
      <c r="C1030" s="531"/>
      <c r="D1030" s="531"/>
      <c r="E1030" s="385" t="str">
        <f t="shared" ref="E1030:E1093" si="85">IF(C1030&gt;0,D1030/C1030-1,IF(C1030&lt;0,-(D1030/C1030-1),""))</f>
        <v/>
      </c>
    </row>
    <row r="1031" ht="36" customHeight="1" spans="1:5">
      <c r="A1031" s="527">
        <v>2140502</v>
      </c>
      <c r="B1031" s="528" t="s">
        <v>139</v>
      </c>
      <c r="C1031" s="531"/>
      <c r="D1031" s="531"/>
      <c r="E1031" s="385" t="str">
        <f t="shared" si="85"/>
        <v/>
      </c>
    </row>
    <row r="1032" ht="36" customHeight="1" spans="1:5">
      <c r="A1032" s="527">
        <v>2140503</v>
      </c>
      <c r="B1032" s="528" t="s">
        <v>140</v>
      </c>
      <c r="C1032" s="531"/>
      <c r="D1032" s="531"/>
      <c r="E1032" s="385"/>
    </row>
    <row r="1033" ht="36" customHeight="1" spans="1:5">
      <c r="A1033" s="527">
        <v>2140504</v>
      </c>
      <c r="B1033" s="528" t="s">
        <v>898</v>
      </c>
      <c r="C1033" s="531"/>
      <c r="D1033" s="531"/>
      <c r="E1033" s="385" t="str">
        <f t="shared" si="85"/>
        <v/>
      </c>
    </row>
    <row r="1034" ht="36" customHeight="1" spans="1:5">
      <c r="A1034" s="527">
        <v>2140505</v>
      </c>
      <c r="B1034" s="528" t="s">
        <v>908</v>
      </c>
      <c r="C1034" s="531"/>
      <c r="D1034" s="531"/>
      <c r="E1034" s="385" t="str">
        <f t="shared" si="85"/>
        <v/>
      </c>
    </row>
    <row r="1035" ht="36" customHeight="1" spans="1:5">
      <c r="A1035" s="527">
        <v>2140599</v>
      </c>
      <c r="B1035" s="528" t="s">
        <v>909</v>
      </c>
      <c r="C1035" s="531"/>
      <c r="D1035" s="531"/>
      <c r="E1035" s="385"/>
    </row>
    <row r="1036" ht="36" customHeight="1" spans="1:5">
      <c r="A1036" s="527">
        <v>21406</v>
      </c>
      <c r="B1036" s="528" t="s">
        <v>910</v>
      </c>
      <c r="C1036" s="529">
        <f>SUM(C1037:C1040)</f>
        <v>0</v>
      </c>
      <c r="D1036" s="529">
        <f>SUM(D1037:D1040)</f>
        <v>0</v>
      </c>
      <c r="E1036" s="385" t="str">
        <f t="shared" si="85"/>
        <v/>
      </c>
    </row>
    <row r="1037" ht="36" customHeight="1" spans="1:5">
      <c r="A1037" s="527">
        <v>2140601</v>
      </c>
      <c r="B1037" s="528" t="s">
        <v>911</v>
      </c>
      <c r="C1037" s="531"/>
      <c r="D1037" s="531"/>
      <c r="E1037" s="385"/>
    </row>
    <row r="1038" ht="36" customHeight="1" spans="1:5">
      <c r="A1038" s="527">
        <v>2140602</v>
      </c>
      <c r="B1038" s="528" t="s">
        <v>912</v>
      </c>
      <c r="C1038" s="531"/>
      <c r="D1038" s="531"/>
      <c r="E1038" s="385" t="str">
        <f>IF(C1038&gt;0,D1038/C1038-1,IF(C1038&lt;0,-(D1038/C1038-1),""))</f>
        <v/>
      </c>
    </row>
    <row r="1039" ht="36" customHeight="1" spans="1:5">
      <c r="A1039" s="527">
        <v>2140603</v>
      </c>
      <c r="B1039" s="528" t="s">
        <v>913</v>
      </c>
      <c r="C1039" s="531"/>
      <c r="D1039" s="531"/>
      <c r="E1039" s="385"/>
    </row>
    <row r="1040" ht="36" customHeight="1" spans="1:5">
      <c r="A1040" s="527">
        <v>2140699</v>
      </c>
      <c r="B1040" s="528" t="s">
        <v>914</v>
      </c>
      <c r="C1040" s="531"/>
      <c r="D1040" s="531"/>
      <c r="E1040" s="385" t="str">
        <f t="shared" si="85"/>
        <v/>
      </c>
    </row>
    <row r="1041" ht="36" customHeight="1" spans="1:5">
      <c r="A1041" s="527">
        <v>21499</v>
      </c>
      <c r="B1041" s="528" t="s">
        <v>915</v>
      </c>
      <c r="C1041" s="529">
        <f>SUM(C1042:C1043)</f>
        <v>5050</v>
      </c>
      <c r="D1041" s="529">
        <f>SUM(D1042:D1043)</f>
        <v>1885</v>
      </c>
      <c r="E1041" s="385"/>
    </row>
    <row r="1042" ht="36" customHeight="1" spans="1:5">
      <c r="A1042" s="527">
        <v>2149901</v>
      </c>
      <c r="B1042" s="528" t="s">
        <v>916</v>
      </c>
      <c r="C1042" s="531"/>
      <c r="D1042" s="531">
        <v>0</v>
      </c>
      <c r="E1042" s="385"/>
    </row>
    <row r="1043" ht="36" customHeight="1" spans="1:5">
      <c r="A1043" s="527">
        <v>2149999</v>
      </c>
      <c r="B1043" s="528" t="s">
        <v>917</v>
      </c>
      <c r="C1043" s="531">
        <v>5050</v>
      </c>
      <c r="D1043" s="531">
        <v>1885</v>
      </c>
      <c r="E1043" s="385"/>
    </row>
    <row r="1044" ht="36" customHeight="1" spans="1:5">
      <c r="A1044" s="527">
        <v>215</v>
      </c>
      <c r="B1044" s="528" t="s">
        <v>918</v>
      </c>
      <c r="C1044" s="529">
        <f>SUM(C1045,C1055,C1071,C1076,C1087,C1094,C1102)</f>
        <v>18594</v>
      </c>
      <c r="D1044" s="529">
        <f>SUM(D1045,D1055,D1071,D1076,D1087,D1094,D1102)</f>
        <v>3884</v>
      </c>
      <c r="E1044" s="385">
        <f t="shared" si="85"/>
        <v>-0.791</v>
      </c>
    </row>
    <row r="1045" ht="36" customHeight="1" spans="1:5">
      <c r="A1045" s="527">
        <v>21501</v>
      </c>
      <c r="B1045" s="528" t="s">
        <v>919</v>
      </c>
      <c r="C1045" s="529">
        <f>SUM(C1046:C1054)</f>
        <v>0</v>
      </c>
      <c r="D1045" s="529">
        <f>SUM(D1046:D1054)</f>
        <v>0</v>
      </c>
      <c r="E1045" s="385"/>
    </row>
    <row r="1046" ht="36" customHeight="1" spans="1:5">
      <c r="A1046" s="527">
        <v>2150101</v>
      </c>
      <c r="B1046" s="528" t="s">
        <v>138</v>
      </c>
      <c r="C1046" s="531"/>
      <c r="D1046" s="531"/>
      <c r="E1046" s="385" t="str">
        <f t="shared" si="85"/>
        <v/>
      </c>
    </row>
    <row r="1047" ht="36" customHeight="1" spans="1:5">
      <c r="A1047" s="527">
        <v>2150102</v>
      </c>
      <c r="B1047" s="528" t="s">
        <v>139</v>
      </c>
      <c r="C1047" s="531"/>
      <c r="D1047" s="531"/>
      <c r="E1047" s="385" t="str">
        <f t="shared" si="85"/>
        <v/>
      </c>
    </row>
    <row r="1048" ht="36" customHeight="1" spans="1:5">
      <c r="A1048" s="527">
        <v>2150103</v>
      </c>
      <c r="B1048" s="528" t="s">
        <v>140</v>
      </c>
      <c r="C1048" s="531"/>
      <c r="D1048" s="531"/>
      <c r="E1048" s="385" t="str">
        <f t="shared" si="85"/>
        <v/>
      </c>
    </row>
    <row r="1049" ht="36" customHeight="1" spans="1:5">
      <c r="A1049" s="527">
        <v>2150104</v>
      </c>
      <c r="B1049" s="528" t="s">
        <v>920</v>
      </c>
      <c r="C1049" s="531"/>
      <c r="D1049" s="531"/>
      <c r="E1049" s="385" t="str">
        <f t="shared" si="85"/>
        <v/>
      </c>
    </row>
    <row r="1050" ht="36" customHeight="1" spans="1:5">
      <c r="A1050" s="527">
        <v>2150105</v>
      </c>
      <c r="B1050" s="528" t="s">
        <v>921</v>
      </c>
      <c r="C1050" s="531"/>
      <c r="D1050" s="531"/>
      <c r="E1050" s="385" t="str">
        <f t="shared" si="85"/>
        <v/>
      </c>
    </row>
    <row r="1051" ht="36" customHeight="1" spans="1:5">
      <c r="A1051" s="527">
        <v>2150106</v>
      </c>
      <c r="B1051" s="528" t="s">
        <v>922</v>
      </c>
      <c r="C1051" s="531"/>
      <c r="D1051" s="531"/>
      <c r="E1051" s="385" t="str">
        <f t="shared" si="85"/>
        <v/>
      </c>
    </row>
    <row r="1052" ht="36" customHeight="1" spans="1:5">
      <c r="A1052" s="527">
        <v>2150107</v>
      </c>
      <c r="B1052" s="528" t="s">
        <v>923</v>
      </c>
      <c r="C1052" s="531"/>
      <c r="D1052" s="531"/>
      <c r="E1052" s="385" t="str">
        <f t="shared" si="85"/>
        <v/>
      </c>
    </row>
    <row r="1053" ht="36" customHeight="1" spans="1:5">
      <c r="A1053" s="527">
        <v>2150108</v>
      </c>
      <c r="B1053" s="528" t="s">
        <v>924</v>
      </c>
      <c r="C1053" s="531"/>
      <c r="D1053" s="531"/>
      <c r="E1053" s="385" t="str">
        <f t="shared" si="85"/>
        <v/>
      </c>
    </row>
    <row r="1054" ht="36" customHeight="1" spans="1:5">
      <c r="A1054" s="527">
        <v>2150199</v>
      </c>
      <c r="B1054" s="528" t="s">
        <v>925</v>
      </c>
      <c r="C1054" s="531"/>
      <c r="D1054" s="531"/>
      <c r="E1054" s="382"/>
    </row>
    <row r="1055" ht="36" customHeight="1" spans="1:5">
      <c r="A1055" s="527">
        <v>21502</v>
      </c>
      <c r="B1055" s="528" t="s">
        <v>926</v>
      </c>
      <c r="C1055" s="529">
        <f>SUM(C1056:C1070)</f>
        <v>0</v>
      </c>
      <c r="D1055" s="529">
        <f>SUM(D1056:D1070)</f>
        <v>0</v>
      </c>
      <c r="E1055" s="385"/>
    </row>
    <row r="1056" ht="36" customHeight="1" spans="1:5">
      <c r="A1056" s="527">
        <v>2150201</v>
      </c>
      <c r="B1056" s="528" t="s">
        <v>138</v>
      </c>
      <c r="C1056" s="531"/>
      <c r="D1056" s="531"/>
      <c r="E1056" s="385" t="str">
        <f t="shared" si="85"/>
        <v/>
      </c>
    </row>
    <row r="1057" ht="36" customHeight="1" spans="1:5">
      <c r="A1057" s="527">
        <v>2150202</v>
      </c>
      <c r="B1057" s="528" t="s">
        <v>139</v>
      </c>
      <c r="C1057" s="531"/>
      <c r="D1057" s="531"/>
      <c r="E1057" s="385" t="str">
        <f t="shared" si="85"/>
        <v/>
      </c>
    </row>
    <row r="1058" ht="36" customHeight="1" spans="1:5">
      <c r="A1058" s="527">
        <v>2150203</v>
      </c>
      <c r="B1058" s="528" t="s">
        <v>140</v>
      </c>
      <c r="C1058" s="531"/>
      <c r="D1058" s="531"/>
      <c r="E1058" s="385" t="str">
        <f t="shared" si="85"/>
        <v/>
      </c>
    </row>
    <row r="1059" ht="36" customHeight="1" spans="1:5">
      <c r="A1059" s="527">
        <v>2150204</v>
      </c>
      <c r="B1059" s="528" t="s">
        <v>927</v>
      </c>
      <c r="C1059" s="531"/>
      <c r="D1059" s="531"/>
      <c r="E1059" s="385" t="str">
        <f t="shared" si="85"/>
        <v/>
      </c>
    </row>
    <row r="1060" ht="36" customHeight="1" spans="1:5">
      <c r="A1060" s="527">
        <v>2150205</v>
      </c>
      <c r="B1060" s="528" t="s">
        <v>928</v>
      </c>
      <c r="C1060" s="531"/>
      <c r="D1060" s="531"/>
      <c r="E1060" s="385"/>
    </row>
    <row r="1061" ht="36" customHeight="1" spans="1:5">
      <c r="A1061" s="527">
        <v>2150206</v>
      </c>
      <c r="B1061" s="528" t="s">
        <v>929</v>
      </c>
      <c r="C1061" s="531"/>
      <c r="D1061" s="531"/>
      <c r="E1061" s="385" t="str">
        <f t="shared" si="85"/>
        <v/>
      </c>
    </row>
    <row r="1062" ht="36" customHeight="1" spans="1:5">
      <c r="A1062" s="527">
        <v>2150207</v>
      </c>
      <c r="B1062" s="528" t="s">
        <v>930</v>
      </c>
      <c r="C1062" s="531"/>
      <c r="D1062" s="531"/>
      <c r="E1062" s="385"/>
    </row>
    <row r="1063" ht="36" customHeight="1" spans="1:5">
      <c r="A1063" s="527">
        <v>2150208</v>
      </c>
      <c r="B1063" s="528" t="s">
        <v>931</v>
      </c>
      <c r="C1063" s="531"/>
      <c r="D1063" s="531"/>
      <c r="E1063" s="385" t="str">
        <f t="shared" si="85"/>
        <v/>
      </c>
    </row>
    <row r="1064" ht="36" customHeight="1" spans="1:5">
      <c r="A1064" s="527">
        <v>2150209</v>
      </c>
      <c r="B1064" s="528" t="s">
        <v>932</v>
      </c>
      <c r="C1064" s="531"/>
      <c r="D1064" s="531"/>
      <c r="E1064" s="385" t="str">
        <f t="shared" si="85"/>
        <v/>
      </c>
    </row>
    <row r="1065" ht="36" customHeight="1" spans="1:5">
      <c r="A1065" s="527">
        <v>2150210</v>
      </c>
      <c r="B1065" s="528" t="s">
        <v>933</v>
      </c>
      <c r="C1065" s="531"/>
      <c r="D1065" s="531"/>
      <c r="E1065" s="385"/>
    </row>
    <row r="1066" ht="36" customHeight="1" spans="1:5">
      <c r="A1066" s="527">
        <v>2150212</v>
      </c>
      <c r="B1066" s="528" t="s">
        <v>934</v>
      </c>
      <c r="C1066" s="531"/>
      <c r="D1066" s="531"/>
      <c r="E1066" s="385"/>
    </row>
    <row r="1067" ht="36" customHeight="1" spans="1:5">
      <c r="A1067" s="527">
        <v>2150213</v>
      </c>
      <c r="B1067" s="528" t="s">
        <v>935</v>
      </c>
      <c r="C1067" s="531"/>
      <c r="D1067" s="531"/>
      <c r="E1067" s="385" t="str">
        <f t="shared" si="85"/>
        <v/>
      </c>
    </row>
    <row r="1068" ht="36" customHeight="1" spans="1:5">
      <c r="A1068" s="527">
        <v>2150214</v>
      </c>
      <c r="B1068" s="528" t="s">
        <v>936</v>
      </c>
      <c r="C1068" s="531"/>
      <c r="D1068" s="531"/>
      <c r="E1068" s="385"/>
    </row>
    <row r="1069" ht="36" customHeight="1" spans="1:5">
      <c r="A1069" s="527">
        <v>2150215</v>
      </c>
      <c r="B1069" s="528" t="s">
        <v>937</v>
      </c>
      <c r="C1069" s="531"/>
      <c r="D1069" s="531"/>
      <c r="E1069" s="385"/>
    </row>
    <row r="1070" ht="36" customHeight="1" spans="1:5">
      <c r="A1070" s="527">
        <v>2150299</v>
      </c>
      <c r="B1070" s="528" t="s">
        <v>938</v>
      </c>
      <c r="C1070" s="531"/>
      <c r="D1070" s="531"/>
      <c r="E1070" s="385" t="str">
        <f t="shared" si="85"/>
        <v/>
      </c>
    </row>
    <row r="1071" ht="36" customHeight="1" spans="1:5">
      <c r="A1071" s="527">
        <v>21503</v>
      </c>
      <c r="B1071" s="528" t="s">
        <v>939</v>
      </c>
      <c r="C1071" s="529">
        <f>SUM(C1072:C1075)</f>
        <v>200</v>
      </c>
      <c r="D1071" s="529">
        <f>SUM(D1072:D1075)</f>
        <v>0</v>
      </c>
      <c r="E1071" s="385">
        <f t="shared" si="85"/>
        <v>-1</v>
      </c>
    </row>
    <row r="1072" ht="36" customHeight="1" spans="1:5">
      <c r="A1072" s="527">
        <v>2150301</v>
      </c>
      <c r="B1072" s="528" t="s">
        <v>138</v>
      </c>
      <c r="C1072" s="531"/>
      <c r="D1072" s="531"/>
      <c r="E1072" s="385" t="str">
        <f t="shared" si="85"/>
        <v/>
      </c>
    </row>
    <row r="1073" ht="36" customHeight="1" spans="1:5">
      <c r="A1073" s="527">
        <v>2150302</v>
      </c>
      <c r="B1073" s="528" t="s">
        <v>139</v>
      </c>
      <c r="C1073" s="531"/>
      <c r="D1073" s="531"/>
      <c r="E1073" s="385" t="str">
        <f t="shared" si="85"/>
        <v/>
      </c>
    </row>
    <row r="1074" ht="36" customHeight="1" spans="1:5">
      <c r="A1074" s="527">
        <v>2150303</v>
      </c>
      <c r="B1074" s="528" t="s">
        <v>140</v>
      </c>
      <c r="C1074" s="531"/>
      <c r="D1074" s="531"/>
      <c r="E1074" s="385" t="str">
        <f t="shared" si="85"/>
        <v/>
      </c>
    </row>
    <row r="1075" ht="36" customHeight="1" spans="1:5">
      <c r="A1075" s="527">
        <v>2150399</v>
      </c>
      <c r="B1075" s="528" t="s">
        <v>940</v>
      </c>
      <c r="C1075" s="531">
        <v>200</v>
      </c>
      <c r="D1075" s="531"/>
      <c r="E1075" s="385"/>
    </row>
    <row r="1076" ht="36" customHeight="1" spans="1:5">
      <c r="A1076" s="527">
        <v>21505</v>
      </c>
      <c r="B1076" s="528" t="s">
        <v>941</v>
      </c>
      <c r="C1076" s="529">
        <f>SUM(C1077:C1086)</f>
        <v>11707</v>
      </c>
      <c r="D1076" s="529">
        <f>SUM(D1077:D1086)</f>
        <v>2984</v>
      </c>
      <c r="E1076" s="382"/>
    </row>
    <row r="1077" ht="36" customHeight="1" spans="1:5">
      <c r="A1077" s="527">
        <v>2150501</v>
      </c>
      <c r="B1077" s="528" t="s">
        <v>138</v>
      </c>
      <c r="C1077" s="531"/>
      <c r="D1077" s="531">
        <v>0</v>
      </c>
      <c r="E1077" s="385"/>
    </row>
    <row r="1078" ht="36" customHeight="1" spans="1:5">
      <c r="A1078" s="527">
        <v>2150502</v>
      </c>
      <c r="B1078" s="528" t="s">
        <v>139</v>
      </c>
      <c r="C1078" s="531"/>
      <c r="D1078" s="531">
        <v>0</v>
      </c>
      <c r="E1078" s="385" t="str">
        <f t="shared" si="85"/>
        <v/>
      </c>
    </row>
    <row r="1079" ht="36" customHeight="1" spans="1:5">
      <c r="A1079" s="527">
        <v>2150503</v>
      </c>
      <c r="B1079" s="528" t="s">
        <v>140</v>
      </c>
      <c r="C1079" s="531"/>
      <c r="D1079" s="531">
        <v>0</v>
      </c>
      <c r="E1079" s="385" t="str">
        <f t="shared" si="85"/>
        <v/>
      </c>
    </row>
    <row r="1080" ht="36" customHeight="1" spans="1:5">
      <c r="A1080" s="527">
        <v>2150505</v>
      </c>
      <c r="B1080" s="528" t="s">
        <v>942</v>
      </c>
      <c r="C1080" s="531"/>
      <c r="D1080" s="531">
        <v>0</v>
      </c>
      <c r="E1080" s="385" t="str">
        <f t="shared" si="85"/>
        <v/>
      </c>
    </row>
    <row r="1081" ht="36" customHeight="1" spans="1:5">
      <c r="A1081" s="527">
        <v>2150507</v>
      </c>
      <c r="B1081" s="528" t="s">
        <v>943</v>
      </c>
      <c r="C1081" s="531"/>
      <c r="D1081" s="531">
        <v>0</v>
      </c>
      <c r="E1081" s="385" t="str">
        <f t="shared" si="85"/>
        <v/>
      </c>
    </row>
    <row r="1082" ht="36" customHeight="1" spans="1:5">
      <c r="A1082" s="527">
        <v>2150508</v>
      </c>
      <c r="B1082" s="528" t="s">
        <v>944</v>
      </c>
      <c r="C1082" s="531"/>
      <c r="D1082" s="531">
        <v>0</v>
      </c>
      <c r="E1082" s="385"/>
    </row>
    <row r="1083" ht="36" customHeight="1" spans="1:5">
      <c r="A1083" s="527">
        <v>2150516</v>
      </c>
      <c r="B1083" s="528" t="s">
        <v>945</v>
      </c>
      <c r="C1083" s="531">
        <v>1851</v>
      </c>
      <c r="D1083" s="531">
        <v>374</v>
      </c>
      <c r="E1083" s="385">
        <f>IF(C1083&gt;0,D1083/C1083-1,IF(C1083&lt;0,-(D1083/C1083-1),""))</f>
        <v>-0.798</v>
      </c>
    </row>
    <row r="1084" ht="36" customHeight="1" spans="1:5">
      <c r="A1084" s="527">
        <v>2150517</v>
      </c>
      <c r="B1084" s="528" t="s">
        <v>946</v>
      </c>
      <c r="C1084" s="531">
        <v>8354</v>
      </c>
      <c r="D1084" s="531">
        <v>1207</v>
      </c>
      <c r="E1084" s="385">
        <f t="shared" si="85"/>
        <v>-0.856</v>
      </c>
    </row>
    <row r="1085" ht="36" customHeight="1" spans="1:5">
      <c r="A1085" s="527">
        <v>2150550</v>
      </c>
      <c r="B1085" s="528" t="s">
        <v>147</v>
      </c>
      <c r="C1085" s="531">
        <v>852</v>
      </c>
      <c r="D1085" s="531">
        <v>919</v>
      </c>
      <c r="E1085" s="385">
        <f t="shared" si="85"/>
        <v>0.079</v>
      </c>
    </row>
    <row r="1086" ht="36" customHeight="1" spans="1:5">
      <c r="A1086" s="527">
        <v>2150599</v>
      </c>
      <c r="B1086" s="528" t="s">
        <v>947</v>
      </c>
      <c r="C1086" s="531">
        <v>650</v>
      </c>
      <c r="D1086" s="531">
        <v>484</v>
      </c>
      <c r="E1086" s="385">
        <f t="shared" si="85"/>
        <v>-0.255</v>
      </c>
    </row>
    <row r="1087" ht="36" customHeight="1" spans="1:5">
      <c r="A1087" s="527">
        <v>21507</v>
      </c>
      <c r="B1087" s="528" t="s">
        <v>948</v>
      </c>
      <c r="C1087" s="529">
        <f>SUM(C1088:C1093)</f>
        <v>0</v>
      </c>
      <c r="D1087" s="529">
        <f>SUM(D1088:D1093)</f>
        <v>0</v>
      </c>
      <c r="E1087" s="385" t="str">
        <f t="shared" si="85"/>
        <v/>
      </c>
    </row>
    <row r="1088" ht="36" customHeight="1" spans="1:5">
      <c r="A1088" s="527">
        <v>2150701</v>
      </c>
      <c r="B1088" s="528" t="s">
        <v>138</v>
      </c>
      <c r="C1088" s="531"/>
      <c r="D1088" s="531"/>
      <c r="E1088" s="385" t="str">
        <f t="shared" si="85"/>
        <v/>
      </c>
    </row>
    <row r="1089" ht="36" customHeight="1" spans="1:5">
      <c r="A1089" s="527">
        <v>2150702</v>
      </c>
      <c r="B1089" s="528" t="s">
        <v>139</v>
      </c>
      <c r="C1089" s="531"/>
      <c r="D1089" s="531"/>
      <c r="E1089" s="385" t="str">
        <f t="shared" si="85"/>
        <v/>
      </c>
    </row>
    <row r="1090" ht="36" customHeight="1" spans="1:5">
      <c r="A1090" s="527">
        <v>2150703</v>
      </c>
      <c r="B1090" s="528" t="s">
        <v>140</v>
      </c>
      <c r="C1090" s="531"/>
      <c r="D1090" s="531"/>
      <c r="E1090" s="385"/>
    </row>
    <row r="1091" ht="36" customHeight="1" spans="1:5">
      <c r="A1091" s="527">
        <v>2150704</v>
      </c>
      <c r="B1091" s="528" t="s">
        <v>949</v>
      </c>
      <c r="C1091" s="531"/>
      <c r="D1091" s="531"/>
      <c r="E1091" s="382"/>
    </row>
    <row r="1092" ht="36" customHeight="1" spans="1:5">
      <c r="A1092" s="527">
        <v>2150705</v>
      </c>
      <c r="B1092" s="528" t="s">
        <v>950</v>
      </c>
      <c r="C1092" s="531"/>
      <c r="D1092" s="531"/>
      <c r="E1092" s="385" t="str">
        <f t="shared" si="85"/>
        <v/>
      </c>
    </row>
    <row r="1093" ht="36" customHeight="1" spans="1:5">
      <c r="A1093" s="527">
        <v>2150799</v>
      </c>
      <c r="B1093" s="528" t="s">
        <v>951</v>
      </c>
      <c r="C1093" s="531"/>
      <c r="D1093" s="531"/>
      <c r="E1093" s="385" t="str">
        <f t="shared" si="85"/>
        <v/>
      </c>
    </row>
    <row r="1094" ht="36" customHeight="1" spans="1:5">
      <c r="A1094" s="527">
        <v>21508</v>
      </c>
      <c r="B1094" s="528" t="s">
        <v>952</v>
      </c>
      <c r="C1094" s="529">
        <f>SUM(C1095:C1101)</f>
        <v>6687</v>
      </c>
      <c r="D1094" s="529">
        <f>SUM(D1095:D1101)</f>
        <v>819</v>
      </c>
      <c r="E1094" s="385">
        <f t="shared" ref="E1094:E1158" si="86">IF(C1094&gt;0,D1094/C1094-1,IF(C1094&lt;0,-(D1094/C1094-1),""))</f>
        <v>-0.878</v>
      </c>
    </row>
    <row r="1095" ht="36" customHeight="1" spans="1:5">
      <c r="A1095" s="527">
        <v>2150801</v>
      </c>
      <c r="B1095" s="528" t="s">
        <v>138</v>
      </c>
      <c r="C1095" s="531"/>
      <c r="D1095" s="531">
        <v>0</v>
      </c>
      <c r="E1095" s="385" t="str">
        <f t="shared" si="86"/>
        <v/>
      </c>
    </row>
    <row r="1096" ht="36" customHeight="1" spans="1:5">
      <c r="A1096" s="527">
        <v>2150802</v>
      </c>
      <c r="B1096" s="528" t="s">
        <v>139</v>
      </c>
      <c r="C1096" s="531"/>
      <c r="D1096" s="531">
        <v>0</v>
      </c>
      <c r="E1096" s="385"/>
    </row>
    <row r="1097" ht="36" customHeight="1" spans="1:5">
      <c r="A1097" s="527">
        <v>2150803</v>
      </c>
      <c r="B1097" s="528" t="s">
        <v>140</v>
      </c>
      <c r="C1097" s="531"/>
      <c r="D1097" s="531">
        <v>0</v>
      </c>
      <c r="E1097" s="382"/>
    </row>
    <row r="1098" ht="36" customHeight="1" spans="1:5">
      <c r="A1098" s="527">
        <v>2150804</v>
      </c>
      <c r="B1098" s="528" t="s">
        <v>953</v>
      </c>
      <c r="C1098" s="531"/>
      <c r="D1098" s="531">
        <v>0</v>
      </c>
      <c r="E1098" s="385" t="str">
        <f>IF(C1098&gt;0,D1098/C1098-1,IF(C1098&lt;0,-(D1098/C1098-1),""))</f>
        <v/>
      </c>
    </row>
    <row r="1099" ht="36" customHeight="1" spans="1:5">
      <c r="A1099" s="527">
        <v>2150805</v>
      </c>
      <c r="B1099" s="528" t="s">
        <v>954</v>
      </c>
      <c r="C1099" s="531">
        <v>6687</v>
      </c>
      <c r="D1099" s="531">
        <v>819</v>
      </c>
      <c r="E1099" s="385">
        <f>IF(C1099&gt;0,D1099/C1099-1,IF(C1099&lt;0,-(D1099/C1099-1),""))</f>
        <v>-0.878</v>
      </c>
    </row>
    <row r="1100" ht="36" customHeight="1" spans="1:5">
      <c r="A1100" s="527">
        <v>2150806</v>
      </c>
      <c r="B1100" s="528" t="s">
        <v>955</v>
      </c>
      <c r="C1100" s="531"/>
      <c r="D1100" s="531">
        <v>0</v>
      </c>
      <c r="E1100" s="385"/>
    </row>
    <row r="1101" ht="36" customHeight="1" spans="1:5">
      <c r="A1101" s="527">
        <v>2150899</v>
      </c>
      <c r="B1101" s="528" t="s">
        <v>956</v>
      </c>
      <c r="C1101" s="531"/>
      <c r="D1101" s="531">
        <v>0</v>
      </c>
      <c r="E1101" s="385" t="str">
        <f t="shared" si="86"/>
        <v/>
      </c>
    </row>
    <row r="1102" ht="36" customHeight="1" spans="1:5">
      <c r="A1102" s="527">
        <v>21599</v>
      </c>
      <c r="B1102" s="528" t="s">
        <v>957</v>
      </c>
      <c r="C1102" s="529">
        <f>SUM(C1103:C1107)</f>
        <v>0</v>
      </c>
      <c r="D1102" s="529">
        <f>SUM(D1103:D1107)</f>
        <v>81</v>
      </c>
      <c r="E1102" s="385" t="str">
        <f t="shared" si="86"/>
        <v/>
      </c>
    </row>
    <row r="1103" ht="36" customHeight="1" spans="1:5">
      <c r="A1103" s="527">
        <v>2159901</v>
      </c>
      <c r="B1103" s="528" t="s">
        <v>958</v>
      </c>
      <c r="C1103" s="531"/>
      <c r="D1103" s="531">
        <v>0</v>
      </c>
      <c r="E1103" s="385" t="str">
        <f t="shared" si="86"/>
        <v/>
      </c>
    </row>
    <row r="1104" ht="36" customHeight="1" spans="1:5">
      <c r="A1104" s="527">
        <v>2159904</v>
      </c>
      <c r="B1104" s="528" t="s">
        <v>959</v>
      </c>
      <c r="C1104" s="531"/>
      <c r="D1104" s="531">
        <v>0</v>
      </c>
      <c r="E1104" s="385" t="str">
        <f t="shared" si="86"/>
        <v/>
      </c>
    </row>
    <row r="1105" ht="36" customHeight="1" spans="1:5">
      <c r="A1105" s="527">
        <v>2159905</v>
      </c>
      <c r="B1105" s="528" t="s">
        <v>960</v>
      </c>
      <c r="C1105" s="531"/>
      <c r="D1105" s="531">
        <v>0</v>
      </c>
      <c r="E1105" s="385" t="str">
        <f t="shared" si="86"/>
        <v/>
      </c>
    </row>
    <row r="1106" ht="36" customHeight="1" spans="1:5">
      <c r="A1106" s="527">
        <v>2159906</v>
      </c>
      <c r="B1106" s="528" t="s">
        <v>961</v>
      </c>
      <c r="C1106" s="531"/>
      <c r="D1106" s="531">
        <v>0</v>
      </c>
      <c r="E1106" s="385" t="str">
        <f t="shared" si="86"/>
        <v/>
      </c>
    </row>
    <row r="1107" ht="36" customHeight="1" spans="1:5">
      <c r="A1107" s="527">
        <v>2159999</v>
      </c>
      <c r="B1107" s="528" t="s">
        <v>962</v>
      </c>
      <c r="C1107" s="531"/>
      <c r="D1107" s="531">
        <v>81</v>
      </c>
      <c r="E1107" s="385" t="str">
        <f t="shared" si="86"/>
        <v/>
      </c>
    </row>
    <row r="1108" ht="36" customHeight="1" spans="1:5">
      <c r="A1108" s="527">
        <v>216</v>
      </c>
      <c r="B1108" s="528" t="s">
        <v>963</v>
      </c>
      <c r="C1108" s="529">
        <f>SUM(C1109,C1119,C1125)</f>
        <v>8235</v>
      </c>
      <c r="D1108" s="529">
        <f>SUM(D1109,D1119,D1125)</f>
        <v>6702</v>
      </c>
      <c r="E1108" s="385">
        <f t="shared" si="86"/>
        <v>-0.186</v>
      </c>
    </row>
    <row r="1109" ht="36" customHeight="1" spans="1:5">
      <c r="A1109" s="527">
        <v>21602</v>
      </c>
      <c r="B1109" s="528" t="s">
        <v>964</v>
      </c>
      <c r="C1109" s="529">
        <f>SUM(C1110:C1118)</f>
        <v>1500</v>
      </c>
      <c r="D1109" s="529">
        <f>SUM(D1110:D1118)</f>
        <v>1700</v>
      </c>
      <c r="E1109" s="385">
        <f t="shared" si="86"/>
        <v>0.133</v>
      </c>
    </row>
    <row r="1110" ht="36" customHeight="1" spans="1:5">
      <c r="A1110" s="527">
        <v>2160201</v>
      </c>
      <c r="B1110" s="528" t="s">
        <v>138</v>
      </c>
      <c r="C1110" s="531"/>
      <c r="D1110" s="531">
        <v>0</v>
      </c>
      <c r="E1110" s="385" t="str">
        <f t="shared" si="86"/>
        <v/>
      </c>
    </row>
    <row r="1111" ht="36" customHeight="1" spans="1:5">
      <c r="A1111" s="527">
        <v>2160202</v>
      </c>
      <c r="B1111" s="528" t="s">
        <v>139</v>
      </c>
      <c r="C1111" s="531"/>
      <c r="D1111" s="531">
        <v>0</v>
      </c>
      <c r="E1111" s="385" t="str">
        <f t="shared" si="86"/>
        <v/>
      </c>
    </row>
    <row r="1112" ht="36" customHeight="1" spans="1:5">
      <c r="A1112" s="527">
        <v>2160203</v>
      </c>
      <c r="B1112" s="528" t="s">
        <v>140</v>
      </c>
      <c r="C1112" s="531"/>
      <c r="D1112" s="531">
        <v>0</v>
      </c>
      <c r="E1112" s="385" t="str">
        <f t="shared" si="86"/>
        <v/>
      </c>
    </row>
    <row r="1113" ht="36" customHeight="1" spans="1:5">
      <c r="A1113" s="527">
        <v>2160216</v>
      </c>
      <c r="B1113" s="528" t="s">
        <v>965</v>
      </c>
      <c r="C1113" s="531"/>
      <c r="D1113" s="531">
        <v>0</v>
      </c>
      <c r="E1113" s="385" t="str">
        <f t="shared" si="86"/>
        <v/>
      </c>
    </row>
    <row r="1114" ht="36" customHeight="1" spans="1:5">
      <c r="A1114" s="527">
        <v>2160217</v>
      </c>
      <c r="B1114" s="528" t="s">
        <v>966</v>
      </c>
      <c r="C1114" s="531"/>
      <c r="D1114" s="531">
        <v>0</v>
      </c>
      <c r="E1114" s="385" t="str">
        <f t="shared" si="86"/>
        <v/>
      </c>
    </row>
    <row r="1115" ht="36" customHeight="1" spans="1:5">
      <c r="A1115" s="527">
        <v>2160218</v>
      </c>
      <c r="B1115" s="528" t="s">
        <v>967</v>
      </c>
      <c r="C1115" s="531"/>
      <c r="D1115" s="531">
        <v>0</v>
      </c>
      <c r="E1115" s="385" t="str">
        <f t="shared" si="86"/>
        <v/>
      </c>
    </row>
    <row r="1116" ht="36" customHeight="1" spans="1:5">
      <c r="A1116" s="527">
        <v>2160219</v>
      </c>
      <c r="B1116" s="528" t="s">
        <v>968</v>
      </c>
      <c r="C1116" s="531"/>
      <c r="D1116" s="531">
        <v>0</v>
      </c>
      <c r="E1116" s="385" t="str">
        <f t="shared" si="86"/>
        <v/>
      </c>
    </row>
    <row r="1117" ht="36" customHeight="1" spans="1:5">
      <c r="A1117" s="527">
        <v>2160250</v>
      </c>
      <c r="B1117" s="528" t="s">
        <v>147</v>
      </c>
      <c r="C1117" s="531"/>
      <c r="D1117" s="531">
        <v>0</v>
      </c>
      <c r="E1117" s="385" t="str">
        <f t="shared" si="86"/>
        <v/>
      </c>
    </row>
    <row r="1118" ht="36" customHeight="1" spans="1:5">
      <c r="A1118" s="527">
        <v>2160299</v>
      </c>
      <c r="B1118" s="528" t="s">
        <v>969</v>
      </c>
      <c r="C1118" s="531">
        <v>1500</v>
      </c>
      <c r="D1118" s="531">
        <v>1700</v>
      </c>
      <c r="E1118" s="382"/>
    </row>
    <row r="1119" ht="36" customHeight="1" spans="1:5">
      <c r="A1119" s="527">
        <v>21606</v>
      </c>
      <c r="B1119" s="528" t="s">
        <v>970</v>
      </c>
      <c r="C1119" s="529">
        <f>SUM(C1120:C1124)</f>
        <v>4813</v>
      </c>
      <c r="D1119" s="529">
        <f>SUM(D1120:D1124)</f>
        <v>1262</v>
      </c>
      <c r="E1119" s="385">
        <f>IF(C1119&gt;0,D1119/C1119-1,IF(C1119&lt;0,-(D1119/C1119-1),""))</f>
        <v>-0.738</v>
      </c>
    </row>
    <row r="1120" ht="36" customHeight="1" spans="1:5">
      <c r="A1120" s="527">
        <v>2160601</v>
      </c>
      <c r="B1120" s="528" t="s">
        <v>138</v>
      </c>
      <c r="C1120" s="531"/>
      <c r="D1120" s="531">
        <v>0</v>
      </c>
      <c r="E1120" s="385" t="str">
        <f>IF(C1120&gt;0,D1120/C1120-1,IF(C1120&lt;0,-(D1120/C1120-1),""))</f>
        <v/>
      </c>
    </row>
    <row r="1121" ht="36" customHeight="1" spans="1:5">
      <c r="A1121" s="527">
        <v>2160602</v>
      </c>
      <c r="B1121" s="528" t="s">
        <v>139</v>
      </c>
      <c r="C1121" s="531"/>
      <c r="D1121" s="531">
        <v>0</v>
      </c>
      <c r="E1121" s="385" t="str">
        <f t="shared" si="86"/>
        <v/>
      </c>
    </row>
    <row r="1122" ht="36" customHeight="1" spans="1:5">
      <c r="A1122" s="527">
        <v>2160603</v>
      </c>
      <c r="B1122" s="528" t="s">
        <v>140</v>
      </c>
      <c r="C1122" s="531"/>
      <c r="D1122" s="531">
        <v>0</v>
      </c>
      <c r="E1122" s="385" t="str">
        <f t="shared" si="86"/>
        <v/>
      </c>
    </row>
    <row r="1123" ht="36" customHeight="1" spans="1:5">
      <c r="A1123" s="527">
        <v>2160607</v>
      </c>
      <c r="B1123" s="528" t="s">
        <v>971</v>
      </c>
      <c r="C1123" s="531"/>
      <c r="D1123" s="531">
        <v>0</v>
      </c>
      <c r="E1123" s="385" t="str">
        <f t="shared" si="86"/>
        <v/>
      </c>
    </row>
    <row r="1124" ht="36" customHeight="1" spans="1:5">
      <c r="A1124" s="527">
        <v>2160699</v>
      </c>
      <c r="B1124" s="528" t="s">
        <v>972</v>
      </c>
      <c r="C1124" s="531">
        <v>4813</v>
      </c>
      <c r="D1124" s="531">
        <v>1262</v>
      </c>
      <c r="E1124" s="385">
        <f t="shared" si="86"/>
        <v>-0.738</v>
      </c>
    </row>
    <row r="1125" ht="36" customHeight="1" spans="1:5">
      <c r="A1125" s="527">
        <v>21699</v>
      </c>
      <c r="B1125" s="528" t="s">
        <v>973</v>
      </c>
      <c r="C1125" s="529">
        <f>SUM(C1126:C1127)</f>
        <v>1922</v>
      </c>
      <c r="D1125" s="529">
        <f>SUM(D1126:D1127)</f>
        <v>3740</v>
      </c>
      <c r="E1125" s="385">
        <f t="shared" si="86"/>
        <v>0.946</v>
      </c>
    </row>
    <row r="1126" ht="36" customHeight="1" spans="1:5">
      <c r="A1126" s="527">
        <v>2169901</v>
      </c>
      <c r="B1126" s="528" t="s">
        <v>974</v>
      </c>
      <c r="C1126" s="531"/>
      <c r="D1126" s="531"/>
      <c r="E1126" s="385" t="str">
        <f t="shared" si="86"/>
        <v/>
      </c>
    </row>
    <row r="1127" ht="36" customHeight="1" spans="1:5">
      <c r="A1127" s="527">
        <v>2169999</v>
      </c>
      <c r="B1127" s="528" t="s">
        <v>975</v>
      </c>
      <c r="C1127" s="531">
        <v>1922</v>
      </c>
      <c r="D1127" s="531">
        <v>3740</v>
      </c>
      <c r="E1127" s="385">
        <f t="shared" si="86"/>
        <v>0.946</v>
      </c>
    </row>
    <row r="1128" ht="36" customHeight="1" spans="1:5">
      <c r="A1128" s="527">
        <v>217</v>
      </c>
      <c r="B1128" s="528" t="s">
        <v>976</v>
      </c>
      <c r="C1128" s="529">
        <f>SUM(C1129,C1136,C1146,C1152,C1155)</f>
        <v>27</v>
      </c>
      <c r="D1128" s="529">
        <f>SUM(D1129,D1136,D1146,D1152,D1155)</f>
        <v>395</v>
      </c>
      <c r="E1128" s="385">
        <f t="shared" si="86"/>
        <v>13.63</v>
      </c>
    </row>
    <row r="1129" ht="36" customHeight="1" spans="1:5">
      <c r="A1129" s="527">
        <v>21701</v>
      </c>
      <c r="B1129" s="528" t="s">
        <v>977</v>
      </c>
      <c r="C1129" s="529">
        <f>SUM(C1130:C1135)</f>
        <v>27</v>
      </c>
      <c r="D1129" s="529">
        <f>SUM(D1130:D1135)</f>
        <v>0</v>
      </c>
      <c r="E1129" s="385">
        <f t="shared" si="86"/>
        <v>-1</v>
      </c>
    </row>
    <row r="1130" ht="36" customHeight="1" spans="1:5">
      <c r="A1130" s="527">
        <v>2170101</v>
      </c>
      <c r="B1130" s="528" t="s">
        <v>138</v>
      </c>
      <c r="C1130" s="531"/>
      <c r="D1130" s="531"/>
      <c r="E1130" s="385" t="str">
        <f t="shared" si="86"/>
        <v/>
      </c>
    </row>
    <row r="1131" ht="36" customHeight="1" spans="1:5">
      <c r="A1131" s="527">
        <v>2170102</v>
      </c>
      <c r="B1131" s="528" t="s">
        <v>139</v>
      </c>
      <c r="C1131" s="531">
        <v>27</v>
      </c>
      <c r="D1131" s="531"/>
      <c r="E1131" s="385">
        <f t="shared" si="86"/>
        <v>-1</v>
      </c>
    </row>
    <row r="1132" ht="36" customHeight="1" spans="1:5">
      <c r="A1132" s="527">
        <v>2170103</v>
      </c>
      <c r="B1132" s="528" t="s">
        <v>140</v>
      </c>
      <c r="C1132" s="531"/>
      <c r="D1132" s="531"/>
      <c r="E1132" s="385" t="str">
        <f t="shared" si="86"/>
        <v/>
      </c>
    </row>
    <row r="1133" ht="36" customHeight="1" spans="1:5">
      <c r="A1133" s="527">
        <v>2170104</v>
      </c>
      <c r="B1133" s="528" t="s">
        <v>978</v>
      </c>
      <c r="C1133" s="531"/>
      <c r="D1133" s="531"/>
      <c r="E1133" s="385" t="str">
        <f t="shared" si="86"/>
        <v/>
      </c>
    </row>
    <row r="1134" ht="36" customHeight="1" spans="1:5">
      <c r="A1134" s="527">
        <v>2170150</v>
      </c>
      <c r="B1134" s="528" t="s">
        <v>147</v>
      </c>
      <c r="C1134" s="531"/>
      <c r="D1134" s="531"/>
      <c r="E1134" s="385" t="str">
        <f t="shared" si="86"/>
        <v/>
      </c>
    </row>
    <row r="1135" ht="36" customHeight="1" spans="1:5">
      <c r="A1135" s="527">
        <v>2170199</v>
      </c>
      <c r="B1135" s="528" t="s">
        <v>979</v>
      </c>
      <c r="C1135" s="531"/>
      <c r="D1135" s="531"/>
      <c r="E1135" s="385" t="str">
        <f t="shared" si="86"/>
        <v/>
      </c>
    </row>
    <row r="1136" ht="36" customHeight="1" spans="1:5">
      <c r="A1136" s="527">
        <v>21702</v>
      </c>
      <c r="B1136" s="528" t="s">
        <v>980</v>
      </c>
      <c r="C1136" s="529">
        <f>SUM(C1137:C1145)</f>
        <v>0</v>
      </c>
      <c r="D1136" s="529">
        <f>SUM(D1137:D1145)</f>
        <v>25</v>
      </c>
      <c r="E1136" s="385" t="str">
        <f t="shared" si="86"/>
        <v/>
      </c>
    </row>
    <row r="1137" ht="36" customHeight="1" spans="1:5">
      <c r="A1137" s="527">
        <v>2170201</v>
      </c>
      <c r="B1137" s="528" t="s">
        <v>981</v>
      </c>
      <c r="C1137" s="531"/>
      <c r="D1137" s="531">
        <v>0</v>
      </c>
      <c r="E1137" s="385" t="str">
        <f t="shared" si="86"/>
        <v/>
      </c>
    </row>
    <row r="1138" ht="36" customHeight="1" spans="1:5">
      <c r="A1138" s="527">
        <v>2170202</v>
      </c>
      <c r="B1138" s="528" t="s">
        <v>982</v>
      </c>
      <c r="C1138" s="531"/>
      <c r="D1138" s="531">
        <v>5</v>
      </c>
      <c r="E1138" s="385" t="str">
        <f t="shared" si="86"/>
        <v/>
      </c>
    </row>
    <row r="1139" ht="36" customHeight="1" spans="1:5">
      <c r="A1139" s="527">
        <v>2170203</v>
      </c>
      <c r="B1139" s="528" t="s">
        <v>983</v>
      </c>
      <c r="C1139" s="531"/>
      <c r="D1139" s="531">
        <v>0</v>
      </c>
      <c r="E1139" s="385" t="str">
        <f t="shared" si="86"/>
        <v/>
      </c>
    </row>
    <row r="1140" ht="36" customHeight="1" spans="1:5">
      <c r="A1140" s="527">
        <v>2170204</v>
      </c>
      <c r="B1140" s="528" t="s">
        <v>984</v>
      </c>
      <c r="C1140" s="531"/>
      <c r="D1140" s="531">
        <v>0</v>
      </c>
      <c r="E1140" s="385"/>
    </row>
    <row r="1141" ht="36" customHeight="1" spans="1:5">
      <c r="A1141" s="527">
        <v>2170205</v>
      </c>
      <c r="B1141" s="528" t="s">
        <v>985</v>
      </c>
      <c r="C1141" s="531"/>
      <c r="D1141" s="531">
        <v>20</v>
      </c>
      <c r="E1141" s="385" t="str">
        <f t="shared" si="86"/>
        <v/>
      </c>
    </row>
    <row r="1142" ht="36" customHeight="1" spans="1:5">
      <c r="A1142" s="527">
        <v>2170206</v>
      </c>
      <c r="B1142" s="528" t="s">
        <v>986</v>
      </c>
      <c r="C1142" s="531"/>
      <c r="D1142" s="531">
        <v>0</v>
      </c>
      <c r="E1142" s="385" t="str">
        <f t="shared" si="86"/>
        <v/>
      </c>
    </row>
    <row r="1143" ht="36" customHeight="1" spans="1:5">
      <c r="A1143" s="527">
        <v>2170207</v>
      </c>
      <c r="B1143" s="528" t="s">
        <v>987</v>
      </c>
      <c r="C1143" s="531"/>
      <c r="D1143" s="531">
        <v>0</v>
      </c>
      <c r="E1143" s="385" t="str">
        <f t="shared" si="86"/>
        <v/>
      </c>
    </row>
    <row r="1144" ht="36" customHeight="1" spans="1:5">
      <c r="A1144" s="527">
        <v>2170208</v>
      </c>
      <c r="B1144" s="528" t="s">
        <v>988</v>
      </c>
      <c r="C1144" s="531"/>
      <c r="D1144" s="531">
        <v>0</v>
      </c>
      <c r="E1144" s="385" t="str">
        <f t="shared" si="86"/>
        <v/>
      </c>
    </row>
    <row r="1145" ht="36" customHeight="1" spans="1:5">
      <c r="A1145" s="527">
        <v>2170299</v>
      </c>
      <c r="B1145" s="528" t="s">
        <v>989</v>
      </c>
      <c r="C1145" s="531"/>
      <c r="D1145" s="531">
        <v>0</v>
      </c>
      <c r="E1145" s="385"/>
    </row>
    <row r="1146" ht="36" customHeight="1" spans="1:5">
      <c r="A1146" s="527">
        <v>21703</v>
      </c>
      <c r="B1146" s="528" t="s">
        <v>990</v>
      </c>
      <c r="C1146" s="529">
        <f>SUM(C1147:C1151)</f>
        <v>0</v>
      </c>
      <c r="D1146" s="529">
        <f>SUM(D1147:D1151)</f>
        <v>370</v>
      </c>
      <c r="E1146" s="382"/>
    </row>
    <row r="1147" ht="36" customHeight="1" spans="1:5">
      <c r="A1147" s="527">
        <v>2170301</v>
      </c>
      <c r="B1147" s="528" t="s">
        <v>991</v>
      </c>
      <c r="C1147" s="531"/>
      <c r="D1147" s="531">
        <v>0</v>
      </c>
      <c r="E1147" s="382"/>
    </row>
    <row r="1148" ht="36" customHeight="1" spans="1:5">
      <c r="A1148" s="527">
        <v>2170302</v>
      </c>
      <c r="B1148" s="528" t="s">
        <v>992</v>
      </c>
      <c r="C1148" s="531"/>
      <c r="D1148" s="531">
        <v>370</v>
      </c>
      <c r="E1148" s="382" t="str">
        <f t="shared" si="86"/>
        <v/>
      </c>
    </row>
    <row r="1149" ht="36" customHeight="1" spans="1:5">
      <c r="A1149" s="527">
        <v>2170303</v>
      </c>
      <c r="B1149" s="528" t="s">
        <v>993</v>
      </c>
      <c r="C1149" s="531"/>
      <c r="D1149" s="531">
        <v>0</v>
      </c>
      <c r="E1149" s="382" t="str">
        <f t="shared" si="86"/>
        <v/>
      </c>
    </row>
    <row r="1150" ht="36" customHeight="1" spans="1:5">
      <c r="A1150" s="527">
        <v>2170304</v>
      </c>
      <c r="B1150" s="528" t="s">
        <v>994</v>
      </c>
      <c r="C1150" s="531"/>
      <c r="D1150" s="531">
        <v>0</v>
      </c>
      <c r="E1150" s="382" t="str">
        <f t="shared" si="86"/>
        <v/>
      </c>
    </row>
    <row r="1151" ht="36" customHeight="1" spans="1:5">
      <c r="A1151" s="527">
        <v>2170399</v>
      </c>
      <c r="B1151" s="528" t="s">
        <v>995</v>
      </c>
      <c r="C1151" s="531"/>
      <c r="D1151" s="531">
        <v>0</v>
      </c>
      <c r="E1151" s="382" t="str">
        <f t="shared" si="86"/>
        <v/>
      </c>
    </row>
    <row r="1152" ht="36" customHeight="1" spans="1:5">
      <c r="A1152" s="527">
        <v>21704</v>
      </c>
      <c r="B1152" s="528" t="s">
        <v>996</v>
      </c>
      <c r="C1152" s="529">
        <f>SUM(C1153:C1154)</f>
        <v>0</v>
      </c>
      <c r="D1152" s="529">
        <f>SUM(D1153:D1154)</f>
        <v>0</v>
      </c>
      <c r="E1152" s="382" t="str">
        <f t="shared" si="86"/>
        <v/>
      </c>
    </row>
    <row r="1153" ht="36" customHeight="1" spans="1:5">
      <c r="A1153" s="527">
        <v>2170401</v>
      </c>
      <c r="B1153" s="528" t="s">
        <v>997</v>
      </c>
      <c r="C1153" s="531"/>
      <c r="D1153" s="531"/>
      <c r="E1153" s="382" t="str">
        <f t="shared" si="86"/>
        <v/>
      </c>
    </row>
    <row r="1154" ht="36" customHeight="1" spans="1:5">
      <c r="A1154" s="527">
        <v>2170499</v>
      </c>
      <c r="B1154" s="528" t="s">
        <v>998</v>
      </c>
      <c r="C1154" s="531"/>
      <c r="D1154" s="531"/>
      <c r="E1154" s="382" t="str">
        <f t="shared" si="86"/>
        <v/>
      </c>
    </row>
    <row r="1155" ht="36" customHeight="1" spans="1:5">
      <c r="A1155" s="527">
        <v>21799</v>
      </c>
      <c r="B1155" s="528" t="s">
        <v>999</v>
      </c>
      <c r="C1155" s="529">
        <f>SUM(C1156:C1157)</f>
        <v>0</v>
      </c>
      <c r="D1155" s="529">
        <f>SUM(D1156:D1157)</f>
        <v>0</v>
      </c>
      <c r="E1155" s="382" t="str">
        <f t="shared" si="86"/>
        <v/>
      </c>
    </row>
    <row r="1156" ht="36" customHeight="1" spans="1:5">
      <c r="A1156" s="527">
        <v>2179902</v>
      </c>
      <c r="B1156" s="528" t="s">
        <v>1000</v>
      </c>
      <c r="C1156" s="531"/>
      <c r="D1156" s="531"/>
      <c r="E1156" s="382" t="str">
        <f t="shared" si="86"/>
        <v/>
      </c>
    </row>
    <row r="1157" ht="36" customHeight="1" spans="1:5">
      <c r="A1157" s="527">
        <v>2179999</v>
      </c>
      <c r="B1157" s="528" t="s">
        <v>1001</v>
      </c>
      <c r="C1157" s="531"/>
      <c r="D1157" s="531"/>
      <c r="E1157" s="385" t="str">
        <f t="shared" si="86"/>
        <v/>
      </c>
    </row>
    <row r="1158" ht="36" customHeight="1" spans="1:5">
      <c r="A1158" s="527">
        <v>219</v>
      </c>
      <c r="B1158" s="528" t="s">
        <v>1002</v>
      </c>
      <c r="C1158" s="529">
        <f>SUM(C1159:C1167)</f>
        <v>0</v>
      </c>
      <c r="D1158" s="529">
        <f>SUM(D1159:D1167)</f>
        <v>0</v>
      </c>
      <c r="E1158" s="385" t="str">
        <f t="shared" si="86"/>
        <v/>
      </c>
    </row>
    <row r="1159" ht="36" customHeight="1" spans="1:5">
      <c r="A1159" s="527">
        <v>21901</v>
      </c>
      <c r="B1159" s="528" t="s">
        <v>1003</v>
      </c>
      <c r="C1159" s="531"/>
      <c r="D1159" s="531"/>
      <c r="E1159" s="385"/>
    </row>
    <row r="1160" ht="36" customHeight="1" spans="1:5">
      <c r="A1160" s="527">
        <v>21902</v>
      </c>
      <c r="B1160" s="528" t="s">
        <v>1004</v>
      </c>
      <c r="C1160" s="531"/>
      <c r="D1160" s="531"/>
      <c r="E1160" s="385" t="str">
        <f t="shared" ref="E1158:E1221" si="87">IF(C1160&gt;0,D1160/C1160-1,IF(C1160&lt;0,-(D1160/C1160-1),""))</f>
        <v/>
      </c>
    </row>
    <row r="1161" ht="36" customHeight="1" spans="1:5">
      <c r="A1161" s="527">
        <v>21903</v>
      </c>
      <c r="B1161" s="528" t="s">
        <v>1005</v>
      </c>
      <c r="C1161" s="531"/>
      <c r="D1161" s="531"/>
      <c r="E1161" s="385"/>
    </row>
    <row r="1162" ht="36" customHeight="1" spans="1:5">
      <c r="A1162" s="527">
        <v>21904</v>
      </c>
      <c r="B1162" s="528" t="s">
        <v>1006</v>
      </c>
      <c r="C1162" s="531"/>
      <c r="D1162" s="531"/>
      <c r="E1162" s="385"/>
    </row>
    <row r="1163" ht="36" customHeight="1" spans="1:5">
      <c r="A1163" s="527">
        <v>21905</v>
      </c>
      <c r="B1163" s="528" t="s">
        <v>1007</v>
      </c>
      <c r="C1163" s="531"/>
      <c r="D1163" s="531"/>
      <c r="E1163" s="385"/>
    </row>
    <row r="1164" ht="36" customHeight="1" spans="1:5">
      <c r="A1164" s="527">
        <v>21906</v>
      </c>
      <c r="B1164" s="528" t="s">
        <v>783</v>
      </c>
      <c r="C1164" s="531"/>
      <c r="D1164" s="531"/>
      <c r="E1164" s="385"/>
    </row>
    <row r="1165" ht="36" customHeight="1" spans="1:5">
      <c r="A1165" s="527">
        <v>21907</v>
      </c>
      <c r="B1165" s="528" t="s">
        <v>1008</v>
      </c>
      <c r="C1165" s="531"/>
      <c r="D1165" s="531"/>
      <c r="E1165" s="385" t="str">
        <f>IF(C1165&gt;0,D1165/C1165-1,IF(C1165&lt;0,-(D1165/C1165-1),""))</f>
        <v/>
      </c>
    </row>
    <row r="1166" ht="36" customHeight="1" spans="1:5">
      <c r="A1166" s="527">
        <v>21908</v>
      </c>
      <c r="B1166" s="528" t="s">
        <v>1009</v>
      </c>
      <c r="C1166" s="531"/>
      <c r="D1166" s="531"/>
      <c r="E1166" s="385"/>
    </row>
    <row r="1167" ht="36" customHeight="1" spans="1:5">
      <c r="A1167" s="527">
        <v>21999</v>
      </c>
      <c r="B1167" s="528" t="s">
        <v>1010</v>
      </c>
      <c r="C1167" s="531"/>
      <c r="D1167" s="531"/>
      <c r="E1167" s="385" t="str">
        <f t="shared" si="87"/>
        <v/>
      </c>
    </row>
    <row r="1168" ht="36" customHeight="1" spans="1:5">
      <c r="A1168" s="527">
        <v>220</v>
      </c>
      <c r="B1168" s="528" t="s">
        <v>1011</v>
      </c>
      <c r="C1168" s="529">
        <f>SUM(C1169,C1196,C1211)</f>
        <v>1130</v>
      </c>
      <c r="D1168" s="529">
        <f>SUM(D1169,D1196,D1211)</f>
        <v>1381</v>
      </c>
      <c r="E1168" s="385"/>
    </row>
    <row r="1169" ht="36" customHeight="1" spans="1:5">
      <c r="A1169" s="527">
        <v>22001</v>
      </c>
      <c r="B1169" s="528" t="s">
        <v>1012</v>
      </c>
      <c r="C1169" s="529">
        <f>SUM(C1170:C1195)</f>
        <v>1130</v>
      </c>
      <c r="D1169" s="529">
        <f>SUM(D1170:D1195)</f>
        <v>1381</v>
      </c>
      <c r="E1169" s="385"/>
    </row>
    <row r="1170" ht="36" customHeight="1" spans="1:5">
      <c r="A1170" s="527">
        <v>2200101</v>
      </c>
      <c r="B1170" s="528" t="s">
        <v>138</v>
      </c>
      <c r="C1170" s="531">
        <v>0</v>
      </c>
      <c r="D1170" s="531">
        <v>0</v>
      </c>
      <c r="E1170" s="385" t="str">
        <f t="shared" si="87"/>
        <v/>
      </c>
    </row>
    <row r="1171" ht="36" customHeight="1" spans="1:5">
      <c r="A1171" s="527">
        <v>2200102</v>
      </c>
      <c r="B1171" s="528" t="s">
        <v>139</v>
      </c>
      <c r="C1171" s="531">
        <v>881</v>
      </c>
      <c r="D1171" s="531">
        <v>881</v>
      </c>
      <c r="E1171" s="385">
        <f t="shared" si="87"/>
        <v>0</v>
      </c>
    </row>
    <row r="1172" ht="36" customHeight="1" spans="1:5">
      <c r="A1172" s="527">
        <v>2200103</v>
      </c>
      <c r="B1172" s="528" t="s">
        <v>140</v>
      </c>
      <c r="C1172" s="531">
        <v>0</v>
      </c>
      <c r="D1172" s="531">
        <v>0</v>
      </c>
      <c r="E1172" s="385"/>
    </row>
    <row r="1173" ht="36" customHeight="1" spans="1:5">
      <c r="A1173" s="527">
        <v>2200104</v>
      </c>
      <c r="B1173" s="528" t="s">
        <v>1013</v>
      </c>
      <c r="C1173" s="531">
        <v>0</v>
      </c>
      <c r="D1173" s="531">
        <v>0</v>
      </c>
      <c r="E1173" s="385"/>
    </row>
    <row r="1174" ht="36" customHeight="1" spans="1:5">
      <c r="A1174" s="527">
        <v>2200106</v>
      </c>
      <c r="B1174" s="528" t="s">
        <v>1014</v>
      </c>
      <c r="C1174" s="531">
        <v>2</v>
      </c>
      <c r="D1174" s="531">
        <v>0</v>
      </c>
      <c r="E1174" s="385">
        <f t="shared" si="87"/>
        <v>-1</v>
      </c>
    </row>
    <row r="1175" ht="36" customHeight="1" spans="1:5">
      <c r="A1175" s="527">
        <v>2200107</v>
      </c>
      <c r="B1175" s="528" t="s">
        <v>1015</v>
      </c>
      <c r="C1175" s="531">
        <v>0</v>
      </c>
      <c r="D1175" s="531">
        <v>0</v>
      </c>
      <c r="E1175" s="385" t="str">
        <f t="shared" si="87"/>
        <v/>
      </c>
    </row>
    <row r="1176" ht="36" customHeight="1" spans="1:5">
      <c r="A1176" s="527">
        <v>2200108</v>
      </c>
      <c r="B1176" s="528" t="s">
        <v>1016</v>
      </c>
      <c r="C1176" s="531">
        <v>247</v>
      </c>
      <c r="D1176" s="531">
        <v>500</v>
      </c>
      <c r="E1176" s="385">
        <f t="shared" si="87"/>
        <v>1.024</v>
      </c>
    </row>
    <row r="1177" ht="36" customHeight="1" spans="1:5">
      <c r="A1177" s="527">
        <v>2200109</v>
      </c>
      <c r="B1177" s="528" t="s">
        <v>1017</v>
      </c>
      <c r="C1177" s="531"/>
      <c r="D1177" s="531">
        <v>0</v>
      </c>
      <c r="E1177" s="385" t="str">
        <f t="shared" si="87"/>
        <v/>
      </c>
    </row>
    <row r="1178" ht="36" customHeight="1" spans="1:5">
      <c r="A1178" s="527">
        <v>2200112</v>
      </c>
      <c r="B1178" s="528" t="s">
        <v>1018</v>
      </c>
      <c r="C1178" s="531"/>
      <c r="D1178" s="531">
        <v>0</v>
      </c>
      <c r="E1178" s="385" t="str">
        <f t="shared" si="87"/>
        <v/>
      </c>
    </row>
    <row r="1179" ht="36" customHeight="1" spans="1:5">
      <c r="A1179" s="527">
        <v>2200113</v>
      </c>
      <c r="B1179" s="528" t="s">
        <v>1019</v>
      </c>
      <c r="C1179" s="531"/>
      <c r="D1179" s="531">
        <v>0</v>
      </c>
      <c r="E1179" s="385" t="str">
        <f t="shared" si="87"/>
        <v/>
      </c>
    </row>
    <row r="1180" ht="36" customHeight="1" spans="1:5">
      <c r="A1180" s="527">
        <v>2200114</v>
      </c>
      <c r="B1180" s="528" t="s">
        <v>1020</v>
      </c>
      <c r="C1180" s="531"/>
      <c r="D1180" s="531">
        <v>0</v>
      </c>
      <c r="E1180" s="385" t="str">
        <f t="shared" si="87"/>
        <v/>
      </c>
    </row>
    <row r="1181" ht="36" customHeight="1" spans="1:5">
      <c r="A1181" s="527">
        <v>2200115</v>
      </c>
      <c r="B1181" s="528" t="s">
        <v>1021</v>
      </c>
      <c r="C1181" s="531"/>
      <c r="D1181" s="531">
        <v>0</v>
      </c>
      <c r="E1181" s="385" t="str">
        <f t="shared" si="87"/>
        <v/>
      </c>
    </row>
    <row r="1182" ht="36" customHeight="1" spans="1:5">
      <c r="A1182" s="527">
        <v>2200116</v>
      </c>
      <c r="B1182" s="528" t="s">
        <v>1022</v>
      </c>
      <c r="C1182" s="531"/>
      <c r="D1182" s="531">
        <v>0</v>
      </c>
      <c r="E1182" s="385"/>
    </row>
    <row r="1183" ht="36" customHeight="1" spans="1:5">
      <c r="A1183" s="527">
        <v>2200119</v>
      </c>
      <c r="B1183" s="528" t="s">
        <v>1023</v>
      </c>
      <c r="C1183" s="531"/>
      <c r="D1183" s="531">
        <v>0</v>
      </c>
      <c r="E1183" s="385"/>
    </row>
    <row r="1184" ht="36" customHeight="1" spans="1:5">
      <c r="A1184" s="527">
        <v>2200120</v>
      </c>
      <c r="B1184" s="528" t="s">
        <v>1024</v>
      </c>
      <c r="C1184" s="531"/>
      <c r="D1184" s="531">
        <v>0</v>
      </c>
      <c r="E1184" s="385" t="str">
        <f>IF(C1184&gt;0,D1184/C1184-1,IF(C1184&lt;0,-(D1184/C1184-1),""))</f>
        <v/>
      </c>
    </row>
    <row r="1185" ht="36" customHeight="1" spans="1:5">
      <c r="A1185" s="527">
        <v>2200121</v>
      </c>
      <c r="B1185" s="528" t="s">
        <v>1025</v>
      </c>
      <c r="C1185" s="531"/>
      <c r="D1185" s="531">
        <v>0</v>
      </c>
      <c r="E1185" s="382"/>
    </row>
    <row r="1186" ht="36" customHeight="1" spans="1:5">
      <c r="A1186" s="527">
        <v>2200122</v>
      </c>
      <c r="B1186" s="528" t="s">
        <v>1026</v>
      </c>
      <c r="C1186" s="531"/>
      <c r="D1186" s="531">
        <v>0</v>
      </c>
      <c r="E1186" s="385" t="str">
        <f t="shared" si="87"/>
        <v/>
      </c>
    </row>
    <row r="1187" ht="36" customHeight="1" spans="1:5">
      <c r="A1187" s="527">
        <v>2200123</v>
      </c>
      <c r="B1187" s="528" t="s">
        <v>1027</v>
      </c>
      <c r="C1187" s="531"/>
      <c r="D1187" s="531">
        <v>0</v>
      </c>
      <c r="E1187" s="385" t="str">
        <f t="shared" si="87"/>
        <v/>
      </c>
    </row>
    <row r="1188" ht="36" customHeight="1" spans="1:5">
      <c r="A1188" s="527">
        <v>2200124</v>
      </c>
      <c r="B1188" s="528" t="s">
        <v>1028</v>
      </c>
      <c r="C1188" s="531"/>
      <c r="D1188" s="531">
        <v>0</v>
      </c>
      <c r="E1188" s="385" t="str">
        <f t="shared" si="87"/>
        <v/>
      </c>
    </row>
    <row r="1189" ht="36" customHeight="1" spans="1:5">
      <c r="A1189" s="527">
        <v>2200125</v>
      </c>
      <c r="B1189" s="528" t="s">
        <v>1029</v>
      </c>
      <c r="C1189" s="531"/>
      <c r="D1189" s="531">
        <v>0</v>
      </c>
      <c r="E1189" s="385" t="str">
        <f t="shared" si="87"/>
        <v/>
      </c>
    </row>
    <row r="1190" ht="36" customHeight="1" spans="1:5">
      <c r="A1190" s="527">
        <v>2200126</v>
      </c>
      <c r="B1190" s="528" t="s">
        <v>1030</v>
      </c>
      <c r="C1190" s="531"/>
      <c r="D1190" s="531">
        <v>0</v>
      </c>
      <c r="E1190" s="385"/>
    </row>
    <row r="1191" ht="36" customHeight="1" spans="1:5">
      <c r="A1191" s="527">
        <v>2200127</v>
      </c>
      <c r="B1191" s="528" t="s">
        <v>1031</v>
      </c>
      <c r="C1191" s="531"/>
      <c r="D1191" s="531">
        <v>0</v>
      </c>
      <c r="E1191" s="385"/>
    </row>
    <row r="1192" ht="36" customHeight="1" spans="1:5">
      <c r="A1192" s="527">
        <v>2200128</v>
      </c>
      <c r="B1192" s="528" t="s">
        <v>1032</v>
      </c>
      <c r="C1192" s="531"/>
      <c r="D1192" s="531">
        <v>0</v>
      </c>
      <c r="E1192" s="385"/>
    </row>
    <row r="1193" ht="36" customHeight="1" spans="1:5">
      <c r="A1193" s="527">
        <v>2200129</v>
      </c>
      <c r="B1193" s="528" t="s">
        <v>1033</v>
      </c>
      <c r="C1193" s="531"/>
      <c r="D1193" s="531">
        <v>0</v>
      </c>
      <c r="E1193" s="385"/>
    </row>
    <row r="1194" ht="36" customHeight="1" spans="1:5">
      <c r="A1194" s="527">
        <v>2200150</v>
      </c>
      <c r="B1194" s="528" t="s">
        <v>147</v>
      </c>
      <c r="C1194" s="531"/>
      <c r="D1194" s="531">
        <v>0</v>
      </c>
      <c r="E1194" s="385" t="str">
        <f t="shared" si="87"/>
        <v/>
      </c>
    </row>
    <row r="1195" ht="36" customHeight="1" spans="1:5">
      <c r="A1195" s="527">
        <v>2200199</v>
      </c>
      <c r="B1195" s="528" t="s">
        <v>1034</v>
      </c>
      <c r="C1195" s="531"/>
      <c r="D1195" s="531">
        <v>0</v>
      </c>
      <c r="E1195" s="385" t="str">
        <f t="shared" si="87"/>
        <v/>
      </c>
    </row>
    <row r="1196" ht="36" customHeight="1" spans="1:5">
      <c r="A1196" s="527">
        <v>22005</v>
      </c>
      <c r="B1196" s="528" t="s">
        <v>1035</v>
      </c>
      <c r="C1196" s="529">
        <f>SUM(C1197:C1210)</f>
        <v>0</v>
      </c>
      <c r="D1196" s="529">
        <f>SUM(D1197:D1210)</f>
        <v>0</v>
      </c>
      <c r="E1196" s="385" t="str">
        <f t="shared" si="87"/>
        <v/>
      </c>
    </row>
    <row r="1197" ht="36" customHeight="1" spans="1:5">
      <c r="A1197" s="527">
        <v>2200501</v>
      </c>
      <c r="B1197" s="528" t="s">
        <v>138</v>
      </c>
      <c r="C1197" s="531"/>
      <c r="D1197" s="531"/>
      <c r="E1197" s="385" t="str">
        <f t="shared" si="87"/>
        <v/>
      </c>
    </row>
    <row r="1198" ht="36" customHeight="1" spans="1:5">
      <c r="A1198" s="527">
        <v>2200502</v>
      </c>
      <c r="B1198" s="528" t="s">
        <v>139</v>
      </c>
      <c r="C1198" s="531"/>
      <c r="D1198" s="531"/>
      <c r="E1198" s="385" t="str">
        <f t="shared" si="87"/>
        <v/>
      </c>
    </row>
    <row r="1199" ht="36" customHeight="1" spans="1:5">
      <c r="A1199" s="527">
        <v>2200503</v>
      </c>
      <c r="B1199" s="528" t="s">
        <v>140</v>
      </c>
      <c r="C1199" s="531"/>
      <c r="D1199" s="531"/>
      <c r="E1199" s="385" t="str">
        <f t="shared" si="87"/>
        <v/>
      </c>
    </row>
    <row r="1200" ht="36" customHeight="1" spans="1:5">
      <c r="A1200" s="527">
        <v>2200504</v>
      </c>
      <c r="B1200" s="528" t="s">
        <v>1036</v>
      </c>
      <c r="C1200" s="531"/>
      <c r="D1200" s="531"/>
      <c r="E1200" s="382"/>
    </row>
    <row r="1201" ht="36" customHeight="1" spans="1:5">
      <c r="A1201" s="527">
        <v>2200506</v>
      </c>
      <c r="B1201" s="528" t="s">
        <v>1037</v>
      </c>
      <c r="C1201" s="531"/>
      <c r="D1201" s="531"/>
      <c r="E1201" s="385"/>
    </row>
    <row r="1202" ht="36" customHeight="1" spans="1:5">
      <c r="A1202" s="527">
        <v>2200507</v>
      </c>
      <c r="B1202" s="528" t="s">
        <v>1038</v>
      </c>
      <c r="C1202" s="531"/>
      <c r="D1202" s="531"/>
      <c r="E1202" s="382"/>
    </row>
    <row r="1203" ht="36" customHeight="1" spans="1:5">
      <c r="A1203" s="527">
        <v>2200508</v>
      </c>
      <c r="B1203" s="528" t="s">
        <v>1039</v>
      </c>
      <c r="C1203" s="531"/>
      <c r="D1203" s="531"/>
      <c r="E1203" s="385" t="str">
        <f>IF(C1203&gt;0,D1203/C1203-1,IF(C1203&lt;0,-(D1203/C1203-1),""))</f>
        <v/>
      </c>
    </row>
    <row r="1204" ht="36" customHeight="1" spans="1:5">
      <c r="A1204" s="527">
        <v>2200509</v>
      </c>
      <c r="B1204" s="528" t="s">
        <v>1040</v>
      </c>
      <c r="C1204" s="531"/>
      <c r="D1204" s="531"/>
      <c r="E1204" s="385" t="str">
        <f>IF(C1204&gt;0,D1204/C1204-1,IF(C1204&lt;0,-(D1204/C1204-1),""))</f>
        <v/>
      </c>
    </row>
    <row r="1205" ht="36" customHeight="1" spans="1:5">
      <c r="A1205" s="527">
        <v>2200510</v>
      </c>
      <c r="B1205" s="528" t="s">
        <v>1041</v>
      </c>
      <c r="C1205" s="531"/>
      <c r="D1205" s="531"/>
      <c r="E1205" s="385" t="str">
        <f t="shared" si="87"/>
        <v/>
      </c>
    </row>
    <row r="1206" ht="36" customHeight="1" spans="1:5">
      <c r="A1206" s="527">
        <v>2200511</v>
      </c>
      <c r="B1206" s="528" t="s">
        <v>1042</v>
      </c>
      <c r="C1206" s="531"/>
      <c r="D1206" s="531"/>
      <c r="E1206" s="385" t="str">
        <f t="shared" si="87"/>
        <v/>
      </c>
    </row>
    <row r="1207" ht="36" customHeight="1" spans="1:5">
      <c r="A1207" s="527">
        <v>2200512</v>
      </c>
      <c r="B1207" s="528" t="s">
        <v>1043</v>
      </c>
      <c r="C1207" s="531"/>
      <c r="D1207" s="531"/>
      <c r="E1207" s="385" t="str">
        <f t="shared" si="87"/>
        <v/>
      </c>
    </row>
    <row r="1208" ht="36" customHeight="1" spans="1:5">
      <c r="A1208" s="527">
        <v>2200513</v>
      </c>
      <c r="B1208" s="528" t="s">
        <v>1044</v>
      </c>
      <c r="C1208" s="531"/>
      <c r="D1208" s="531"/>
      <c r="E1208" s="385" t="str">
        <f t="shared" si="87"/>
        <v/>
      </c>
    </row>
    <row r="1209" ht="36" customHeight="1" spans="1:5">
      <c r="A1209" s="527">
        <v>2200514</v>
      </c>
      <c r="B1209" s="528" t="s">
        <v>1045</v>
      </c>
      <c r="C1209" s="531"/>
      <c r="D1209" s="531"/>
      <c r="E1209" s="385"/>
    </row>
    <row r="1210" ht="36" customHeight="1" spans="1:5">
      <c r="A1210" s="527">
        <v>2200599</v>
      </c>
      <c r="B1210" s="528" t="s">
        <v>1046</v>
      </c>
      <c r="C1210" s="531"/>
      <c r="D1210" s="531"/>
      <c r="E1210" s="385" t="str">
        <f t="shared" si="87"/>
        <v/>
      </c>
    </row>
    <row r="1211" ht="36" customHeight="1" spans="1:5">
      <c r="A1211" s="527">
        <v>22099</v>
      </c>
      <c r="B1211" s="528" t="s">
        <v>1047</v>
      </c>
      <c r="C1211" s="529">
        <f>SUM(C1212)</f>
        <v>0</v>
      </c>
      <c r="D1211" s="529">
        <f>SUM(D1212)</f>
        <v>0</v>
      </c>
      <c r="E1211" s="385" t="str">
        <f t="shared" si="87"/>
        <v/>
      </c>
    </row>
    <row r="1212" ht="36" customHeight="1" spans="1:5">
      <c r="A1212" s="527">
        <v>2209999</v>
      </c>
      <c r="B1212" s="528" t="s">
        <v>1048</v>
      </c>
      <c r="C1212" s="531"/>
      <c r="D1212" s="531"/>
      <c r="E1212" s="385" t="str">
        <f t="shared" si="87"/>
        <v/>
      </c>
    </row>
    <row r="1213" ht="36" customHeight="1" spans="1:5">
      <c r="A1213" s="527">
        <v>221</v>
      </c>
      <c r="B1213" s="528" t="s">
        <v>1049</v>
      </c>
      <c r="C1213" s="529">
        <f>SUM(C1214,C1224,C1228)</f>
        <v>6970</v>
      </c>
      <c r="D1213" s="529">
        <f>SUM(D1214,D1224,D1228)</f>
        <v>6947</v>
      </c>
      <c r="E1213" s="385">
        <f t="shared" si="87"/>
        <v>-0.003</v>
      </c>
    </row>
    <row r="1214" ht="36" customHeight="1" spans="1:5">
      <c r="A1214" s="527">
        <v>22101</v>
      </c>
      <c r="B1214" s="528" t="s">
        <v>1050</v>
      </c>
      <c r="C1214" s="529">
        <f>SUM(C1215:C1223)</f>
        <v>4527</v>
      </c>
      <c r="D1214" s="529">
        <f>SUM(D1215:D1223)</f>
        <v>4187</v>
      </c>
      <c r="E1214" s="385"/>
    </row>
    <row r="1215" ht="36" customHeight="1" spans="1:5">
      <c r="A1215" s="527">
        <v>2210102</v>
      </c>
      <c r="B1215" s="528" t="s">
        <v>1051</v>
      </c>
      <c r="C1215" s="531"/>
      <c r="D1215" s="531">
        <v>0</v>
      </c>
      <c r="E1215" s="385"/>
    </row>
    <row r="1216" ht="36" customHeight="1" spans="1:5">
      <c r="A1216" s="527">
        <v>2210103</v>
      </c>
      <c r="B1216" s="528" t="s">
        <v>1052</v>
      </c>
      <c r="C1216" s="531"/>
      <c r="D1216" s="531">
        <v>0</v>
      </c>
      <c r="E1216" s="385" t="str">
        <f>IF(C1216&gt;0,D1216/C1216-1,IF(C1216&lt;0,-(D1216/C1216-1),""))</f>
        <v/>
      </c>
    </row>
    <row r="1217" ht="36" customHeight="1" spans="1:5">
      <c r="A1217" s="527">
        <v>2210104</v>
      </c>
      <c r="B1217" s="528" t="s">
        <v>1053</v>
      </c>
      <c r="C1217" s="531"/>
      <c r="D1217" s="531">
        <v>0</v>
      </c>
      <c r="E1217" s="385" t="str">
        <f>IF(C1217&gt;0,D1217/C1217-1,IF(C1217&lt;0,-(D1217/C1217-1),""))</f>
        <v/>
      </c>
    </row>
    <row r="1218" ht="36" customHeight="1" spans="1:5">
      <c r="A1218" s="527">
        <v>2210105</v>
      </c>
      <c r="B1218" s="528" t="s">
        <v>1054</v>
      </c>
      <c r="C1218" s="531"/>
      <c r="D1218" s="531">
        <v>0</v>
      </c>
      <c r="E1218" s="385" t="str">
        <f>IF(C1218&gt;0,D1218/C1218-1,IF(C1218&lt;0,-(D1218/C1218-1),""))</f>
        <v/>
      </c>
    </row>
    <row r="1219" ht="36" customHeight="1" spans="1:5">
      <c r="A1219" s="527">
        <v>2210108</v>
      </c>
      <c r="B1219" s="528" t="s">
        <v>1055</v>
      </c>
      <c r="C1219" s="531"/>
      <c r="D1219" s="531">
        <v>325</v>
      </c>
      <c r="E1219" s="385" t="str">
        <f>IF(C1219&gt;0,D1219/C1219-1,IF(C1219&lt;0,-(D1219/C1219-1),""))</f>
        <v/>
      </c>
    </row>
    <row r="1220" ht="36" customHeight="1" spans="1:5">
      <c r="A1220" s="535">
        <v>2210111</v>
      </c>
      <c r="B1220" s="538" t="s">
        <v>1056</v>
      </c>
      <c r="C1220" s="534">
        <v>4280</v>
      </c>
      <c r="D1220" s="534">
        <v>3862</v>
      </c>
      <c r="E1220" s="385"/>
    </row>
    <row r="1221" ht="36" customHeight="1" spans="1:5">
      <c r="A1221" s="535">
        <v>2210112</v>
      </c>
      <c r="B1221" s="538" t="s">
        <v>1057</v>
      </c>
      <c r="C1221" s="534"/>
      <c r="D1221" s="534">
        <v>0</v>
      </c>
      <c r="E1221" s="382"/>
    </row>
    <row r="1222" ht="36" customHeight="1" spans="1:5">
      <c r="A1222" s="535">
        <v>2210113</v>
      </c>
      <c r="B1222" s="538" t="s">
        <v>1058</v>
      </c>
      <c r="C1222" s="534">
        <v>147</v>
      </c>
      <c r="D1222" s="534">
        <v>0</v>
      </c>
      <c r="E1222" s="385">
        <f>IF(C1222&gt;0,D1222/C1222-1,IF(C1222&lt;0,-(D1222/C1222-1),""))</f>
        <v>-1</v>
      </c>
    </row>
    <row r="1223" ht="36" customHeight="1" spans="1:5">
      <c r="A1223" s="527">
        <v>2210199</v>
      </c>
      <c r="B1223" s="528" t="s">
        <v>1059</v>
      </c>
      <c r="C1223" s="531">
        <v>100</v>
      </c>
      <c r="D1223" s="531">
        <v>0</v>
      </c>
      <c r="E1223" s="385"/>
    </row>
    <row r="1224" ht="36" customHeight="1" spans="1:5">
      <c r="A1224" s="527">
        <v>22102</v>
      </c>
      <c r="B1224" s="528" t="s">
        <v>1060</v>
      </c>
      <c r="C1224" s="529">
        <f>SUM(C1225:C1227)</f>
        <v>2443</v>
      </c>
      <c r="D1224" s="529">
        <f>SUM(D1225:D1227)</f>
        <v>2760</v>
      </c>
      <c r="E1224" s="385">
        <f t="shared" ref="E1224:E1287" si="88">IF(C1224&gt;0,D1224/C1224-1,IF(C1224&lt;0,-(D1224/C1224-1),""))</f>
        <v>0.13</v>
      </c>
    </row>
    <row r="1225" ht="36" customHeight="1" spans="1:5">
      <c r="A1225" s="527">
        <v>2210201</v>
      </c>
      <c r="B1225" s="528" t="s">
        <v>1061</v>
      </c>
      <c r="C1225" s="531">
        <v>2443</v>
      </c>
      <c r="D1225" s="531">
        <v>2760</v>
      </c>
      <c r="E1225" s="382"/>
    </row>
    <row r="1226" s="231" customFormat="1" ht="36" customHeight="1" spans="1:9">
      <c r="A1226" s="527">
        <v>2210202</v>
      </c>
      <c r="B1226" s="528" t="s">
        <v>1062</v>
      </c>
      <c r="C1226" s="531"/>
      <c r="D1226" s="531">
        <v>0</v>
      </c>
      <c r="E1226" s="385" t="str">
        <f t="shared" ref="E1226:E1229" si="89">IF(C1226&gt;0,D1226/C1226-1,IF(C1226&lt;0,-(D1226/C1226-1),""))</f>
        <v/>
      </c>
      <c r="G1226" s="228"/>
      <c r="I1226" s="228"/>
    </row>
    <row r="1227" ht="36" customHeight="1" spans="1:5">
      <c r="A1227" s="527">
        <v>2210203</v>
      </c>
      <c r="B1227" s="528" t="s">
        <v>1063</v>
      </c>
      <c r="C1227" s="531"/>
      <c r="D1227" s="531">
        <v>0</v>
      </c>
      <c r="E1227" s="385" t="str">
        <f t="shared" si="89"/>
        <v/>
      </c>
    </row>
    <row r="1228" ht="36" customHeight="1" spans="1:5">
      <c r="A1228" s="527">
        <v>22103</v>
      </c>
      <c r="B1228" s="528" t="s">
        <v>1064</v>
      </c>
      <c r="C1228" s="529">
        <f>SUM(C1229:C1231)</f>
        <v>0</v>
      </c>
      <c r="D1228" s="529">
        <f>SUM(D1229:D1231)</f>
        <v>0</v>
      </c>
      <c r="E1228" s="385"/>
    </row>
    <row r="1229" ht="36" customHeight="1" spans="1:5">
      <c r="A1229" s="527">
        <v>2210301</v>
      </c>
      <c r="B1229" s="528" t="s">
        <v>1065</v>
      </c>
      <c r="C1229" s="531"/>
      <c r="D1229" s="531"/>
      <c r="E1229" s="385" t="str">
        <f>IF(C1229&gt;0,D1229/C1229-1,IF(C1229&lt;0,-(D1229/C1229-1),""))</f>
        <v/>
      </c>
    </row>
    <row r="1230" ht="36" customHeight="1" spans="1:5">
      <c r="A1230" s="527">
        <v>2210302</v>
      </c>
      <c r="B1230" s="528" t="s">
        <v>1066</v>
      </c>
      <c r="C1230" s="531"/>
      <c r="D1230" s="531"/>
      <c r="E1230" s="385"/>
    </row>
    <row r="1231" ht="36" customHeight="1" spans="1:5">
      <c r="A1231" s="527">
        <v>2210399</v>
      </c>
      <c r="B1231" s="528" t="s">
        <v>1067</v>
      </c>
      <c r="C1231" s="531"/>
      <c r="D1231" s="531"/>
      <c r="E1231" s="385" t="str">
        <f t="shared" si="88"/>
        <v/>
      </c>
    </row>
    <row r="1232" ht="36" customHeight="1" spans="1:5">
      <c r="A1232" s="527">
        <v>222</v>
      </c>
      <c r="B1232" s="528" t="s">
        <v>1068</v>
      </c>
      <c r="C1232" s="529">
        <f>SUM(C1233,C1251,C1258,C1264)</f>
        <v>547</v>
      </c>
      <c r="D1232" s="529">
        <f>SUM(D1233,D1251,D1258,D1264)</f>
        <v>245</v>
      </c>
      <c r="E1232" s="385">
        <f t="shared" si="88"/>
        <v>-0.552</v>
      </c>
    </row>
    <row r="1233" ht="36" customHeight="1" spans="1:5">
      <c r="A1233" s="527">
        <v>22201</v>
      </c>
      <c r="B1233" s="528" t="s">
        <v>1069</v>
      </c>
      <c r="C1233" s="529">
        <f>SUM(C1234:C1250)</f>
        <v>2</v>
      </c>
      <c r="D1233" s="529">
        <f>SUM(D1234:D1250)</f>
        <v>2</v>
      </c>
      <c r="E1233" s="385"/>
    </row>
    <row r="1234" ht="36" customHeight="1" spans="1:5">
      <c r="A1234" s="527">
        <v>2220101</v>
      </c>
      <c r="B1234" s="528" t="s">
        <v>138</v>
      </c>
      <c r="C1234" s="531"/>
      <c r="D1234" s="531">
        <v>0</v>
      </c>
      <c r="E1234" s="385" t="str">
        <f t="shared" si="88"/>
        <v/>
      </c>
    </row>
    <row r="1235" ht="36" customHeight="1" spans="1:5">
      <c r="A1235" s="527">
        <v>2220102</v>
      </c>
      <c r="B1235" s="528" t="s">
        <v>139</v>
      </c>
      <c r="C1235" s="531">
        <v>2</v>
      </c>
      <c r="D1235" s="531">
        <v>2</v>
      </c>
      <c r="E1235" s="385"/>
    </row>
    <row r="1236" ht="36" customHeight="1" spans="1:5">
      <c r="A1236" s="527">
        <v>2220103</v>
      </c>
      <c r="B1236" s="528" t="s">
        <v>140</v>
      </c>
      <c r="C1236" s="531"/>
      <c r="D1236" s="531">
        <v>0</v>
      </c>
      <c r="E1236" s="385" t="str">
        <f t="shared" si="88"/>
        <v/>
      </c>
    </row>
    <row r="1237" ht="36" customHeight="1" spans="1:5">
      <c r="A1237" s="527">
        <v>2220104</v>
      </c>
      <c r="B1237" s="528" t="s">
        <v>1070</v>
      </c>
      <c r="C1237" s="531"/>
      <c r="D1237" s="531">
        <v>0</v>
      </c>
      <c r="E1237" s="385" t="str">
        <f t="shared" si="88"/>
        <v/>
      </c>
    </row>
    <row r="1238" ht="36" customHeight="1" spans="1:5">
      <c r="A1238" s="527">
        <v>2220105</v>
      </c>
      <c r="B1238" s="528" t="s">
        <v>1071</v>
      </c>
      <c r="C1238" s="531"/>
      <c r="D1238" s="531">
        <v>0</v>
      </c>
      <c r="E1238" s="385"/>
    </row>
    <row r="1239" ht="36" customHeight="1" spans="1:5">
      <c r="A1239" s="527">
        <v>2220106</v>
      </c>
      <c r="B1239" s="528" t="s">
        <v>1072</v>
      </c>
      <c r="C1239" s="531"/>
      <c r="D1239" s="531">
        <v>0</v>
      </c>
      <c r="E1239" s="385" t="str">
        <f t="shared" si="88"/>
        <v/>
      </c>
    </row>
    <row r="1240" ht="36" customHeight="1" spans="1:5">
      <c r="A1240" s="527">
        <v>2220107</v>
      </c>
      <c r="B1240" s="528" t="s">
        <v>1073</v>
      </c>
      <c r="C1240" s="531"/>
      <c r="D1240" s="531">
        <v>0</v>
      </c>
      <c r="E1240" s="385" t="str">
        <f t="shared" si="88"/>
        <v/>
      </c>
    </row>
    <row r="1241" ht="36" customHeight="1" spans="1:5">
      <c r="A1241" s="527">
        <v>2220112</v>
      </c>
      <c r="B1241" s="528" t="s">
        <v>1074</v>
      </c>
      <c r="C1241" s="531"/>
      <c r="D1241" s="531">
        <v>0</v>
      </c>
      <c r="E1241" s="385" t="str">
        <f t="shared" si="88"/>
        <v/>
      </c>
    </row>
    <row r="1242" ht="36" customHeight="1" spans="1:5">
      <c r="A1242" s="527">
        <v>2220113</v>
      </c>
      <c r="B1242" s="528" t="s">
        <v>1075</v>
      </c>
      <c r="C1242" s="531"/>
      <c r="D1242" s="531">
        <v>0</v>
      </c>
      <c r="E1242" s="385"/>
    </row>
    <row r="1243" ht="36" customHeight="1" spans="1:5">
      <c r="A1243" s="527">
        <v>2220114</v>
      </c>
      <c r="B1243" s="528" t="s">
        <v>1076</v>
      </c>
      <c r="C1243" s="531"/>
      <c r="D1243" s="531">
        <v>0</v>
      </c>
      <c r="E1243" s="385"/>
    </row>
    <row r="1244" ht="36" customHeight="1" spans="1:5">
      <c r="A1244" s="527">
        <v>2220115</v>
      </c>
      <c r="B1244" s="528" t="s">
        <v>1077</v>
      </c>
      <c r="C1244" s="531"/>
      <c r="D1244" s="531">
        <v>0</v>
      </c>
      <c r="E1244" s="385"/>
    </row>
    <row r="1245" ht="36" customHeight="1" spans="1:5">
      <c r="A1245" s="527">
        <v>2220118</v>
      </c>
      <c r="B1245" s="528" t="s">
        <v>1078</v>
      </c>
      <c r="C1245" s="531"/>
      <c r="D1245" s="531">
        <v>0</v>
      </c>
      <c r="E1245" s="382"/>
    </row>
    <row r="1246" ht="36" customHeight="1" spans="1:5">
      <c r="A1246" s="527">
        <v>2220119</v>
      </c>
      <c r="B1246" s="528" t="s">
        <v>1079</v>
      </c>
      <c r="C1246" s="531"/>
      <c r="D1246" s="531">
        <v>0</v>
      </c>
      <c r="E1246" s="385" t="str">
        <f t="shared" si="88"/>
        <v/>
      </c>
    </row>
    <row r="1247" ht="36" customHeight="1" spans="1:5">
      <c r="A1247" s="527">
        <v>2220120</v>
      </c>
      <c r="B1247" s="528" t="s">
        <v>1080</v>
      </c>
      <c r="C1247" s="531"/>
      <c r="D1247" s="531">
        <v>0</v>
      </c>
      <c r="E1247" s="385" t="str">
        <f t="shared" si="88"/>
        <v/>
      </c>
    </row>
    <row r="1248" ht="36" customHeight="1" spans="1:5">
      <c r="A1248" s="527">
        <v>2220121</v>
      </c>
      <c r="B1248" s="528" t="s">
        <v>1081</v>
      </c>
      <c r="C1248" s="531"/>
      <c r="D1248" s="531">
        <v>0</v>
      </c>
      <c r="E1248" s="385" t="str">
        <f t="shared" si="88"/>
        <v/>
      </c>
    </row>
    <row r="1249" ht="36" customHeight="1" spans="1:5">
      <c r="A1249" s="527">
        <v>2220150</v>
      </c>
      <c r="B1249" s="528" t="s">
        <v>147</v>
      </c>
      <c r="C1249" s="531"/>
      <c r="D1249" s="531">
        <v>0</v>
      </c>
      <c r="E1249" s="385" t="str">
        <f t="shared" si="88"/>
        <v/>
      </c>
    </row>
    <row r="1250" ht="36" customHeight="1" spans="1:5">
      <c r="A1250" s="527">
        <v>2220199</v>
      </c>
      <c r="B1250" s="528" t="s">
        <v>1082</v>
      </c>
      <c r="C1250" s="531"/>
      <c r="D1250" s="531">
        <v>0</v>
      </c>
      <c r="E1250" s="385" t="str">
        <f t="shared" si="88"/>
        <v/>
      </c>
    </row>
    <row r="1251" ht="36" customHeight="1" spans="1:5">
      <c r="A1251" s="527">
        <v>22203</v>
      </c>
      <c r="B1251" s="528" t="s">
        <v>1083</v>
      </c>
      <c r="C1251" s="529">
        <f>SUM(C1252:C1257)</f>
        <v>0</v>
      </c>
      <c r="D1251" s="529">
        <f>SUM(D1252:D1257)</f>
        <v>0</v>
      </c>
      <c r="E1251" s="385" t="str">
        <f t="shared" si="88"/>
        <v/>
      </c>
    </row>
    <row r="1252" ht="36" customHeight="1" spans="1:5">
      <c r="A1252" s="527">
        <v>2220301</v>
      </c>
      <c r="B1252" s="528" t="s">
        <v>1084</v>
      </c>
      <c r="C1252" s="531"/>
      <c r="D1252" s="531"/>
      <c r="E1252" s="385" t="str">
        <f t="shared" si="88"/>
        <v/>
      </c>
    </row>
    <row r="1253" ht="36" customHeight="1" spans="1:5">
      <c r="A1253" s="527">
        <v>2220303</v>
      </c>
      <c r="B1253" s="528" t="s">
        <v>1085</v>
      </c>
      <c r="C1253" s="531"/>
      <c r="D1253" s="531"/>
      <c r="E1253" s="385" t="str">
        <f t="shared" si="88"/>
        <v/>
      </c>
    </row>
    <row r="1254" ht="36" customHeight="1" spans="1:5">
      <c r="A1254" s="527">
        <v>2220304</v>
      </c>
      <c r="B1254" s="528" t="s">
        <v>1086</v>
      </c>
      <c r="C1254" s="531"/>
      <c r="D1254" s="531"/>
      <c r="E1254" s="385" t="str">
        <f t="shared" si="88"/>
        <v/>
      </c>
    </row>
    <row r="1255" ht="36" customHeight="1" spans="1:5">
      <c r="A1255" s="527">
        <v>2220305</v>
      </c>
      <c r="B1255" s="528" t="s">
        <v>1087</v>
      </c>
      <c r="C1255" s="531"/>
      <c r="D1255" s="531"/>
      <c r="E1255" s="385" t="str">
        <f t="shared" si="88"/>
        <v/>
      </c>
    </row>
    <row r="1256" ht="36" customHeight="1" spans="1:5">
      <c r="A1256" s="527">
        <v>2220306</v>
      </c>
      <c r="B1256" s="528" t="s">
        <v>1088</v>
      </c>
      <c r="C1256" s="531"/>
      <c r="D1256" s="531"/>
      <c r="E1256" s="385" t="str">
        <f t="shared" si="88"/>
        <v/>
      </c>
    </row>
    <row r="1257" ht="36" customHeight="1" spans="1:5">
      <c r="A1257" s="527">
        <v>2220399</v>
      </c>
      <c r="B1257" s="528" t="s">
        <v>1089</v>
      </c>
      <c r="C1257" s="531"/>
      <c r="D1257" s="531"/>
      <c r="E1257" s="385"/>
    </row>
    <row r="1258" ht="36" customHeight="1" spans="1:5">
      <c r="A1258" s="527">
        <v>22204</v>
      </c>
      <c r="B1258" s="528" t="s">
        <v>1090</v>
      </c>
      <c r="C1258" s="529">
        <f>SUM(C1259:C1263)</f>
        <v>545</v>
      </c>
      <c r="D1258" s="529">
        <f>SUM(D1259:D1263)</f>
        <v>243</v>
      </c>
      <c r="E1258" s="385"/>
    </row>
    <row r="1259" ht="36" customHeight="1" spans="1:5">
      <c r="A1259" s="527">
        <v>2220401</v>
      </c>
      <c r="B1259" s="528" t="s">
        <v>1091</v>
      </c>
      <c r="C1259" s="531">
        <v>545</v>
      </c>
      <c r="D1259" s="531">
        <v>243</v>
      </c>
      <c r="E1259" s="382">
        <f t="shared" si="88"/>
        <v>-0.554</v>
      </c>
    </row>
    <row r="1260" ht="36" customHeight="1" spans="1:5">
      <c r="A1260" s="527">
        <v>2220402</v>
      </c>
      <c r="B1260" s="528" t="s">
        <v>1092</v>
      </c>
      <c r="C1260" s="531"/>
      <c r="D1260" s="531">
        <v>0</v>
      </c>
      <c r="E1260" s="385" t="str">
        <f t="shared" si="88"/>
        <v/>
      </c>
    </row>
    <row r="1261" ht="36" customHeight="1" spans="1:5">
      <c r="A1261" s="527">
        <v>2220403</v>
      </c>
      <c r="B1261" s="528" t="s">
        <v>1093</v>
      </c>
      <c r="C1261" s="531"/>
      <c r="D1261" s="531">
        <v>0</v>
      </c>
      <c r="E1261" s="385" t="str">
        <f t="shared" si="88"/>
        <v/>
      </c>
    </row>
    <row r="1262" ht="36" customHeight="1" spans="1:5">
      <c r="A1262" s="527">
        <v>2220404</v>
      </c>
      <c r="B1262" s="528" t="s">
        <v>1094</v>
      </c>
      <c r="C1262" s="531"/>
      <c r="D1262" s="531">
        <v>0</v>
      </c>
      <c r="E1262" s="385" t="str">
        <f t="shared" si="88"/>
        <v/>
      </c>
    </row>
    <row r="1263" ht="36" customHeight="1" spans="1:5">
      <c r="A1263" s="527">
        <v>2220499</v>
      </c>
      <c r="B1263" s="528" t="s">
        <v>1095</v>
      </c>
      <c r="C1263" s="531"/>
      <c r="D1263" s="531">
        <v>0</v>
      </c>
      <c r="E1263" s="385" t="str">
        <f t="shared" si="88"/>
        <v/>
      </c>
    </row>
    <row r="1264" ht="36" customHeight="1" spans="1:5">
      <c r="A1264" s="527">
        <v>22205</v>
      </c>
      <c r="B1264" s="528" t="s">
        <v>1096</v>
      </c>
      <c r="C1264" s="529">
        <f>SUM(C1265:C1276)</f>
        <v>0</v>
      </c>
      <c r="D1264" s="529">
        <f>SUM(D1265:D1276)</f>
        <v>0</v>
      </c>
      <c r="E1264" s="385" t="str">
        <f t="shared" si="88"/>
        <v/>
      </c>
    </row>
    <row r="1265" ht="36" customHeight="1" spans="1:5">
      <c r="A1265" s="527">
        <v>2220501</v>
      </c>
      <c r="B1265" s="528" t="s">
        <v>1097</v>
      </c>
      <c r="C1265" s="531"/>
      <c r="D1265" s="531"/>
      <c r="E1265" s="382" t="str">
        <f t="shared" si="88"/>
        <v/>
      </c>
    </row>
    <row r="1266" ht="36" customHeight="1" spans="1:5">
      <c r="A1266" s="527">
        <v>2220502</v>
      </c>
      <c r="B1266" s="528" t="s">
        <v>1098</v>
      </c>
      <c r="C1266" s="531"/>
      <c r="D1266" s="531"/>
      <c r="E1266" s="385" t="str">
        <f t="shared" si="88"/>
        <v/>
      </c>
    </row>
    <row r="1267" ht="36" customHeight="1" spans="1:5">
      <c r="A1267" s="527">
        <v>2220503</v>
      </c>
      <c r="B1267" s="528" t="s">
        <v>1099</v>
      </c>
      <c r="C1267" s="531"/>
      <c r="D1267" s="531"/>
      <c r="E1267" s="385" t="str">
        <f t="shared" si="88"/>
        <v/>
      </c>
    </row>
    <row r="1268" ht="36" customHeight="1" spans="1:5">
      <c r="A1268" s="527">
        <v>2220504</v>
      </c>
      <c r="B1268" s="528" t="s">
        <v>1100</v>
      </c>
      <c r="C1268" s="531"/>
      <c r="D1268" s="531"/>
      <c r="E1268" s="385" t="str">
        <f t="shared" si="88"/>
        <v/>
      </c>
    </row>
    <row r="1269" ht="36" customHeight="1" spans="1:5">
      <c r="A1269" s="527">
        <v>2220505</v>
      </c>
      <c r="B1269" s="528" t="s">
        <v>1101</v>
      </c>
      <c r="C1269" s="531"/>
      <c r="D1269" s="531"/>
      <c r="E1269" s="385" t="str">
        <f t="shared" si="88"/>
        <v/>
      </c>
    </row>
    <row r="1270" ht="36" customHeight="1" spans="1:5">
      <c r="A1270" s="527">
        <v>2220506</v>
      </c>
      <c r="B1270" s="528" t="s">
        <v>1102</v>
      </c>
      <c r="C1270" s="531"/>
      <c r="D1270" s="531"/>
      <c r="E1270" s="385" t="str">
        <f t="shared" si="88"/>
        <v/>
      </c>
    </row>
    <row r="1271" ht="36" customHeight="1" spans="1:5">
      <c r="A1271" s="527">
        <v>2220507</v>
      </c>
      <c r="B1271" s="528" t="s">
        <v>1103</v>
      </c>
      <c r="C1271" s="531"/>
      <c r="D1271" s="531"/>
      <c r="E1271" s="382"/>
    </row>
    <row r="1272" ht="36" customHeight="1" spans="1:5">
      <c r="A1272" s="527">
        <v>2220508</v>
      </c>
      <c r="B1272" s="528" t="s">
        <v>1104</v>
      </c>
      <c r="C1272" s="531"/>
      <c r="D1272" s="531"/>
      <c r="E1272" s="385" t="str">
        <f t="shared" si="88"/>
        <v/>
      </c>
    </row>
    <row r="1273" ht="36" customHeight="1" spans="1:5">
      <c r="A1273" s="527">
        <v>2220509</v>
      </c>
      <c r="B1273" s="528" t="s">
        <v>1105</v>
      </c>
      <c r="C1273" s="531"/>
      <c r="D1273" s="531"/>
      <c r="E1273" s="385" t="str">
        <f t="shared" si="88"/>
        <v/>
      </c>
    </row>
    <row r="1274" ht="36" customHeight="1" spans="1:5">
      <c r="A1274" s="527">
        <v>2220510</v>
      </c>
      <c r="B1274" s="528" t="s">
        <v>1106</v>
      </c>
      <c r="C1274" s="531"/>
      <c r="D1274" s="531"/>
      <c r="E1274" s="385" t="str">
        <f t="shared" si="88"/>
        <v/>
      </c>
    </row>
    <row r="1275" ht="36" customHeight="1" spans="1:5">
      <c r="A1275" s="527">
        <v>2220511</v>
      </c>
      <c r="B1275" s="528" t="s">
        <v>1107</v>
      </c>
      <c r="C1275" s="531"/>
      <c r="D1275" s="531"/>
      <c r="E1275" s="385" t="str">
        <f t="shared" si="88"/>
        <v/>
      </c>
    </row>
    <row r="1276" ht="36" customHeight="1" spans="1:5">
      <c r="A1276" s="527">
        <v>2220599</v>
      </c>
      <c r="B1276" s="528" t="s">
        <v>1108</v>
      </c>
      <c r="C1276" s="531"/>
      <c r="D1276" s="531"/>
      <c r="E1276" s="385" t="str">
        <f t="shared" si="88"/>
        <v/>
      </c>
    </row>
    <row r="1277" ht="36" customHeight="1" spans="1:5">
      <c r="A1277" s="527">
        <v>224</v>
      </c>
      <c r="B1277" s="528" t="s">
        <v>1109</v>
      </c>
      <c r="C1277" s="529">
        <f>SUM(C1278,C1289,C1296,C1304,C1317,C1321,C1325)</f>
        <v>5028</v>
      </c>
      <c r="D1277" s="529">
        <f>SUM(D1278,D1289,D1296,D1304,D1317,D1321,D1325)</f>
        <v>3595</v>
      </c>
      <c r="E1277" s="385">
        <f t="shared" si="88"/>
        <v>-0.285</v>
      </c>
    </row>
    <row r="1278" ht="36" customHeight="1" spans="1:5">
      <c r="A1278" s="527">
        <v>22401</v>
      </c>
      <c r="B1278" s="528" t="s">
        <v>1110</v>
      </c>
      <c r="C1278" s="529">
        <f>SUM(C1279:C1288)</f>
        <v>228</v>
      </c>
      <c r="D1278" s="529">
        <f>SUM(D1279:D1288)</f>
        <v>193</v>
      </c>
      <c r="E1278" s="385">
        <f t="shared" si="88"/>
        <v>-0.154</v>
      </c>
    </row>
    <row r="1279" ht="36" customHeight="1" spans="1:5">
      <c r="A1279" s="527">
        <v>2240101</v>
      </c>
      <c r="B1279" s="528" t="s">
        <v>138</v>
      </c>
      <c r="C1279" s="531">
        <v>0</v>
      </c>
      <c r="D1279" s="531">
        <v>0</v>
      </c>
      <c r="E1279" s="385"/>
    </row>
    <row r="1280" ht="36" customHeight="1" spans="1:5">
      <c r="A1280" s="527">
        <v>2240102</v>
      </c>
      <c r="B1280" s="528" t="s">
        <v>139</v>
      </c>
      <c r="C1280" s="531">
        <v>5</v>
      </c>
      <c r="D1280" s="531">
        <v>10</v>
      </c>
      <c r="E1280" s="385"/>
    </row>
    <row r="1281" ht="36" customHeight="1" spans="1:5">
      <c r="A1281" s="527">
        <v>2240103</v>
      </c>
      <c r="B1281" s="528" t="s">
        <v>140</v>
      </c>
      <c r="C1281" s="531">
        <v>0</v>
      </c>
      <c r="D1281" s="531">
        <v>0</v>
      </c>
      <c r="E1281" s="385" t="str">
        <f t="shared" si="88"/>
        <v/>
      </c>
    </row>
    <row r="1282" ht="36" customHeight="1" spans="1:5">
      <c r="A1282" s="527">
        <v>2240104</v>
      </c>
      <c r="B1282" s="528" t="s">
        <v>1111</v>
      </c>
      <c r="C1282" s="531">
        <v>0</v>
      </c>
      <c r="D1282" s="531">
        <v>0</v>
      </c>
      <c r="E1282" s="385" t="str">
        <f t="shared" si="88"/>
        <v/>
      </c>
    </row>
    <row r="1283" ht="36" customHeight="1" spans="1:5">
      <c r="A1283" s="527">
        <v>2240105</v>
      </c>
      <c r="B1283" s="528" t="s">
        <v>1112</v>
      </c>
      <c r="C1283" s="531">
        <v>0</v>
      </c>
      <c r="D1283" s="531">
        <v>0</v>
      </c>
      <c r="E1283" s="385" t="str">
        <f t="shared" si="88"/>
        <v/>
      </c>
    </row>
    <row r="1284" ht="36" customHeight="1" spans="1:5">
      <c r="A1284" s="527">
        <v>2240106</v>
      </c>
      <c r="B1284" s="528" t="s">
        <v>1113</v>
      </c>
      <c r="C1284" s="531">
        <v>211</v>
      </c>
      <c r="D1284" s="531">
        <v>81</v>
      </c>
      <c r="E1284" s="382"/>
    </row>
    <row r="1285" ht="36" customHeight="1" spans="1:5">
      <c r="A1285" s="527">
        <v>2240108</v>
      </c>
      <c r="B1285" s="528" t="s">
        <v>1114</v>
      </c>
      <c r="C1285" s="531">
        <v>0</v>
      </c>
      <c r="D1285" s="531">
        <v>0</v>
      </c>
      <c r="E1285" s="385" t="str">
        <f>IF(C1285&gt;0,D1285/C1285-1,IF(C1285&lt;0,-(D1285/C1285-1),""))</f>
        <v/>
      </c>
    </row>
    <row r="1286" ht="36" customHeight="1" spans="1:5">
      <c r="A1286" s="527">
        <v>2240109</v>
      </c>
      <c r="B1286" s="528" t="s">
        <v>1115</v>
      </c>
      <c r="C1286" s="531">
        <v>10</v>
      </c>
      <c r="D1286" s="531">
        <v>0</v>
      </c>
      <c r="E1286" s="385">
        <f>IF(C1286&gt;0,D1286/C1286-1,IF(C1286&lt;0,-(D1286/C1286-1),""))</f>
        <v>-1</v>
      </c>
    </row>
    <row r="1287" ht="36" customHeight="1" spans="1:5">
      <c r="A1287" s="527">
        <v>2240150</v>
      </c>
      <c r="B1287" s="528" t="s">
        <v>147</v>
      </c>
      <c r="C1287" s="531">
        <v>0</v>
      </c>
      <c r="D1287" s="531">
        <v>0</v>
      </c>
      <c r="E1287" s="385"/>
    </row>
    <row r="1288" ht="36" customHeight="1" spans="1:5">
      <c r="A1288" s="527">
        <v>2240199</v>
      </c>
      <c r="B1288" s="528" t="s">
        <v>1116</v>
      </c>
      <c r="C1288" s="531">
        <v>2</v>
      </c>
      <c r="D1288" s="531">
        <v>102</v>
      </c>
      <c r="E1288" s="385">
        <f t="shared" ref="E1288:E1351" si="90">IF(C1288&gt;0,D1288/C1288-1,IF(C1288&lt;0,-(D1288/C1288-1),""))</f>
        <v>50</v>
      </c>
    </row>
    <row r="1289" ht="36" customHeight="1" spans="1:5">
      <c r="A1289" s="527">
        <v>22402</v>
      </c>
      <c r="B1289" s="528" t="s">
        <v>1117</v>
      </c>
      <c r="C1289" s="529">
        <f>SUM(C1290:C1295)</f>
        <v>4750</v>
      </c>
      <c r="D1289" s="529">
        <f>SUM(D1290:D1295)</f>
        <v>3380</v>
      </c>
      <c r="E1289" s="385">
        <f t="shared" si="90"/>
        <v>-0.288</v>
      </c>
    </row>
    <row r="1290" ht="36" customHeight="1" spans="1:5">
      <c r="A1290" s="527">
        <v>2240201</v>
      </c>
      <c r="B1290" s="528" t="s">
        <v>138</v>
      </c>
      <c r="C1290" s="531">
        <v>2515</v>
      </c>
      <c r="D1290" s="531">
        <v>2875</v>
      </c>
      <c r="E1290" s="385">
        <f t="shared" si="90"/>
        <v>0.143</v>
      </c>
    </row>
    <row r="1291" ht="36" customHeight="1" spans="1:5">
      <c r="A1291" s="527">
        <v>2240202</v>
      </c>
      <c r="B1291" s="528" t="s">
        <v>139</v>
      </c>
      <c r="C1291" s="531">
        <v>3</v>
      </c>
      <c r="D1291" s="531">
        <v>20</v>
      </c>
      <c r="E1291" s="385">
        <f t="shared" si="90"/>
        <v>5.667</v>
      </c>
    </row>
    <row r="1292" ht="36" customHeight="1" spans="1:5">
      <c r="A1292" s="527">
        <v>2240203</v>
      </c>
      <c r="B1292" s="528" t="s">
        <v>140</v>
      </c>
      <c r="C1292" s="531">
        <v>0</v>
      </c>
      <c r="D1292" s="531">
        <v>0</v>
      </c>
      <c r="E1292" s="385" t="str">
        <f t="shared" si="90"/>
        <v/>
      </c>
    </row>
    <row r="1293" ht="36" customHeight="1" spans="1:5">
      <c r="A1293" s="527">
        <v>2240204</v>
      </c>
      <c r="B1293" s="528" t="s">
        <v>1118</v>
      </c>
      <c r="C1293" s="531">
        <v>2209</v>
      </c>
      <c r="D1293" s="531">
        <v>485</v>
      </c>
      <c r="E1293" s="385">
        <f t="shared" si="90"/>
        <v>-0.78</v>
      </c>
    </row>
    <row r="1294" ht="36" customHeight="1" spans="1:5">
      <c r="A1294" s="527">
        <v>2240250</v>
      </c>
      <c r="B1294" s="528" t="s">
        <v>147</v>
      </c>
      <c r="C1294" s="531"/>
      <c r="D1294" s="531">
        <v>0</v>
      </c>
      <c r="E1294" s="385" t="str">
        <f t="shared" si="90"/>
        <v/>
      </c>
    </row>
    <row r="1295" ht="36" customHeight="1" spans="1:5">
      <c r="A1295" s="527">
        <v>2240299</v>
      </c>
      <c r="B1295" s="528" t="s">
        <v>1119</v>
      </c>
      <c r="C1295" s="531">
        <v>23</v>
      </c>
      <c r="D1295" s="531">
        <v>0</v>
      </c>
      <c r="E1295" s="385">
        <f t="shared" si="90"/>
        <v>-1</v>
      </c>
    </row>
    <row r="1296" ht="36" customHeight="1" spans="1:5">
      <c r="A1296" s="527">
        <v>22404</v>
      </c>
      <c r="B1296" s="528" t="s">
        <v>1120</v>
      </c>
      <c r="C1296" s="529">
        <f>SUM(C1297:C1303)</f>
        <v>0</v>
      </c>
      <c r="D1296" s="529">
        <f>SUM(D1297:D1303)</f>
        <v>0</v>
      </c>
      <c r="E1296" s="385"/>
    </row>
    <row r="1297" ht="36" customHeight="1" spans="1:5">
      <c r="A1297" s="527">
        <v>2240401</v>
      </c>
      <c r="B1297" s="528" t="s">
        <v>138</v>
      </c>
      <c r="C1297" s="531"/>
      <c r="D1297" s="531"/>
      <c r="E1297" s="385" t="str">
        <f t="shared" si="90"/>
        <v/>
      </c>
    </row>
    <row r="1298" ht="36" customHeight="1" spans="1:5">
      <c r="A1298" s="527">
        <v>2240402</v>
      </c>
      <c r="B1298" s="528" t="s">
        <v>139</v>
      </c>
      <c r="C1298" s="531"/>
      <c r="D1298" s="531"/>
      <c r="E1298" s="385" t="str">
        <f t="shared" si="90"/>
        <v/>
      </c>
    </row>
    <row r="1299" ht="36" customHeight="1" spans="1:5">
      <c r="A1299" s="527">
        <v>2240403</v>
      </c>
      <c r="B1299" s="528" t="s">
        <v>140</v>
      </c>
      <c r="C1299" s="531"/>
      <c r="D1299" s="531"/>
      <c r="E1299" s="385" t="str">
        <f t="shared" si="90"/>
        <v/>
      </c>
    </row>
    <row r="1300" ht="36" customHeight="1" spans="1:5">
      <c r="A1300" s="527">
        <v>2240404</v>
      </c>
      <c r="B1300" s="528" t="s">
        <v>1121</v>
      </c>
      <c r="C1300" s="531"/>
      <c r="D1300" s="531"/>
      <c r="E1300" s="385" t="str">
        <f t="shared" si="90"/>
        <v/>
      </c>
    </row>
    <row r="1301" ht="36" customHeight="1" spans="1:5">
      <c r="A1301" s="527">
        <v>2240405</v>
      </c>
      <c r="B1301" s="528" t="s">
        <v>1122</v>
      </c>
      <c r="C1301" s="531"/>
      <c r="D1301" s="531"/>
      <c r="E1301" s="385" t="str">
        <f t="shared" si="90"/>
        <v/>
      </c>
    </row>
    <row r="1302" ht="36" customHeight="1" spans="1:5">
      <c r="A1302" s="527">
        <v>2240450</v>
      </c>
      <c r="B1302" s="528" t="s">
        <v>147</v>
      </c>
      <c r="C1302" s="531"/>
      <c r="D1302" s="531"/>
      <c r="E1302" s="385" t="str">
        <f t="shared" si="90"/>
        <v/>
      </c>
    </row>
    <row r="1303" ht="36" customHeight="1" spans="1:5">
      <c r="A1303" s="527">
        <v>2240499</v>
      </c>
      <c r="B1303" s="528" t="s">
        <v>1123</v>
      </c>
      <c r="C1303" s="531"/>
      <c r="D1303" s="531"/>
      <c r="E1303" s="385" t="str">
        <f t="shared" si="90"/>
        <v/>
      </c>
    </row>
    <row r="1304" ht="36" customHeight="1" spans="1:5">
      <c r="A1304" s="527">
        <v>22405</v>
      </c>
      <c r="B1304" s="528" t="s">
        <v>1124</v>
      </c>
      <c r="C1304" s="529">
        <f>SUM(C1305:C1316)</f>
        <v>0</v>
      </c>
      <c r="D1304" s="529">
        <f>SUM(D1305:D1316)</f>
        <v>17</v>
      </c>
      <c r="E1304" s="382"/>
    </row>
    <row r="1305" ht="36" customHeight="1" spans="1:5">
      <c r="A1305" s="527">
        <v>2240501</v>
      </c>
      <c r="B1305" s="528" t="s">
        <v>138</v>
      </c>
      <c r="C1305" s="531"/>
      <c r="D1305" s="531">
        <v>0</v>
      </c>
      <c r="E1305" s="385"/>
    </row>
    <row r="1306" ht="36" customHeight="1" spans="1:5">
      <c r="A1306" s="527">
        <v>2240502</v>
      </c>
      <c r="B1306" s="528" t="s">
        <v>139</v>
      </c>
      <c r="C1306" s="531"/>
      <c r="D1306" s="531">
        <v>0</v>
      </c>
      <c r="E1306" s="385" t="str">
        <f t="shared" si="90"/>
        <v/>
      </c>
    </row>
    <row r="1307" ht="36" customHeight="1" spans="1:5">
      <c r="A1307" s="527">
        <v>2240503</v>
      </c>
      <c r="B1307" s="528" t="s">
        <v>140</v>
      </c>
      <c r="C1307" s="531"/>
      <c r="D1307" s="531">
        <v>0</v>
      </c>
      <c r="E1307" s="385" t="str">
        <f t="shared" si="90"/>
        <v/>
      </c>
    </row>
    <row r="1308" ht="36" customHeight="1" spans="1:5">
      <c r="A1308" s="527">
        <v>2240504</v>
      </c>
      <c r="B1308" s="528" t="s">
        <v>1125</v>
      </c>
      <c r="C1308" s="531"/>
      <c r="D1308" s="531">
        <v>0</v>
      </c>
      <c r="E1308" s="385"/>
    </row>
    <row r="1309" ht="36" customHeight="1" spans="1:5">
      <c r="A1309" s="527">
        <v>2240505</v>
      </c>
      <c r="B1309" s="528" t="s">
        <v>1126</v>
      </c>
      <c r="C1309" s="531"/>
      <c r="D1309" s="531">
        <v>0</v>
      </c>
      <c r="E1309" s="385"/>
    </row>
    <row r="1310" ht="36" customHeight="1" spans="1:5">
      <c r="A1310" s="527">
        <v>2240506</v>
      </c>
      <c r="B1310" s="528" t="s">
        <v>1127</v>
      </c>
      <c r="C1310" s="531"/>
      <c r="D1310" s="531">
        <v>0</v>
      </c>
      <c r="E1310" s="382"/>
    </row>
    <row r="1311" ht="36" customHeight="1" spans="1:5">
      <c r="A1311" s="527">
        <v>2240507</v>
      </c>
      <c r="B1311" s="528" t="s">
        <v>1128</v>
      </c>
      <c r="C1311" s="531"/>
      <c r="D1311" s="531">
        <v>17</v>
      </c>
      <c r="E1311" s="385" t="str">
        <f t="shared" si="90"/>
        <v/>
      </c>
    </row>
    <row r="1312" ht="36" customHeight="1" spans="1:5">
      <c r="A1312" s="527">
        <v>2240508</v>
      </c>
      <c r="B1312" s="528" t="s">
        <v>1129</v>
      </c>
      <c r="C1312" s="531"/>
      <c r="D1312" s="531">
        <v>0</v>
      </c>
      <c r="E1312" s="385" t="str">
        <f t="shared" si="90"/>
        <v/>
      </c>
    </row>
    <row r="1313" ht="36" customHeight="1" spans="1:5">
      <c r="A1313" s="527">
        <v>2240509</v>
      </c>
      <c r="B1313" s="528" t="s">
        <v>1130</v>
      </c>
      <c r="C1313" s="531"/>
      <c r="D1313" s="531">
        <v>0</v>
      </c>
      <c r="E1313" s="385" t="str">
        <f t="shared" si="90"/>
        <v/>
      </c>
    </row>
    <row r="1314" ht="36" customHeight="1" spans="1:5">
      <c r="A1314" s="527">
        <v>2240510</v>
      </c>
      <c r="B1314" s="528" t="s">
        <v>1131</v>
      </c>
      <c r="C1314" s="531"/>
      <c r="D1314" s="531">
        <v>0</v>
      </c>
      <c r="E1314" s="385"/>
    </row>
    <row r="1315" ht="36" customHeight="1" spans="1:5">
      <c r="A1315" s="527">
        <v>2240550</v>
      </c>
      <c r="B1315" s="528" t="s">
        <v>1132</v>
      </c>
      <c r="C1315" s="531"/>
      <c r="D1315" s="531">
        <v>0</v>
      </c>
      <c r="E1315" s="385"/>
    </row>
    <row r="1316" ht="36" customHeight="1" spans="1:5">
      <c r="A1316" s="527">
        <v>2240599</v>
      </c>
      <c r="B1316" s="528" t="s">
        <v>1133</v>
      </c>
      <c r="C1316" s="531"/>
      <c r="D1316" s="531">
        <v>0</v>
      </c>
      <c r="E1316" s="385"/>
    </row>
    <row r="1317" ht="36" customHeight="1" spans="1:5">
      <c r="A1317" s="527">
        <v>22406</v>
      </c>
      <c r="B1317" s="528" t="s">
        <v>1134</v>
      </c>
      <c r="C1317" s="529">
        <f>SUM(C1318:C1320)</f>
        <v>0</v>
      </c>
      <c r="D1317" s="529">
        <f>SUM(D1318:D1320)</f>
        <v>0</v>
      </c>
      <c r="E1317" s="385" t="str">
        <f t="shared" si="90"/>
        <v/>
      </c>
    </row>
    <row r="1318" ht="36" customHeight="1" spans="1:5">
      <c r="A1318" s="527">
        <v>2240601</v>
      </c>
      <c r="B1318" s="528" t="s">
        <v>1135</v>
      </c>
      <c r="C1318" s="531"/>
      <c r="D1318" s="531"/>
      <c r="E1318" s="382"/>
    </row>
    <row r="1319" ht="36" customHeight="1" spans="1:5">
      <c r="A1319" s="527">
        <v>2240602</v>
      </c>
      <c r="B1319" s="528" t="s">
        <v>1136</v>
      </c>
      <c r="C1319" s="531"/>
      <c r="D1319" s="531"/>
      <c r="E1319" s="385" t="str">
        <f t="shared" si="90"/>
        <v/>
      </c>
    </row>
    <row r="1320" ht="36" customHeight="1" spans="1:5">
      <c r="A1320" s="527">
        <v>2240699</v>
      </c>
      <c r="B1320" s="528" t="s">
        <v>1137</v>
      </c>
      <c r="C1320" s="531"/>
      <c r="D1320" s="531"/>
      <c r="E1320" s="385" t="str">
        <f t="shared" si="90"/>
        <v/>
      </c>
    </row>
    <row r="1321" ht="36" customHeight="1" spans="1:5">
      <c r="A1321" s="527">
        <v>22407</v>
      </c>
      <c r="B1321" s="528" t="s">
        <v>1138</v>
      </c>
      <c r="C1321" s="529">
        <f>SUM(C1322:C1324)</f>
        <v>50</v>
      </c>
      <c r="D1321" s="529">
        <f>SUM(D1322:D1324)</f>
        <v>5</v>
      </c>
      <c r="E1321" s="385">
        <f t="shared" si="90"/>
        <v>-0.9</v>
      </c>
    </row>
    <row r="1322" ht="36" customHeight="1" spans="1:5">
      <c r="A1322" s="527">
        <v>2240703</v>
      </c>
      <c r="B1322" s="528" t="s">
        <v>1139</v>
      </c>
      <c r="C1322" s="531">
        <v>50</v>
      </c>
      <c r="D1322" s="531">
        <v>5</v>
      </c>
      <c r="E1322" s="385"/>
    </row>
    <row r="1323" ht="36" customHeight="1" spans="1:5">
      <c r="A1323" s="527">
        <v>2240704</v>
      </c>
      <c r="B1323" s="528" t="s">
        <v>1140</v>
      </c>
      <c r="C1323" s="531"/>
      <c r="D1323" s="531"/>
      <c r="E1323" s="385"/>
    </row>
    <row r="1324" ht="36" customHeight="1" spans="1:5">
      <c r="A1324" s="527">
        <v>2240799</v>
      </c>
      <c r="B1324" s="528" t="s">
        <v>1141</v>
      </c>
      <c r="C1324" s="531"/>
      <c r="D1324" s="531"/>
      <c r="E1324" s="385"/>
    </row>
    <row r="1325" ht="36" customHeight="1" spans="1:5">
      <c r="A1325" s="527">
        <v>22499</v>
      </c>
      <c r="B1325" s="528" t="s">
        <v>1142</v>
      </c>
      <c r="C1325" s="529">
        <f>SUM(C1326)</f>
        <v>0</v>
      </c>
      <c r="D1325" s="529">
        <f>SUM(D1326)</f>
        <v>0</v>
      </c>
      <c r="E1325" s="385" t="str">
        <f t="shared" si="90"/>
        <v/>
      </c>
    </row>
    <row r="1326" ht="36" customHeight="1" spans="1:5">
      <c r="A1326" s="527">
        <v>2249999</v>
      </c>
      <c r="B1326" s="528" t="s">
        <v>1143</v>
      </c>
      <c r="C1326" s="531"/>
      <c r="D1326" s="531">
        <v>0</v>
      </c>
      <c r="E1326" s="385" t="str">
        <f t="shared" si="90"/>
        <v/>
      </c>
    </row>
    <row r="1327" ht="36" customHeight="1" spans="1:5">
      <c r="A1327" s="527">
        <v>227</v>
      </c>
      <c r="B1327" s="528" t="s">
        <v>1144</v>
      </c>
      <c r="C1327" s="531">
        <v>7500</v>
      </c>
      <c r="D1327" s="531">
        <v>7000</v>
      </c>
      <c r="E1327" s="385">
        <f t="shared" si="90"/>
        <v>-0.067</v>
      </c>
    </row>
    <row r="1328" ht="36" customHeight="1" spans="1:5">
      <c r="A1328" s="527">
        <v>229</v>
      </c>
      <c r="B1328" s="528" t="s">
        <v>1145</v>
      </c>
      <c r="C1328" s="529">
        <f>SUM(C1329:C1330)</f>
        <v>0</v>
      </c>
      <c r="D1328" s="529">
        <f>SUM(D1329:D1330)</f>
        <v>0</v>
      </c>
      <c r="E1328" s="385" t="str">
        <f t="shared" si="90"/>
        <v/>
      </c>
    </row>
    <row r="1329" ht="36" customHeight="1" spans="1:5">
      <c r="A1329" s="527">
        <v>22902</v>
      </c>
      <c r="B1329" s="528" t="s">
        <v>1146</v>
      </c>
      <c r="C1329" s="531"/>
      <c r="D1329" s="531"/>
      <c r="E1329" s="385"/>
    </row>
    <row r="1330" ht="36" customHeight="1" spans="1:5">
      <c r="A1330" s="527">
        <v>22999</v>
      </c>
      <c r="B1330" s="528" t="s">
        <v>1010</v>
      </c>
      <c r="C1330" s="531"/>
      <c r="D1330" s="531"/>
      <c r="E1330" s="385"/>
    </row>
    <row r="1331" ht="36" customHeight="1" spans="1:5">
      <c r="A1331" s="527">
        <v>232</v>
      </c>
      <c r="B1331" s="528" t="s">
        <v>1147</v>
      </c>
      <c r="C1331" s="529">
        <f>SUM(C1332)</f>
        <v>9864</v>
      </c>
      <c r="D1331" s="529">
        <f>SUM(D1332)</f>
        <v>8528</v>
      </c>
      <c r="E1331" s="385">
        <f>IF(C1331&gt;0,D1331/C1331-1,IF(C1331&lt;0,-(D1331/C1331-1),""))</f>
        <v>-0.135</v>
      </c>
    </row>
    <row r="1332" ht="36" customHeight="1" spans="1:5">
      <c r="A1332" s="527">
        <v>23203</v>
      </c>
      <c r="B1332" s="528" t="s">
        <v>1148</v>
      </c>
      <c r="C1332" s="529">
        <f>SUM(C1333:C1336)</f>
        <v>9864</v>
      </c>
      <c r="D1332" s="529">
        <f>SUM(D1333:D1336)</f>
        <v>8528</v>
      </c>
      <c r="E1332" s="385">
        <f>IF(C1332&gt;0,D1332/C1332-1,IF(C1332&lt;0,-(D1332/C1332-1),""))</f>
        <v>-0.135</v>
      </c>
    </row>
    <row r="1333" ht="36" customHeight="1" spans="1:5">
      <c r="A1333" s="527">
        <v>2320301</v>
      </c>
      <c r="B1333" s="528" t="s">
        <v>1149</v>
      </c>
      <c r="C1333" s="531">
        <v>9824</v>
      </c>
      <c r="D1333" s="531">
        <v>8500</v>
      </c>
      <c r="E1333" s="385">
        <f t="shared" si="90"/>
        <v>-0.135</v>
      </c>
    </row>
    <row r="1334" ht="36" customHeight="1" spans="1:5">
      <c r="A1334" s="527">
        <v>2320302</v>
      </c>
      <c r="B1334" s="528" t="s">
        <v>1150</v>
      </c>
      <c r="C1334" s="531">
        <v>40</v>
      </c>
      <c r="D1334" s="531">
        <v>28</v>
      </c>
      <c r="E1334" s="385">
        <f t="shared" si="90"/>
        <v>-0.3</v>
      </c>
    </row>
    <row r="1335" ht="36" customHeight="1" spans="1:5">
      <c r="A1335" s="527">
        <v>2320303</v>
      </c>
      <c r="B1335" s="528" t="s">
        <v>1151</v>
      </c>
      <c r="C1335" s="531"/>
      <c r="D1335" s="531">
        <v>0</v>
      </c>
      <c r="E1335" s="382" t="str">
        <f t="shared" si="90"/>
        <v/>
      </c>
    </row>
    <row r="1336" ht="36" customHeight="1" spans="1:5">
      <c r="A1336" s="527">
        <v>2320399</v>
      </c>
      <c r="B1336" s="528" t="s">
        <v>1152</v>
      </c>
      <c r="C1336" s="531"/>
      <c r="D1336" s="531">
        <v>0</v>
      </c>
      <c r="E1336" s="385" t="str">
        <f t="shared" si="90"/>
        <v/>
      </c>
    </row>
    <row r="1337" ht="36" customHeight="1" spans="1:5">
      <c r="A1337" s="527">
        <v>233</v>
      </c>
      <c r="B1337" s="528" t="s">
        <v>1153</v>
      </c>
      <c r="C1337" s="529">
        <f>SUM(C1338)</f>
        <v>170</v>
      </c>
      <c r="D1337" s="529">
        <f>SUM(D1338)</f>
        <v>40</v>
      </c>
      <c r="E1337" s="385">
        <f t="shared" si="90"/>
        <v>-0.765</v>
      </c>
    </row>
    <row r="1338" ht="36" customHeight="1" spans="1:5">
      <c r="A1338" s="527">
        <v>23303</v>
      </c>
      <c r="B1338" s="528" t="s">
        <v>1154</v>
      </c>
      <c r="C1338" s="531">
        <v>170</v>
      </c>
      <c r="D1338" s="531">
        <v>40</v>
      </c>
      <c r="E1338" s="385">
        <f t="shared" si="90"/>
        <v>-0.765</v>
      </c>
    </row>
    <row r="1339" ht="36" customHeight="1" spans="1:5">
      <c r="A1339" s="539" t="s">
        <v>1155</v>
      </c>
      <c r="B1339" s="540" t="s">
        <v>1156</v>
      </c>
      <c r="C1339" s="541"/>
      <c r="D1339" s="541"/>
      <c r="E1339" s="382"/>
    </row>
    <row r="1340" ht="36" customHeight="1" spans="1:5">
      <c r="A1340" s="542"/>
      <c r="B1340" s="543"/>
      <c r="C1340" s="544"/>
      <c r="D1340" s="544"/>
      <c r="E1340" s="382"/>
    </row>
    <row r="1341" ht="36" customHeight="1" spans="1:5">
      <c r="A1341" s="545"/>
      <c r="B1341" s="546" t="s">
        <v>1157</v>
      </c>
      <c r="C1341" s="547">
        <f>SUM(C4,C253,C293,C312,C402,C454,C510,C566,C695,C782,C860,C883,C986,C1044,C1108,C1128,C1158,C1168,C1213,C1232,C1277,C1327,C1328,C1331,C1337)</f>
        <v>285639</v>
      </c>
      <c r="D1341" s="547">
        <f>SUM(D4,D253,D293,D312,D402,D454,D510,D566,D695,D782,D860,D883,D986,D1044,D1108,D1128,D1158,D1168,D1213,D1232,D1277,D1327,D1328,D1331,D1337)</f>
        <v>274052</v>
      </c>
      <c r="E1341" s="385">
        <f>IF(C1341&gt;0,D1341/C1341-1,IF(C1341&lt;0,-(D1341/C1341-1),""))</f>
        <v>-0.041</v>
      </c>
    </row>
    <row r="1342" spans="3:3">
      <c r="C1342" s="469"/>
    </row>
    <row r="1343" spans="3:3">
      <c r="C1343" s="548"/>
    </row>
    <row r="1344" spans="3:3">
      <c r="C1344" s="469"/>
    </row>
    <row r="1345" spans="3:3">
      <c r="C1345" s="548"/>
    </row>
    <row r="1346" spans="3:3">
      <c r="C1346" s="469"/>
    </row>
    <row r="1347" spans="3:3">
      <c r="C1347" s="469"/>
    </row>
    <row r="1348" spans="3:3">
      <c r="C1348" s="548"/>
    </row>
    <row r="1349" spans="3:3">
      <c r="C1349" s="469"/>
    </row>
    <row r="1350" spans="3:3">
      <c r="C1350" s="469"/>
    </row>
    <row r="1351" spans="3:3">
      <c r="C1351" s="469"/>
    </row>
    <row r="1352" spans="3:3">
      <c r="C1352" s="469"/>
    </row>
    <row r="1353" spans="3:3">
      <c r="C1353" s="548"/>
    </row>
    <row r="1354" spans="3:3">
      <c r="C1354" s="469"/>
    </row>
  </sheetData>
  <mergeCells count="1">
    <mergeCell ref="B1:E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B31"/>
  <sheetViews>
    <sheetView showZeros="0" workbookViewId="0">
      <selection activeCell="H10" sqref="H10"/>
    </sheetView>
  </sheetViews>
  <sheetFormatPr defaultColWidth="9" defaultRowHeight="13.5" outlineLevelCol="1"/>
  <cols>
    <col min="1" max="1" width="56.75" customWidth="1"/>
    <col min="2" max="2" width="59.875" customWidth="1"/>
  </cols>
  <sheetData>
    <row r="1" ht="45" customHeight="1" spans="1:2">
      <c r="A1" s="507" t="s">
        <v>1158</v>
      </c>
      <c r="B1" s="507"/>
    </row>
    <row r="2" ht="20.1" customHeight="1" spans="1:2">
      <c r="A2" s="508"/>
      <c r="B2" s="509" t="s">
        <v>3</v>
      </c>
    </row>
    <row r="3" ht="45" customHeight="1" spans="1:2">
      <c r="A3" s="510" t="s">
        <v>1159</v>
      </c>
      <c r="B3" s="143" t="s">
        <v>7</v>
      </c>
    </row>
    <row r="4" ht="30" customHeight="1" spans="1:2">
      <c r="A4" s="511" t="s">
        <v>1160</v>
      </c>
      <c r="B4" s="512">
        <f>SUM(B5:B8)</f>
        <v>16810</v>
      </c>
    </row>
    <row r="5" ht="30" customHeight="1" spans="1:2">
      <c r="A5" s="513" t="s">
        <v>1161</v>
      </c>
      <c r="B5" s="514">
        <v>7110</v>
      </c>
    </row>
    <row r="6" ht="30" customHeight="1" spans="1:2">
      <c r="A6" s="513" t="s">
        <v>1162</v>
      </c>
      <c r="B6" s="514">
        <v>2644</v>
      </c>
    </row>
    <row r="7" ht="30" customHeight="1" spans="1:2">
      <c r="A7" s="513" t="s">
        <v>1163</v>
      </c>
      <c r="B7" s="514">
        <v>1042</v>
      </c>
    </row>
    <row r="8" ht="30" customHeight="1" spans="1:2">
      <c r="A8" s="513" t="s">
        <v>1164</v>
      </c>
      <c r="B8" s="514">
        <v>6014</v>
      </c>
    </row>
    <row r="9" ht="30" customHeight="1" spans="1:2">
      <c r="A9" s="511" t="s">
        <v>1165</v>
      </c>
      <c r="B9" s="512">
        <f>SUM(B10:B19)</f>
        <v>8747</v>
      </c>
    </row>
    <row r="10" ht="30" customHeight="1" spans="1:2">
      <c r="A10" s="513" t="s">
        <v>1166</v>
      </c>
      <c r="B10" s="514">
        <v>2137</v>
      </c>
    </row>
    <row r="11" ht="30" customHeight="1" spans="1:2">
      <c r="A11" s="513" t="s">
        <v>1167</v>
      </c>
      <c r="B11" s="514">
        <v>14</v>
      </c>
    </row>
    <row r="12" ht="30" customHeight="1" spans="1:2">
      <c r="A12" s="513" t="s">
        <v>1168</v>
      </c>
      <c r="B12" s="514">
        <v>34</v>
      </c>
    </row>
    <row r="13" ht="30" customHeight="1" spans="1:2">
      <c r="A13" s="513" t="s">
        <v>1169</v>
      </c>
      <c r="B13" s="515">
        <v>0</v>
      </c>
    </row>
    <row r="14" ht="30" customHeight="1" spans="1:2">
      <c r="A14" s="513" t="s">
        <v>1170</v>
      </c>
      <c r="B14" s="515">
        <v>5782</v>
      </c>
    </row>
    <row r="15" ht="30" customHeight="1" spans="1:2">
      <c r="A15" s="513" t="s">
        <v>1171</v>
      </c>
      <c r="B15" s="515">
        <v>8</v>
      </c>
    </row>
    <row r="16" ht="30" customHeight="1" spans="1:2">
      <c r="A16" s="513" t="s">
        <v>1172</v>
      </c>
      <c r="B16" s="515"/>
    </row>
    <row r="17" ht="30" customHeight="1" spans="1:2">
      <c r="A17" s="513" t="s">
        <v>1173</v>
      </c>
      <c r="B17" s="515">
        <v>154</v>
      </c>
    </row>
    <row r="18" ht="30" customHeight="1" spans="1:2">
      <c r="A18" s="513" t="s">
        <v>1174</v>
      </c>
      <c r="B18" s="515">
        <v>229</v>
      </c>
    </row>
    <row r="19" ht="30" customHeight="1" spans="1:2">
      <c r="A19" s="513" t="s">
        <v>1175</v>
      </c>
      <c r="B19" s="515">
        <v>389</v>
      </c>
    </row>
    <row r="20" ht="30" customHeight="1" spans="1:2">
      <c r="A20" s="511" t="s">
        <v>1176</v>
      </c>
      <c r="B20" s="512">
        <f>B21</f>
        <v>54</v>
      </c>
    </row>
    <row r="21" ht="30" customHeight="1" spans="1:2">
      <c r="A21" s="513" t="s">
        <v>1177</v>
      </c>
      <c r="B21" s="492">
        <v>54</v>
      </c>
    </row>
    <row r="22" ht="30" customHeight="1" spans="1:2">
      <c r="A22" s="511" t="s">
        <v>1178</v>
      </c>
      <c r="B22" s="512">
        <f>SUM(B23:B24)</f>
        <v>49355</v>
      </c>
    </row>
    <row r="23" ht="30" customHeight="1" spans="1:2">
      <c r="A23" s="513" t="s">
        <v>1179</v>
      </c>
      <c r="B23" s="514">
        <v>46437</v>
      </c>
    </row>
    <row r="24" ht="30" customHeight="1" spans="1:2">
      <c r="A24" s="513" t="s">
        <v>1180</v>
      </c>
      <c r="B24" s="514">
        <v>2918</v>
      </c>
    </row>
    <row r="25" ht="30" customHeight="1" spans="1:2">
      <c r="A25" s="511" t="s">
        <v>1181</v>
      </c>
      <c r="B25" s="512">
        <f>B26</f>
        <v>43</v>
      </c>
    </row>
    <row r="26" ht="30" customHeight="1" spans="1:2">
      <c r="A26" s="513" t="s">
        <v>1182</v>
      </c>
      <c r="B26" s="492">
        <v>43</v>
      </c>
    </row>
    <row r="27" ht="30" customHeight="1" spans="1:2">
      <c r="A27" s="511" t="s">
        <v>1183</v>
      </c>
      <c r="B27" s="512">
        <f>SUM(B28:B30)</f>
        <v>1824</v>
      </c>
    </row>
    <row r="28" ht="30" customHeight="1" spans="1:2">
      <c r="A28" s="513" t="s">
        <v>1184</v>
      </c>
      <c r="B28" s="515">
        <v>1310</v>
      </c>
    </row>
    <row r="29" ht="30" customHeight="1" spans="1:2">
      <c r="A29" s="513" t="s">
        <v>1185</v>
      </c>
      <c r="B29" s="515">
        <v>514</v>
      </c>
    </row>
    <row r="30" ht="30" customHeight="1" spans="1:2">
      <c r="A30" s="513" t="s">
        <v>1186</v>
      </c>
      <c r="B30" s="515"/>
    </row>
    <row r="31" ht="30" customHeight="1" spans="1:2">
      <c r="A31" s="516" t="s">
        <v>1187</v>
      </c>
      <c r="B31" s="512">
        <f>SUM(B4,B9,B20,B22,B25,B27)</f>
        <v>76833</v>
      </c>
    </row>
  </sheetData>
  <mergeCells count="1">
    <mergeCell ref="A1:B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00B0F0"/>
  </sheetPr>
  <dimension ref="A1:E43"/>
  <sheetViews>
    <sheetView showGridLines="0" showZeros="0" view="pageBreakPreview" zoomScaleNormal="100" workbookViewId="0">
      <selection activeCell="A1" sqref="A1:D1"/>
    </sheetView>
  </sheetViews>
  <sheetFormatPr defaultColWidth="9" defaultRowHeight="13.5" outlineLevelCol="4"/>
  <cols>
    <col min="1" max="1" width="69.6333333333333" style="341" customWidth="1"/>
    <col min="2" max="2" width="45.6333333333333" customWidth="1"/>
    <col min="3" max="4" width="16.6333333333333" hidden="1" customWidth="1"/>
    <col min="5" max="5" width="9" hidden="1" customWidth="1"/>
  </cols>
  <sheetData>
    <row r="1" s="340" customFormat="1" ht="45" customHeight="1" spans="1:4">
      <c r="A1" s="495" t="s">
        <v>1188</v>
      </c>
      <c r="B1" s="495"/>
      <c r="C1" s="495"/>
      <c r="D1" s="495"/>
    </row>
    <row r="2" ht="20.1" customHeight="1" spans="1:4">
      <c r="A2" s="344"/>
      <c r="B2" s="487" t="s">
        <v>3</v>
      </c>
      <c r="C2" s="496"/>
      <c r="D2" s="496" t="s">
        <v>3</v>
      </c>
    </row>
    <row r="3" ht="45" customHeight="1" spans="1:5">
      <c r="A3" s="243" t="s">
        <v>1189</v>
      </c>
      <c r="B3" s="143" t="s">
        <v>7</v>
      </c>
      <c r="C3" s="497" t="s">
        <v>1190</v>
      </c>
      <c r="D3" s="143" t="s">
        <v>1191</v>
      </c>
      <c r="E3" s="498" t="s">
        <v>1192</v>
      </c>
    </row>
    <row r="4" ht="36" customHeight="1" spans="1:5">
      <c r="A4" s="499" t="s">
        <v>1193</v>
      </c>
      <c r="B4" s="167"/>
      <c r="C4" s="500">
        <f>SUM(C5:C5)</f>
        <v>0</v>
      </c>
      <c r="D4" s="501">
        <f>SUM(D5:D5)</f>
        <v>0</v>
      </c>
      <c r="E4" s="353" t="str">
        <f>IF(A4&lt;&gt;"",IF(SUM(B4:D4)&lt;&gt;0,"是","否"),"是")</f>
        <v>否</v>
      </c>
    </row>
    <row r="5" ht="36" customHeight="1" spans="1:5">
      <c r="A5" s="502" t="s">
        <v>1194</v>
      </c>
      <c r="B5" s="189"/>
      <c r="C5" s="503"/>
      <c r="D5" s="504"/>
      <c r="E5" s="353" t="str">
        <f>IF(A5&lt;&gt;"",IF(SUM(B5:D5)&lt;&gt;0,"是","否"),"是")</f>
        <v>否</v>
      </c>
    </row>
    <row r="6" ht="36" customHeight="1" spans="1:5">
      <c r="A6" s="499" t="s">
        <v>1195</v>
      </c>
      <c r="B6" s="189"/>
      <c r="C6" s="503">
        <v>64164</v>
      </c>
      <c r="D6" s="504"/>
      <c r="E6" s="353" t="str">
        <f>IF(A6&lt;&gt;"",IF(SUM(B6:D6)&lt;&gt;0,"是","否"),"是")</f>
        <v>是</v>
      </c>
    </row>
    <row r="7" ht="36" customHeight="1" spans="1:5">
      <c r="A7" s="502" t="s">
        <v>1194</v>
      </c>
      <c r="B7" s="167"/>
      <c r="C7" s="503"/>
      <c r="D7" s="504"/>
      <c r="E7" s="353"/>
    </row>
    <row r="8" ht="36" customHeight="1" spans="1:5">
      <c r="A8" s="499" t="s">
        <v>1196</v>
      </c>
      <c r="B8" s="189"/>
      <c r="C8" s="503">
        <v>2293</v>
      </c>
      <c r="D8" s="504"/>
      <c r="E8" s="353" t="str">
        <f>IF(A8&lt;&gt;"",IF(SUM(B8:D8)&lt;&gt;0,"是","否"),"是")</f>
        <v>是</v>
      </c>
    </row>
    <row r="9" ht="36" customHeight="1" spans="1:5">
      <c r="A9" s="502" t="s">
        <v>1194</v>
      </c>
      <c r="B9" s="189"/>
      <c r="C9" s="503"/>
      <c r="D9" s="504"/>
      <c r="E9" s="353"/>
    </row>
    <row r="10" ht="36" customHeight="1" spans="1:5">
      <c r="A10" s="499" t="s">
        <v>1197</v>
      </c>
      <c r="B10" s="189"/>
      <c r="C10" s="503">
        <v>9600</v>
      </c>
      <c r="D10" s="504"/>
      <c r="E10" s="353" t="str">
        <f>IF(A10&lt;&gt;"",IF(SUM(B10:D10)&lt;&gt;0,"是","否"),"是")</f>
        <v>是</v>
      </c>
    </row>
    <row r="11" ht="36" customHeight="1" spans="1:5">
      <c r="A11" s="502" t="s">
        <v>1194</v>
      </c>
      <c r="B11" s="189"/>
      <c r="C11" s="503"/>
      <c r="D11" s="504"/>
      <c r="E11" s="353"/>
    </row>
    <row r="12" ht="36" customHeight="1" spans="1:5">
      <c r="A12" s="499" t="s">
        <v>1198</v>
      </c>
      <c r="B12" s="189"/>
      <c r="C12" s="503">
        <v>280</v>
      </c>
      <c r="D12" s="504"/>
      <c r="E12" s="353" t="str">
        <f>IF(A12&lt;&gt;"",IF(SUM(B12:D12)&lt;&gt;0,"是","否"),"是")</f>
        <v>是</v>
      </c>
    </row>
    <row r="13" ht="36" customHeight="1" spans="1:5">
      <c r="A13" s="502" t="s">
        <v>1194</v>
      </c>
      <c r="B13" s="189"/>
      <c r="C13" s="503"/>
      <c r="D13" s="504"/>
      <c r="E13" s="353"/>
    </row>
    <row r="14" ht="36" customHeight="1" spans="1:5">
      <c r="A14" s="499" t="s">
        <v>1199</v>
      </c>
      <c r="B14" s="189"/>
      <c r="C14" s="503">
        <v>83870</v>
      </c>
      <c r="D14" s="504"/>
      <c r="E14" s="353" t="str">
        <f>IF(A14&lt;&gt;"",IF(SUM(B14:D14)&lt;&gt;0,"是","否"),"是")</f>
        <v>是</v>
      </c>
    </row>
    <row r="15" ht="36" customHeight="1" spans="1:5">
      <c r="A15" s="502" t="s">
        <v>1194</v>
      </c>
      <c r="B15" s="189"/>
      <c r="C15" s="503"/>
      <c r="D15" s="504"/>
      <c r="E15" s="353"/>
    </row>
    <row r="16" ht="36" customHeight="1" spans="1:5">
      <c r="A16" s="499" t="s">
        <v>1200</v>
      </c>
      <c r="B16" s="189"/>
      <c r="C16" s="503">
        <v>413</v>
      </c>
      <c r="D16" s="504"/>
      <c r="E16" s="353" t="str">
        <f>IF(A16&lt;&gt;"",IF(SUM(B16:D16)&lt;&gt;0,"是","否"),"是")</f>
        <v>是</v>
      </c>
    </row>
    <row r="17" ht="36" customHeight="1" spans="1:5">
      <c r="A17" s="502" t="s">
        <v>1194</v>
      </c>
      <c r="B17" s="189"/>
      <c r="C17" s="503"/>
      <c r="D17" s="504"/>
      <c r="E17" s="353"/>
    </row>
    <row r="18" ht="36" customHeight="1" spans="1:5">
      <c r="A18" s="499" t="s">
        <v>1201</v>
      </c>
      <c r="B18" s="189"/>
      <c r="C18" s="503">
        <v>60</v>
      </c>
      <c r="D18" s="504"/>
      <c r="E18" s="353" t="str">
        <f>IF(A18&lt;&gt;"",IF(SUM(B18:D18)&lt;&gt;0,"是","否"),"是")</f>
        <v>是</v>
      </c>
    </row>
    <row r="19" ht="36" customHeight="1" spans="1:5">
      <c r="A19" s="502" t="s">
        <v>1194</v>
      </c>
      <c r="B19" s="189"/>
      <c r="C19" s="503"/>
      <c r="D19" s="504"/>
      <c r="E19" s="353"/>
    </row>
    <row r="20" ht="36" customHeight="1" spans="1:5">
      <c r="A20" s="499" t="s">
        <v>1202</v>
      </c>
      <c r="B20" s="189"/>
      <c r="C20" s="503">
        <v>4418</v>
      </c>
      <c r="D20" s="504"/>
      <c r="E20" s="353" t="str">
        <f>IF(A20&lt;&gt;"",IF(SUM(B20:D20)&lt;&gt;0,"是","否"),"是")</f>
        <v>是</v>
      </c>
    </row>
    <row r="21" ht="36" customHeight="1" spans="1:5">
      <c r="A21" s="502" t="s">
        <v>1194</v>
      </c>
      <c r="B21" s="189"/>
      <c r="C21" s="500"/>
      <c r="D21" s="501"/>
      <c r="E21" s="353"/>
    </row>
    <row r="22" ht="36" customHeight="1" spans="1:5">
      <c r="A22" s="499" t="s">
        <v>1203</v>
      </c>
      <c r="B22" s="189"/>
      <c r="C22" s="503"/>
      <c r="D22" s="504"/>
      <c r="E22" s="353" t="str">
        <f>IF(A22&lt;&gt;"",IF(SUM(B22:D22)&lt;&gt;0,"是","否"),"是")</f>
        <v>否</v>
      </c>
    </row>
    <row r="23" ht="36" customHeight="1" spans="1:5">
      <c r="A23" s="502" t="s">
        <v>1194</v>
      </c>
      <c r="B23" s="189"/>
      <c r="C23" s="503"/>
      <c r="D23" s="504"/>
      <c r="E23" s="353"/>
    </row>
    <row r="24" ht="36" customHeight="1" spans="1:5">
      <c r="A24" s="499" t="s">
        <v>1204</v>
      </c>
      <c r="B24" s="189"/>
      <c r="C24" s="503"/>
      <c r="D24" s="504"/>
      <c r="E24" s="353" t="str">
        <f>IF(A24&lt;&gt;"",IF(SUM(B24:D24)&lt;&gt;0,"是","否"),"是")</f>
        <v>否</v>
      </c>
    </row>
    <row r="25" ht="36" customHeight="1" spans="1:5">
      <c r="A25" s="502" t="s">
        <v>1194</v>
      </c>
      <c r="B25" s="189"/>
      <c r="C25" s="503"/>
      <c r="D25" s="504"/>
      <c r="E25" s="353"/>
    </row>
    <row r="26" ht="36" customHeight="1" spans="1:5">
      <c r="A26" s="499" t="s">
        <v>1205</v>
      </c>
      <c r="B26" s="189"/>
      <c r="C26" s="503"/>
      <c r="D26" s="504">
        <v>5000</v>
      </c>
      <c r="E26" s="353" t="str">
        <f>IF(A26&lt;&gt;"",IF(SUM(B26:D26)&lt;&gt;0,"是","否"),"是")</f>
        <v>是</v>
      </c>
    </row>
    <row r="27" ht="36" customHeight="1" spans="1:5">
      <c r="A27" s="502" t="s">
        <v>1194</v>
      </c>
      <c r="B27" s="189"/>
      <c r="C27" s="503"/>
      <c r="D27" s="504"/>
      <c r="E27" s="353"/>
    </row>
    <row r="28" ht="36" customHeight="1" spans="1:5">
      <c r="A28" s="499" t="s">
        <v>1206</v>
      </c>
      <c r="B28" s="189"/>
      <c r="C28" s="503">
        <v>3800</v>
      </c>
      <c r="D28" s="504"/>
      <c r="E28" s="353" t="str">
        <f>IF(A28&lt;&gt;"",IF(SUM(B28:D28)&lt;&gt;0,"是","否"),"是")</f>
        <v>是</v>
      </c>
    </row>
    <row r="29" ht="36" customHeight="1" spans="1:5">
      <c r="A29" s="502" t="s">
        <v>1194</v>
      </c>
      <c r="B29" s="189"/>
      <c r="C29" s="503"/>
      <c r="D29" s="504"/>
      <c r="E29" s="353"/>
    </row>
    <row r="30" ht="36" customHeight="1" spans="1:5">
      <c r="A30" s="499" t="s">
        <v>1207</v>
      </c>
      <c r="B30" s="189"/>
      <c r="C30" s="503">
        <v>1257</v>
      </c>
      <c r="D30" s="504"/>
      <c r="E30" s="353" t="str">
        <f>IF(A30&lt;&gt;"",IF(SUM(B30:D30)&lt;&gt;0,"是","否"),"是")</f>
        <v>是</v>
      </c>
    </row>
    <row r="31" ht="36" customHeight="1" spans="1:5">
      <c r="A31" s="502" t="s">
        <v>1194</v>
      </c>
      <c r="B31" s="189"/>
      <c r="C31" s="503"/>
      <c r="D31" s="504"/>
      <c r="E31" s="353"/>
    </row>
    <row r="32" ht="36" customHeight="1" spans="1:5">
      <c r="A32" s="499" t="s">
        <v>1208</v>
      </c>
      <c r="B32" s="189"/>
      <c r="C32" s="503">
        <v>2163</v>
      </c>
      <c r="D32" s="504"/>
      <c r="E32" s="353" t="str">
        <f>IF(A32&lt;&gt;"",IF(SUM(B32:D32)&lt;&gt;0,"是","否"),"是")</f>
        <v>是</v>
      </c>
    </row>
    <row r="33" ht="36" customHeight="1" spans="1:5">
      <c r="A33" s="502" t="s">
        <v>1194</v>
      </c>
      <c r="B33" s="189"/>
      <c r="C33" s="503"/>
      <c r="D33" s="504"/>
      <c r="E33" s="353"/>
    </row>
    <row r="34" ht="36" customHeight="1" spans="1:5">
      <c r="A34" s="499" t="s">
        <v>1209</v>
      </c>
      <c r="B34" s="189"/>
      <c r="E34" s="353" t="str">
        <f>IF(A34&lt;&gt;"",IF(SUM(B34:D34)&lt;&gt;0,"是","否"),"是")</f>
        <v>否</v>
      </c>
    </row>
    <row r="35" ht="36" customHeight="1" spans="1:5">
      <c r="A35" s="502" t="s">
        <v>1194</v>
      </c>
      <c r="B35" s="189"/>
      <c r="E35" s="353"/>
    </row>
    <row r="36" ht="36" customHeight="1" spans="1:5">
      <c r="A36" s="499" t="s">
        <v>1210</v>
      </c>
      <c r="B36" s="189"/>
      <c r="E36" s="353" t="str">
        <f>IF(A36&lt;&gt;"",IF(SUM(B36:D36)&lt;&gt;0,"是","否"),"是")</f>
        <v>否</v>
      </c>
    </row>
    <row r="37" ht="36" customHeight="1" spans="1:5">
      <c r="A37" s="502" t="s">
        <v>1194</v>
      </c>
      <c r="B37" s="189"/>
      <c r="E37" s="353"/>
    </row>
    <row r="38" ht="36" customHeight="1" spans="1:5">
      <c r="A38" s="499" t="s">
        <v>1211</v>
      </c>
      <c r="B38" s="189"/>
      <c r="E38" s="353" t="str">
        <f>IF(A38&lt;&gt;"",IF(SUM(B38:D38)&lt;&gt;0,"是","否"),"是")</f>
        <v>否</v>
      </c>
    </row>
    <row r="39" ht="36" customHeight="1" spans="1:5">
      <c r="A39" s="502" t="s">
        <v>1194</v>
      </c>
      <c r="B39" s="189"/>
      <c r="E39" s="353"/>
    </row>
    <row r="40" ht="36" customHeight="1" spans="1:5">
      <c r="A40" s="499" t="s">
        <v>1212</v>
      </c>
      <c r="B40" s="189"/>
      <c r="E40" s="353" t="str">
        <f>IF(A40&lt;&gt;"",IF(SUM(B40:D40)&lt;&gt;0,"是","否"),"是")</f>
        <v>否</v>
      </c>
    </row>
    <row r="41" ht="36" customHeight="1" spans="1:5">
      <c r="A41" s="502" t="s">
        <v>1194</v>
      </c>
      <c r="B41" s="189"/>
      <c r="E41" s="353"/>
    </row>
    <row r="42" ht="36" customHeight="1" spans="1:5">
      <c r="A42" s="505" t="s">
        <v>1213</v>
      </c>
      <c r="B42" s="189"/>
      <c r="E42" s="353" t="str">
        <f>IF(A42&lt;&gt;"",IF(SUM(B42:D42)&lt;&gt;0,"是","否"),"是")</f>
        <v>否</v>
      </c>
    </row>
    <row r="43" customFormat="1" ht="18.75" spans="1:2">
      <c r="A43" s="506" t="s">
        <v>1214</v>
      </c>
      <c r="B43" s="506"/>
    </row>
  </sheetData>
  <mergeCells count="2">
    <mergeCell ref="A1:D1"/>
    <mergeCell ref="A43:B43"/>
  </mergeCells>
  <conditionalFormatting sqref="E4">
    <cfRule type="cellIs" dxfId="2" priority="2" stopIfTrue="1" operator="lessThan">
      <formula>0</formula>
    </cfRule>
  </conditionalFormatting>
  <conditionalFormatting sqref="E5:E42">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00B0F0"/>
  </sheetPr>
  <dimension ref="A1:F25"/>
  <sheetViews>
    <sheetView showGridLines="0" showZeros="0" view="pageBreakPreview" zoomScaleNormal="85" topLeftCell="A3" workbookViewId="0">
      <selection activeCell="J8" sqref="J8"/>
    </sheetView>
  </sheetViews>
  <sheetFormatPr defaultColWidth="9" defaultRowHeight="14.25" outlineLevelCol="5"/>
  <cols>
    <col min="1" max="1" width="43.6333333333333" style="228" customWidth="1"/>
    <col min="2" max="2" width="20.6333333333333" style="231" customWidth="1"/>
    <col min="3" max="3" width="20.6333333333333" style="228" customWidth="1"/>
    <col min="4" max="4" width="20" style="431" customWidth="1"/>
    <col min="5" max="5" width="12.6333333333333" style="228"/>
    <col min="6" max="16377" width="9" style="228"/>
    <col min="16378" max="16379" width="35.6333333333333" style="228"/>
    <col min="16380" max="16384" width="9" style="228"/>
  </cols>
  <sheetData>
    <row r="1" ht="45" customHeight="1" spans="1:4">
      <c r="A1" s="234" t="s">
        <v>1215</v>
      </c>
      <c r="B1" s="234"/>
      <c r="C1" s="234"/>
      <c r="D1" s="234"/>
    </row>
    <row r="2" ht="20.1" customHeight="1" spans="1:4">
      <c r="A2" s="235"/>
      <c r="B2" s="235"/>
      <c r="C2" s="486"/>
      <c r="D2" s="487" t="s">
        <v>3</v>
      </c>
    </row>
    <row r="3" s="229" customFormat="1" ht="45" customHeight="1" spans="1:4">
      <c r="A3" s="237" t="s">
        <v>1216</v>
      </c>
      <c r="B3" s="237" t="s">
        <v>1213</v>
      </c>
      <c r="C3" s="488" t="s">
        <v>1217</v>
      </c>
      <c r="D3" s="488" t="s">
        <v>1218</v>
      </c>
    </row>
    <row r="4" ht="36" customHeight="1" spans="1:4">
      <c r="A4" s="489" t="s">
        <v>1219</v>
      </c>
      <c r="B4" s="490"/>
      <c r="C4" s="490"/>
      <c r="D4" s="490"/>
    </row>
    <row r="5" ht="36" customHeight="1" spans="1:6">
      <c r="A5" s="491"/>
      <c r="B5" s="239"/>
      <c r="C5" s="239"/>
      <c r="D5" s="492"/>
      <c r="F5" s="228" t="s">
        <v>1220</v>
      </c>
    </row>
    <row r="6" ht="36" customHeight="1" spans="1:4">
      <c r="A6" s="491"/>
      <c r="B6" s="239"/>
      <c r="C6" s="239"/>
      <c r="D6" s="492"/>
    </row>
    <row r="7" ht="36" customHeight="1" spans="1:4">
      <c r="A7" s="491"/>
      <c r="B7" s="239"/>
      <c r="C7" s="239"/>
      <c r="D7" s="492"/>
    </row>
    <row r="8" ht="36" customHeight="1" spans="1:4">
      <c r="A8" s="491"/>
      <c r="B8" s="239"/>
      <c r="C8" s="239"/>
      <c r="D8" s="492"/>
    </row>
    <row r="9" ht="36" customHeight="1" spans="1:4">
      <c r="A9" s="491"/>
      <c r="B9" s="239"/>
      <c r="C9" s="239"/>
      <c r="D9" s="492"/>
    </row>
    <row r="10" ht="36" customHeight="1" spans="1:4">
      <c r="A10" s="491"/>
      <c r="B10" s="239"/>
      <c r="C10" s="239"/>
      <c r="D10" s="492"/>
    </row>
    <row r="11" ht="36" customHeight="1" spans="1:4">
      <c r="A11" s="491"/>
      <c r="B11" s="239"/>
      <c r="C11" s="239"/>
      <c r="D11" s="492"/>
    </row>
    <row r="12" ht="36" customHeight="1" spans="1:4">
      <c r="A12" s="491"/>
      <c r="B12" s="239"/>
      <c r="C12" s="239"/>
      <c r="D12" s="492"/>
    </row>
    <row r="13" ht="36" customHeight="1" spans="1:4">
      <c r="A13" s="491"/>
      <c r="B13" s="239"/>
      <c r="C13" s="239"/>
      <c r="D13" s="492"/>
    </row>
    <row r="14" ht="36" customHeight="1" spans="1:4">
      <c r="A14" s="491"/>
      <c r="B14" s="239"/>
      <c r="C14" s="239"/>
      <c r="D14" s="492"/>
    </row>
    <row r="15" ht="36" customHeight="1" spans="1:4">
      <c r="A15" s="491"/>
      <c r="B15" s="239"/>
      <c r="C15" s="239"/>
      <c r="D15" s="492"/>
    </row>
    <row r="16" ht="36" customHeight="1" spans="1:4">
      <c r="A16" s="491"/>
      <c r="B16" s="239"/>
      <c r="C16" s="239"/>
      <c r="D16" s="492"/>
    </row>
    <row r="17" ht="36" customHeight="1" spans="1:4">
      <c r="A17" s="491"/>
      <c r="B17" s="239"/>
      <c r="C17" s="239"/>
      <c r="D17" s="492"/>
    </row>
    <row r="18" ht="36" customHeight="1" spans="1:4">
      <c r="A18" s="491"/>
      <c r="B18" s="239"/>
      <c r="C18" s="239"/>
      <c r="D18" s="492"/>
    </row>
    <row r="19" ht="36" customHeight="1" spans="1:4">
      <c r="A19" s="491"/>
      <c r="B19" s="239"/>
      <c r="C19" s="239"/>
      <c r="D19" s="492"/>
    </row>
    <row r="20" ht="36" customHeight="1" spans="1:4">
      <c r="A20" s="491"/>
      <c r="B20" s="239"/>
      <c r="C20" s="239"/>
      <c r="D20" s="492"/>
    </row>
    <row r="21" ht="36" customHeight="1" spans="1:4">
      <c r="A21" s="489" t="s">
        <v>1221</v>
      </c>
      <c r="B21" s="490"/>
      <c r="C21" s="490"/>
      <c r="D21" s="490"/>
    </row>
    <row r="22" s="230" customFormat="1" ht="23" customHeight="1" spans="1:4">
      <c r="A22" s="230" t="s">
        <v>1222</v>
      </c>
      <c r="D22" s="493"/>
    </row>
    <row r="23" spans="3:3">
      <c r="C23" s="494"/>
    </row>
    <row r="24" spans="3:3">
      <c r="C24" s="494"/>
    </row>
    <row r="25" spans="3:3">
      <c r="C25" s="494"/>
    </row>
  </sheetData>
  <mergeCells count="1">
    <mergeCell ref="A1:D1"/>
  </mergeCells>
  <conditionalFormatting sqref="D1">
    <cfRule type="cellIs" dxfId="0" priority="3" stopIfTrue="1" operator="greaterThanOrEqual">
      <formula>10</formula>
    </cfRule>
    <cfRule type="cellIs" dxfId="0" priority="4" stopIfTrue="1" operator="lessThanOrEqual">
      <formula>-1</formula>
    </cfRule>
  </conditionalFormatting>
  <conditionalFormatting sqref="B3:C3">
    <cfRule type="cellIs" dxfId="0" priority="2" stopIfTrue="1" operator="lessThanOrEqual">
      <formula>-1</formula>
    </cfRule>
  </conditionalFormatting>
  <conditionalFormatting sqref="B4:C5 C9:C20 B6 C6:C7">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35</vt:i4>
      </vt:variant>
    </vt:vector>
  </HeadingPairs>
  <TitlesOfParts>
    <vt:vector size="35" baseType="lpstr">
      <vt:lpstr>目录</vt:lpstr>
      <vt:lpstr>1-1昆明经济技术开发区一般公共预算收入情况表</vt:lpstr>
      <vt:lpstr>1-2昆明经济技术开发区一般公共预算支出情况表</vt:lpstr>
      <vt:lpstr>1-3昆明经济技术开发区本级一般公共预算收入情况表</vt:lpstr>
      <vt:lpstr>1-4昆明经济技术开发区本级一般公共预算支出情况表  </vt:lpstr>
      <vt:lpstr>1-5昆明经济技术开发区一般公共预算支出情况表（公开到项级）</vt:lpstr>
      <vt:lpstr>1-6一般公共预算基本支出情况表（公开到款级）</vt:lpstr>
      <vt:lpstr>1-7一般公共预算支出表(区对下转移支付项目)</vt:lpstr>
      <vt:lpstr>1-8昆明经济技术开发区分地区税收返还和转移支付预算表</vt:lpstr>
      <vt:lpstr>1-9昆明经济技术开发区“三公”经费预算财政拨款情况统计表</vt:lpstr>
      <vt:lpstr>2-1昆明经济技术开发区政府性基金预算收入情况表</vt:lpstr>
      <vt:lpstr>2-2昆明经济技术开发区政府性基金预算支出情况表</vt:lpstr>
      <vt:lpstr>2-3本级政府性基金预算收入情况表</vt:lpstr>
      <vt:lpstr>2-4本级政府性基金预算支出情况表（公开到项级）</vt:lpstr>
      <vt:lpstr>2-5 本级政府性基金支出表(区对下转移支付)</vt:lpstr>
      <vt:lpstr>3-1昆明经济技术开发区国有资本经营收入预算情况表</vt:lpstr>
      <vt:lpstr>3-2昆明经济技术开发区国有资本经营支出预算情况表</vt:lpstr>
      <vt:lpstr>3-3本级国有资本经营收入预算情况表</vt:lpstr>
      <vt:lpstr>3-4本级国有资本经营支出预算情况表（公开到项级）</vt:lpstr>
      <vt:lpstr>3-5 昆明经济技术开发国有资本经营预算转移支付表 （分地区）</vt:lpstr>
      <vt:lpstr>3-6 国有资本经营预算转移支付表（分项目）</vt:lpstr>
      <vt:lpstr>4-1昆明经济技术开发区本级社会保险基金收入预算情况表</vt:lpstr>
      <vt:lpstr>4-2昆明经济技术开发区社会保险基金支出预算情况表</vt:lpstr>
      <vt:lpstr>4-3昆明经济技术开发区社会保险基金收入预算情况表</vt:lpstr>
      <vt:lpstr>4-4昆明经济技术开发区社会保险基金支出预算情况表</vt:lpstr>
      <vt:lpstr>5-1   2025年地方政府债务限额及余额预算情况表</vt:lpstr>
      <vt:lpstr>5-2  2025年地方政府一般债务余额情况表</vt:lpstr>
      <vt:lpstr>5-3  本级2025年地方政府一般债务余额情况表</vt:lpstr>
      <vt:lpstr>5-4 2025年地方政府专项债务余额情况表</vt:lpstr>
      <vt:lpstr>5-5 本级2025年地方政府专项债务余额情况表（本级）</vt:lpstr>
      <vt:lpstr>5-6 地方政府债券发行及还本付息情况表</vt:lpstr>
      <vt:lpstr>5-7 2025年政府专项债务限额和余额情况表</vt:lpstr>
      <vt:lpstr>5-8 2025年年初新增地方政府债券资金安排表</vt:lpstr>
      <vt:lpstr>6-1重大政策和重点项目绩效目标表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田正琳</cp:lastModifiedBy>
  <dcterms:created xsi:type="dcterms:W3CDTF">2006-09-16T00:00:00Z</dcterms:created>
  <cp:lastPrinted>2020-05-07T10:46:00Z</cp:lastPrinted>
  <dcterms:modified xsi:type="dcterms:W3CDTF">2026-02-10T07:58:44Z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2052-11.8.2.12085</vt:lpwstr>
  </property>
  <property fmtid="{D5CDD505-2E9C-101B-9397-08002B2CF9AE}" pid="3" name="ICV">
    <vt:lpwstr>CA16A13504F94F929F74BC7936361CCF_12</vt:lpwstr>
  </property>
</Properties>
</file>